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SK UNION\"/>
    </mc:Choice>
  </mc:AlternateContent>
  <bookViews>
    <workbookView xWindow="-120" yWindow="-120" windowWidth="29040" windowHeight="15720" tabRatio="901"/>
  </bookViews>
  <sheets>
    <sheet name="Rekapitulace stavby" sheetId="1" r:id="rId1"/>
    <sheet name="SO-01 - Bourání, HTÚ" sheetId="2" r:id="rId2"/>
    <sheet name="SO-02.1 - Stavební řešení" sheetId="3" r:id="rId3"/>
    <sheet name="SO-02.2 - Osvětlení hřiště" sheetId="4" r:id="rId4"/>
    <sheet name="SO-02.2" sheetId="22" r:id="rId5"/>
    <sheet name="SO-03.1 - Stavební řešení" sheetId="5" r:id="rId6"/>
    <sheet name="SO-03.4 - ZTI" sheetId="6" r:id="rId7"/>
    <sheet name="SO-03.5 - VZT" sheetId="7" r:id="rId8"/>
    <sheet name="SO-03.5" sheetId="23" r:id="rId9"/>
    <sheet name="SO-03.6 - Vytápění" sheetId="8" r:id="rId10"/>
    <sheet name="SO-03.6" sheetId="24" r:id="rId11"/>
    <sheet name="SO-03.7 - Elektroinstalace" sheetId="9" r:id="rId12"/>
    <sheet name="SO-03.7" sheetId="25" r:id="rId13"/>
    <sheet name="SO-03.8 - Gastro" sheetId="10" r:id="rId14"/>
    <sheet name="SO-03.8" sheetId="26" r:id="rId15"/>
    <sheet name="SO-03.9 - MaR" sheetId="11" r:id="rId16"/>
    <sheet name="SO-03.9" sheetId="27" r:id="rId17"/>
    <sheet name="SO-04 - Zpevněné areálové..." sheetId="12" r:id="rId18"/>
    <sheet name="SO-05 - Komunikace a park..." sheetId="13" r:id="rId19"/>
    <sheet name="SO-06 - Sadové úpravy" sheetId="14" r:id="rId20"/>
    <sheet name="IO-01 - Přípojka vodovodu" sheetId="15" r:id="rId21"/>
    <sheet name="IO-02 - Přípojka kanalizace" sheetId="16" r:id="rId22"/>
    <sheet name="IO-03 - Areálová kanalizace" sheetId="17" r:id="rId23"/>
    <sheet name="IO-04 - Přípojka elektro" sheetId="18" r:id="rId24"/>
    <sheet name="IO-04" sheetId="28" r:id="rId25"/>
    <sheet name="IO-05 - Areálový rozvod e..." sheetId="19" r:id="rId26"/>
    <sheet name="IO-05" sheetId="29" r:id="rId27"/>
    <sheet name="IO-06 - Přípojka sdělovac..." sheetId="20" r:id="rId28"/>
    <sheet name="IO-06" sheetId="30" r:id="rId29"/>
    <sheet name="IO-07 - Veřejné osvětlení" sheetId="21" r:id="rId30"/>
    <sheet name="IO-07" sheetId="31" r:id="rId31"/>
  </sheets>
  <externalReferences>
    <externalReference r:id="rId32"/>
    <externalReference r:id="rId33"/>
    <externalReference r:id="rId34"/>
    <externalReference r:id="rId35"/>
    <externalReference r:id="rId36"/>
    <externalReference r:id="rId37"/>
    <externalReference r:id="rId38"/>
  </externalReferences>
  <definedNames>
    <definedName name="_xlnm._FilterDatabase" localSheetId="20" hidden="1">'IO-01 - Přípojka vodovodu'!$C$127:$K$209</definedName>
    <definedName name="_xlnm._FilterDatabase" localSheetId="21" hidden="1">'IO-02 - Přípojka kanalizace'!$C$127:$K$217</definedName>
    <definedName name="_xlnm._FilterDatabase" localSheetId="22" hidden="1">'IO-03 - Areálová kanalizace'!$C$126:$K$223</definedName>
    <definedName name="_xlnm._FilterDatabase" localSheetId="23" hidden="1">'IO-04 - Přípojka elektro'!$C$117:$K$121</definedName>
    <definedName name="_xlnm._FilterDatabase" localSheetId="25" hidden="1">'IO-05 - Areálový rozvod e...'!$C$117:$K$121</definedName>
    <definedName name="_xlnm._FilterDatabase" localSheetId="27" hidden="1">'IO-06 - Přípojka sdělovac...'!$C$117:$K$121</definedName>
    <definedName name="_xlnm._FilterDatabase" localSheetId="29" hidden="1">'IO-07 - Veřejné osvětlení'!$C$117:$K$121</definedName>
    <definedName name="_xlnm._FilterDatabase" localSheetId="1" hidden="1">'SO-01 - Bourání, HTÚ'!$C$128:$K$190</definedName>
    <definedName name="_xlnm._FilterDatabase" localSheetId="2" hidden="1">'SO-02.1 - Stavební řešení'!$C$134:$K$201</definedName>
    <definedName name="_xlnm._FilterDatabase" localSheetId="3" hidden="1">'SO-02.2 - Osvětlení hřiště'!$C$121:$K$125</definedName>
    <definedName name="_xlnm._FilterDatabase" localSheetId="5" hidden="1">'SO-03.1 - Stavební řešení'!$C$150:$K$500</definedName>
    <definedName name="_xlnm._FilterDatabase" localSheetId="6" hidden="1">'SO-03.4 - ZTI'!$C$136:$K$288</definedName>
    <definedName name="_xlnm._FilterDatabase" localSheetId="7" hidden="1">'SO-03.5 - VZT'!$C$125:$K$136</definedName>
    <definedName name="_xlnm._FilterDatabase" localSheetId="9" hidden="1">'SO-03.6 - Vytápění'!$C$125:$K$136</definedName>
    <definedName name="_xlnm._FilterDatabase" localSheetId="11" hidden="1">'SO-03.7 - Elektroinstalace'!$C$125:$K$136</definedName>
    <definedName name="_xlnm._FilterDatabase" localSheetId="13" hidden="1">'SO-03.8 - Gastro'!$C$125:$K$136</definedName>
    <definedName name="_xlnm._FilterDatabase" localSheetId="15" hidden="1">'SO-03.9 - MaR'!$C$125:$K$136</definedName>
    <definedName name="_xlnm._FilterDatabase" localSheetId="17" hidden="1">'SO-04 - Zpevněné areálové...'!$C$131:$K$202</definedName>
    <definedName name="_xlnm._FilterDatabase" localSheetId="18" hidden="1">'SO-05 - Komunikace a park...'!$C$125:$K$216</definedName>
    <definedName name="_xlnm._FilterDatabase" localSheetId="19" hidden="1">'SO-06 - Sadové úpravy'!$C$123:$K$161</definedName>
    <definedName name="cisloobjektu">[1]Stavba!$D$3</definedName>
    <definedName name="CisloStavebnihoRozpoctu">[1]Stavba!$D$4</definedName>
    <definedName name="NazevStavebnihoRozpoctu">[1]Stavba!$E$4</definedName>
    <definedName name="_xlnm.Print_Titles" localSheetId="20">'IO-01 - Přípojka vodovodu'!$127:$127</definedName>
    <definedName name="_xlnm.Print_Titles" localSheetId="21">'IO-02 - Přípojka kanalizace'!$127:$127</definedName>
    <definedName name="_xlnm.Print_Titles" localSheetId="22">'IO-03 - Areálová kanalizace'!$126:$126</definedName>
    <definedName name="_xlnm.Print_Titles" localSheetId="23">'IO-04 - Přípojka elektro'!$117:$117</definedName>
    <definedName name="_xlnm.Print_Titles" localSheetId="25">'IO-05 - Areálový rozvod e...'!$117:$117</definedName>
    <definedName name="_xlnm.Print_Titles" localSheetId="27">'IO-06 - Přípojka sdělovac...'!$117:$117</definedName>
    <definedName name="_xlnm.Print_Titles" localSheetId="29">'IO-07 - Veřejné osvětlení'!$117:$117</definedName>
    <definedName name="_xlnm.Print_Titles" localSheetId="0">'Rekapitulace stavby'!$92:$92</definedName>
    <definedName name="_xlnm.Print_Titles" localSheetId="1">'SO-01 - Bourání, HTÚ'!$128:$128</definedName>
    <definedName name="_xlnm.Print_Titles" localSheetId="2">'SO-02.1 - Stavební řešení'!$134:$134</definedName>
    <definedName name="_xlnm.Print_Titles" localSheetId="3">'SO-02.2 - Osvětlení hřiště'!$121:$121</definedName>
    <definedName name="_xlnm.Print_Titles" localSheetId="5">'SO-03.1 - Stavební řešení'!$150:$150</definedName>
    <definedName name="_xlnm.Print_Titles" localSheetId="6">'SO-03.4 - ZTI'!$136:$136</definedName>
    <definedName name="_xlnm.Print_Titles" localSheetId="7">'SO-03.5 - VZT'!$125:$125</definedName>
    <definedName name="_xlnm.Print_Titles" localSheetId="9">'SO-03.6 - Vytápění'!$125:$125</definedName>
    <definedName name="_xlnm.Print_Titles" localSheetId="11">'SO-03.7 - Elektroinstalace'!$125:$125</definedName>
    <definedName name="_xlnm.Print_Titles" localSheetId="13">'SO-03.8 - Gastro'!$125:$125</definedName>
    <definedName name="_xlnm.Print_Titles" localSheetId="15">'SO-03.9 - MaR'!$125:$125</definedName>
    <definedName name="_xlnm.Print_Titles" localSheetId="17">'SO-04 - Zpevněné areálové...'!$131:$131</definedName>
    <definedName name="_xlnm.Print_Titles" localSheetId="18">'SO-05 - Komunikace a park...'!$125:$125</definedName>
    <definedName name="_xlnm.Print_Titles" localSheetId="19">'SO-06 - Sadové úpravy'!$123:$123</definedName>
    <definedName name="_xlnm.Print_Area" localSheetId="20">'IO-01 - Přípojka vodovodu'!$C$4:$J$76,'IO-01 - Přípojka vodovodu'!$C$82:$J$109,'IO-01 - Přípojka vodovodu'!$C$115:$J$209</definedName>
    <definedName name="_xlnm.Print_Area" localSheetId="21">'IO-02 - Přípojka kanalizace'!$C$4:$J$76,'IO-02 - Přípojka kanalizace'!$C$82:$J$109,'IO-02 - Přípojka kanalizace'!$C$115:$J$217</definedName>
    <definedName name="_xlnm.Print_Area" localSheetId="22">'IO-03 - Areálová kanalizace'!$C$4:$J$76,'IO-03 - Areálová kanalizace'!$C$82:$J$108,'IO-03 - Areálová kanalizace'!$C$114:$J$223</definedName>
    <definedName name="_xlnm.Print_Area" localSheetId="23">'IO-04 - Přípojka elektro'!$C$4:$J$76,'IO-04 - Přípojka elektro'!$C$82:$J$99,'IO-04 - Přípojka elektro'!$C$105:$J$121</definedName>
    <definedName name="_xlnm.Print_Area" localSheetId="25">'IO-05 - Areálový rozvod e...'!$C$4:$J$76,'IO-05 - Areálový rozvod e...'!$C$82:$J$99,'IO-05 - Areálový rozvod e...'!$C$105:$J$121</definedName>
    <definedName name="_xlnm.Print_Area" localSheetId="27">'IO-06 - Přípojka sdělovac...'!$C$4:$J$76,'IO-06 - Přípojka sdělovac...'!$C$82:$J$99,'IO-06 - Přípojka sdělovac...'!$C$105:$J$121</definedName>
    <definedName name="_xlnm.Print_Area" localSheetId="29">'IO-07 - Veřejné osvětlení'!$C$4:$J$76,'IO-07 - Veřejné osvětlení'!$C$82:$J$99,'IO-07 - Veřejné osvětlení'!$C$105:$J$121</definedName>
    <definedName name="_xlnm.Print_Area" localSheetId="0">'Rekapitulace stavby'!$D$4:$AO$76,'Rekapitulace stavby'!$C$82:$AQ$117</definedName>
    <definedName name="_xlnm.Print_Area" localSheetId="1">'SO-01 - Bourání, HTÚ'!$C$4:$J$76,'SO-01 - Bourání, HTÚ'!$C$82:$J$110,'SO-01 - Bourání, HTÚ'!$C$116:$J$190</definedName>
    <definedName name="_xlnm.Print_Area" localSheetId="2">'SO-02.1 - Stavební řešení'!$C$4:$J$76,'SO-02.1 - Stavební řešení'!$C$82:$J$114,'SO-02.1 - Stavební řešení'!$C$120:$J$201</definedName>
    <definedName name="_xlnm.Print_Area" localSheetId="3">'SO-02.2 - Osvětlení hřiště'!$C$4:$J$76,'SO-02.2 - Osvětlení hřiště'!$C$82:$J$101,'SO-02.2 - Osvětlení hřiště'!$C$107:$J$125</definedName>
    <definedName name="_xlnm.Print_Area" localSheetId="5">'SO-03.1 - Stavební řešení'!$C$4:$J$76,'SO-03.1 - Stavební řešení'!$C$82:$J$130,'SO-03.1 - Stavební řešení'!$C$136:$J$500</definedName>
    <definedName name="_xlnm.Print_Area" localSheetId="6">'SO-03.4 - ZTI'!$C$4:$J$76,'SO-03.4 - ZTI'!$C$82:$J$116,'SO-03.4 - ZTI'!$C$122:$J$288</definedName>
    <definedName name="_xlnm.Print_Area" localSheetId="7">'SO-03.5 - VZT'!$C$4:$J$76,'SO-03.5 - VZT'!$C$82:$J$105,'SO-03.5 - VZT'!$C$111:$J$136</definedName>
    <definedName name="_xlnm.Print_Area" localSheetId="9">'SO-03.6 - Vytápění'!$C$4:$J$76,'SO-03.6 - Vytápění'!$C$82:$J$105,'SO-03.6 - Vytápění'!$C$111:$J$136</definedName>
    <definedName name="_xlnm.Print_Area" localSheetId="12">'SO-03.7'!$A$1:$M$169</definedName>
    <definedName name="_xlnm.Print_Area" localSheetId="11">'SO-03.7 - Elektroinstalace'!$C$4:$J$76,'SO-03.7 - Elektroinstalace'!$C$82:$J$105,'SO-03.7 - Elektroinstalace'!$C$111:$J$136</definedName>
    <definedName name="_xlnm.Print_Area" localSheetId="13">'SO-03.8 - Gastro'!$C$4:$J$76,'SO-03.8 - Gastro'!$C$82:$J$105,'SO-03.8 - Gastro'!$C$111:$J$136</definedName>
    <definedName name="_xlnm.Print_Area" localSheetId="16">'SO-03.9'!$A$1:$M$90</definedName>
    <definedName name="_xlnm.Print_Area" localSheetId="15">'SO-03.9 - MaR'!$C$4:$J$76,'SO-03.9 - MaR'!$C$82:$J$105,'SO-03.9 - MaR'!$C$111:$J$136</definedName>
    <definedName name="_xlnm.Print_Area" localSheetId="17">'SO-04 - Zpevněné areálové...'!$C$4:$J$76,'SO-04 - Zpevněné areálové...'!$C$82:$J$113,'SO-04 - Zpevněné areálové...'!$C$119:$J$202</definedName>
    <definedName name="_xlnm.Print_Area" localSheetId="18">'SO-05 - Komunikace a park...'!$C$4:$J$76,'SO-05 - Komunikace a park...'!$C$82:$J$107,'SO-05 - Komunikace a park...'!$C$113:$J$216</definedName>
    <definedName name="_xlnm.Print_Area" localSheetId="19">'SO-06 - Sadové úpravy'!$C$4:$J$76,'SO-06 - Sadové úpravy'!$C$82:$J$105,'SO-06 - Sadové úpravy'!$C$111:$J$161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9" i="26" l="1"/>
  <c r="L88" i="26"/>
  <c r="L85" i="26"/>
  <c r="L84" i="26"/>
  <c r="L83" i="26"/>
  <c r="L82" i="26"/>
  <c r="L81" i="26"/>
  <c r="L80" i="26"/>
  <c r="L79" i="26"/>
  <c r="L78" i="26"/>
  <c r="L77" i="26"/>
  <c r="L76" i="26"/>
  <c r="L75" i="26"/>
  <c r="L74" i="26"/>
  <c r="L73" i="26"/>
  <c r="L72" i="26"/>
  <c r="L71" i="26"/>
  <c r="F71" i="26"/>
  <c r="F91" i="26" s="1"/>
  <c r="F92" i="26" s="1"/>
  <c r="L70" i="26"/>
  <c r="L69" i="26"/>
  <c r="L68" i="26"/>
  <c r="L66" i="26"/>
  <c r="L64" i="26"/>
  <c r="L62" i="26"/>
  <c r="L60" i="26"/>
  <c r="L56" i="26"/>
  <c r="L55" i="26"/>
  <c r="K93" i="26" l="1"/>
  <c r="K96" i="26" s="1"/>
  <c r="I129" i="10" s="1"/>
  <c r="K60" i="31"/>
  <c r="I60" i="31"/>
  <c r="F60" i="31"/>
  <c r="G60" i="31" s="1"/>
  <c r="M60" i="31" s="1"/>
  <c r="K59" i="31"/>
  <c r="K58" i="31"/>
  <c r="K57" i="31"/>
  <c r="K56" i="31"/>
  <c r="I56" i="31"/>
  <c r="F56" i="31"/>
  <c r="G56" i="31" s="1"/>
  <c r="M56" i="31" s="1"/>
  <c r="K55" i="31"/>
  <c r="K54" i="31" s="1"/>
  <c r="I55" i="31"/>
  <c r="F55" i="31"/>
  <c r="G55" i="31" s="1"/>
  <c r="K53" i="31"/>
  <c r="I53" i="31"/>
  <c r="F53" i="31"/>
  <c r="G53" i="31" s="1"/>
  <c r="M53" i="31" s="1"/>
  <c r="K52" i="31"/>
  <c r="I52" i="31"/>
  <c r="F52" i="31"/>
  <c r="G52" i="31" s="1"/>
  <c r="M52" i="31" s="1"/>
  <c r="K51" i="31"/>
  <c r="I51" i="31"/>
  <c r="F51" i="31"/>
  <c r="G51" i="31" s="1"/>
  <c r="M51" i="31" s="1"/>
  <c r="K50" i="31"/>
  <c r="I50" i="31"/>
  <c r="F50" i="31"/>
  <c r="G50" i="31" s="1"/>
  <c r="M50" i="31" s="1"/>
  <c r="K49" i="31"/>
  <c r="I49" i="31"/>
  <c r="F49" i="31"/>
  <c r="G49" i="31" s="1"/>
  <c r="M49" i="31" s="1"/>
  <c r="K48" i="31"/>
  <c r="I48" i="31"/>
  <c r="F48" i="31"/>
  <c r="G48" i="31" s="1"/>
  <c r="K46" i="31"/>
  <c r="I46" i="31"/>
  <c r="F46" i="31"/>
  <c r="G46" i="31" s="1"/>
  <c r="M46" i="31" s="1"/>
  <c r="K45" i="31"/>
  <c r="I45" i="31"/>
  <c r="F45" i="31"/>
  <c r="G45" i="31" s="1"/>
  <c r="M45" i="31" s="1"/>
  <c r="K44" i="31"/>
  <c r="I44" i="31"/>
  <c r="F44" i="31"/>
  <c r="G44" i="31" s="1"/>
  <c r="M44" i="31" s="1"/>
  <c r="K43" i="31"/>
  <c r="I43" i="31"/>
  <c r="F43" i="31"/>
  <c r="G43" i="31" s="1"/>
  <c r="M43" i="31" s="1"/>
  <c r="K42" i="31"/>
  <c r="I42" i="31"/>
  <c r="F42" i="31"/>
  <c r="G42" i="31" s="1"/>
  <c r="M42" i="31" s="1"/>
  <c r="K41" i="31"/>
  <c r="I41" i="31"/>
  <c r="F41" i="31"/>
  <c r="G41" i="31" s="1"/>
  <c r="M41" i="31" s="1"/>
  <c r="K40" i="31"/>
  <c r="I40" i="31"/>
  <c r="F40" i="31"/>
  <c r="G40" i="31" s="1"/>
  <c r="M40" i="31" s="1"/>
  <c r="K39" i="31"/>
  <c r="I39" i="31"/>
  <c r="F39" i="31"/>
  <c r="G39" i="31" s="1"/>
  <c r="M39" i="31" s="1"/>
  <c r="K38" i="31"/>
  <c r="I38" i="31"/>
  <c r="F38" i="31"/>
  <c r="G38" i="31" s="1"/>
  <c r="M38" i="31" s="1"/>
  <c r="K37" i="31"/>
  <c r="I37" i="31"/>
  <c r="F37" i="31"/>
  <c r="G37" i="31" s="1"/>
  <c r="M37" i="31" s="1"/>
  <c r="K36" i="31"/>
  <c r="I36" i="31"/>
  <c r="F36" i="31"/>
  <c r="G36" i="31" s="1"/>
  <c r="M36" i="31" s="1"/>
  <c r="K35" i="31"/>
  <c r="I35" i="31"/>
  <c r="F35" i="31"/>
  <c r="G35" i="31" s="1"/>
  <c r="M35" i="31" s="1"/>
  <c r="K34" i="31"/>
  <c r="I34" i="31"/>
  <c r="F34" i="31"/>
  <c r="G34" i="31" s="1"/>
  <c r="M34" i="31" s="1"/>
  <c r="K33" i="31"/>
  <c r="I33" i="31"/>
  <c r="F33" i="31"/>
  <c r="G33" i="31" s="1"/>
  <c r="K31" i="31"/>
  <c r="I31" i="31"/>
  <c r="F31" i="31"/>
  <c r="G31" i="31" s="1"/>
  <c r="M31" i="31" s="1"/>
  <c r="K30" i="31"/>
  <c r="I30" i="31"/>
  <c r="F30" i="31"/>
  <c r="G30" i="31" s="1"/>
  <c r="M30" i="31" s="1"/>
  <c r="K29" i="31"/>
  <c r="I29" i="31"/>
  <c r="F29" i="31"/>
  <c r="G29" i="31" s="1"/>
  <c r="M29" i="31" s="1"/>
  <c r="K28" i="31"/>
  <c r="I28" i="31"/>
  <c r="F28" i="31"/>
  <c r="G28" i="31" s="1"/>
  <c r="M28" i="31" s="1"/>
  <c r="K27" i="31"/>
  <c r="I27" i="31"/>
  <c r="F27" i="31"/>
  <c r="G27" i="31" s="1"/>
  <c r="M27" i="31" s="1"/>
  <c r="K26" i="31"/>
  <c r="I26" i="31"/>
  <c r="F26" i="31"/>
  <c r="G26" i="31" s="1"/>
  <c r="M26" i="31" s="1"/>
  <c r="K25" i="31"/>
  <c r="I25" i="31"/>
  <c r="F25" i="31"/>
  <c r="G25" i="31" s="1"/>
  <c r="M25" i="31" s="1"/>
  <c r="K24" i="31"/>
  <c r="I24" i="31"/>
  <c r="F24" i="31"/>
  <c r="G24" i="31" s="1"/>
  <c r="M24" i="31" s="1"/>
  <c r="K23" i="31"/>
  <c r="I23" i="31"/>
  <c r="F23" i="31"/>
  <c r="G23" i="31" s="1"/>
  <c r="M23" i="31" s="1"/>
  <c r="K22" i="31"/>
  <c r="I22" i="31"/>
  <c r="F22" i="31"/>
  <c r="G22" i="31" s="1"/>
  <c r="M22" i="31" s="1"/>
  <c r="K21" i="31"/>
  <c r="I21" i="31"/>
  <c r="F21" i="31"/>
  <c r="G21" i="31" s="1"/>
  <c r="M21" i="31" s="1"/>
  <c r="K20" i="31"/>
  <c r="I20" i="31"/>
  <c r="F20" i="31"/>
  <c r="G20" i="31" s="1"/>
  <c r="M20" i="31" s="1"/>
  <c r="K19" i="31"/>
  <c r="I19" i="31"/>
  <c r="F19" i="31"/>
  <c r="G19" i="31" s="1"/>
  <c r="M19" i="31" s="1"/>
  <c r="K18" i="31"/>
  <c r="I18" i="31"/>
  <c r="F18" i="31"/>
  <c r="G18" i="31" s="1"/>
  <c r="M18" i="31" s="1"/>
  <c r="K17" i="31"/>
  <c r="I17" i="31"/>
  <c r="F17" i="31"/>
  <c r="G17" i="31" s="1"/>
  <c r="M17" i="31" s="1"/>
  <c r="K16" i="31"/>
  <c r="I16" i="31"/>
  <c r="F16" i="31"/>
  <c r="G16" i="31" s="1"/>
  <c r="M16" i="31" s="1"/>
  <c r="K15" i="31"/>
  <c r="I15" i="31"/>
  <c r="F15" i="31"/>
  <c r="G15" i="31" s="1"/>
  <c r="M15" i="31" s="1"/>
  <c r="K14" i="31"/>
  <c r="I14" i="31"/>
  <c r="F14" i="31"/>
  <c r="G14" i="31" s="1"/>
  <c r="M14" i="31" s="1"/>
  <c r="K13" i="31"/>
  <c r="I13" i="31"/>
  <c r="F13" i="31"/>
  <c r="G13" i="31" s="1"/>
  <c r="M13" i="31" s="1"/>
  <c r="K12" i="31"/>
  <c r="I12" i="31"/>
  <c r="F12" i="31"/>
  <c r="G12" i="31" s="1"/>
  <c r="M12" i="31" s="1"/>
  <c r="K11" i="31"/>
  <c r="I11" i="31"/>
  <c r="F11" i="31"/>
  <c r="G11" i="31" s="1"/>
  <c r="M11" i="31" s="1"/>
  <c r="K10" i="31"/>
  <c r="I10" i="31"/>
  <c r="F10" i="31"/>
  <c r="G10" i="31" s="1"/>
  <c r="M10" i="31" s="1"/>
  <c r="K9" i="31"/>
  <c r="I9" i="31"/>
  <c r="F9" i="31"/>
  <c r="G9" i="31" s="1"/>
  <c r="C4" i="31"/>
  <c r="B4" i="31"/>
  <c r="C3" i="31"/>
  <c r="B3" i="31"/>
  <c r="C2" i="31"/>
  <c r="B2" i="31"/>
  <c r="K41" i="30"/>
  <c r="I41" i="30"/>
  <c r="F41" i="30"/>
  <c r="G41" i="30" s="1"/>
  <c r="M41" i="30" s="1"/>
  <c r="K40" i="30"/>
  <c r="I40" i="30"/>
  <c r="F40" i="30"/>
  <c r="G40" i="30" s="1"/>
  <c r="M40" i="30" s="1"/>
  <c r="K39" i="30"/>
  <c r="I39" i="30"/>
  <c r="F39" i="30"/>
  <c r="G39" i="30" s="1"/>
  <c r="M39" i="30" s="1"/>
  <c r="K38" i="30"/>
  <c r="I38" i="30"/>
  <c r="F38" i="30"/>
  <c r="G38" i="30" s="1"/>
  <c r="M38" i="30" s="1"/>
  <c r="K37" i="30"/>
  <c r="I37" i="30"/>
  <c r="F37" i="30"/>
  <c r="G37" i="30" s="1"/>
  <c r="I36" i="30"/>
  <c r="K35" i="30"/>
  <c r="K34" i="30"/>
  <c r="K33" i="30"/>
  <c r="K32" i="30"/>
  <c r="I32" i="30"/>
  <c r="F32" i="30"/>
  <c r="G32" i="30" s="1"/>
  <c r="M32" i="30" s="1"/>
  <c r="K31" i="30"/>
  <c r="I31" i="30"/>
  <c r="F31" i="30"/>
  <c r="G31" i="30" s="1"/>
  <c r="M31" i="30" s="1"/>
  <c r="K30" i="30"/>
  <c r="I30" i="30"/>
  <c r="F30" i="30"/>
  <c r="G30" i="30" s="1"/>
  <c r="K29" i="30"/>
  <c r="I29" i="30"/>
  <c r="F29" i="30"/>
  <c r="G29" i="30" s="1"/>
  <c r="M29" i="30" s="1"/>
  <c r="K27" i="30"/>
  <c r="K25" i="30" s="1"/>
  <c r="I27" i="30"/>
  <c r="F27" i="30"/>
  <c r="G27" i="30" s="1"/>
  <c r="M27" i="30" s="1"/>
  <c r="K26" i="30"/>
  <c r="I26" i="30"/>
  <c r="F26" i="30"/>
  <c r="G26" i="30" s="1"/>
  <c r="K24" i="30"/>
  <c r="I24" i="30"/>
  <c r="F24" i="30"/>
  <c r="G24" i="30" s="1"/>
  <c r="M24" i="30" s="1"/>
  <c r="K23" i="30"/>
  <c r="I23" i="30"/>
  <c r="F23" i="30"/>
  <c r="G23" i="30" s="1"/>
  <c r="M23" i="30" s="1"/>
  <c r="K22" i="30"/>
  <c r="I22" i="30"/>
  <c r="F22" i="30"/>
  <c r="G22" i="30" s="1"/>
  <c r="M22" i="30" s="1"/>
  <c r="K21" i="30"/>
  <c r="I21" i="30"/>
  <c r="F21" i="30"/>
  <c r="G21" i="30" s="1"/>
  <c r="M21" i="30" s="1"/>
  <c r="K20" i="30"/>
  <c r="I20" i="30"/>
  <c r="F20" i="30"/>
  <c r="G20" i="30" s="1"/>
  <c r="M20" i="30" s="1"/>
  <c r="K19" i="30"/>
  <c r="I19" i="30"/>
  <c r="F19" i="30"/>
  <c r="G19" i="30" s="1"/>
  <c r="M19" i="30" s="1"/>
  <c r="K18" i="30"/>
  <c r="I18" i="30"/>
  <c r="F18" i="30"/>
  <c r="G18" i="30" s="1"/>
  <c r="M18" i="30" s="1"/>
  <c r="K17" i="30"/>
  <c r="I17" i="30"/>
  <c r="I15" i="30" s="1"/>
  <c r="F17" i="30"/>
  <c r="G17" i="30" s="1"/>
  <c r="M17" i="30" s="1"/>
  <c r="K16" i="30"/>
  <c r="K15" i="30" s="1"/>
  <c r="I16" i="30"/>
  <c r="F16" i="30"/>
  <c r="G16" i="30" s="1"/>
  <c r="K14" i="30"/>
  <c r="I14" i="30"/>
  <c r="F14" i="30"/>
  <c r="G14" i="30" s="1"/>
  <c r="M14" i="30" s="1"/>
  <c r="K13" i="30"/>
  <c r="I13" i="30"/>
  <c r="F13" i="30"/>
  <c r="G13" i="30" s="1"/>
  <c r="M13" i="30" s="1"/>
  <c r="K12" i="30"/>
  <c r="I12" i="30"/>
  <c r="F12" i="30"/>
  <c r="G12" i="30" s="1"/>
  <c r="M12" i="30" s="1"/>
  <c r="K11" i="30"/>
  <c r="I11" i="30"/>
  <c r="F11" i="30"/>
  <c r="G11" i="30" s="1"/>
  <c r="M11" i="30" s="1"/>
  <c r="K10" i="30"/>
  <c r="I10" i="30"/>
  <c r="F10" i="30"/>
  <c r="G10" i="30" s="1"/>
  <c r="M10" i="30" s="1"/>
  <c r="K9" i="30"/>
  <c r="I9" i="30"/>
  <c r="F9" i="30"/>
  <c r="G9" i="30" s="1"/>
  <c r="C4" i="30"/>
  <c r="B4" i="30"/>
  <c r="C3" i="30"/>
  <c r="B3" i="30"/>
  <c r="C2" i="30"/>
  <c r="B2" i="30"/>
  <c r="K52" i="29"/>
  <c r="I52" i="29"/>
  <c r="F52" i="29"/>
  <c r="G52" i="29" s="1"/>
  <c r="M52" i="29" s="1"/>
  <c r="K51" i="29"/>
  <c r="I51" i="29"/>
  <c r="F51" i="29"/>
  <c r="G51" i="29" s="1"/>
  <c r="M51" i="29" s="1"/>
  <c r="K50" i="29"/>
  <c r="I50" i="29"/>
  <c r="F50" i="29"/>
  <c r="G50" i="29" s="1"/>
  <c r="M50" i="29" s="1"/>
  <c r="K49" i="29"/>
  <c r="I49" i="29"/>
  <c r="F49" i="29"/>
  <c r="G49" i="29" s="1"/>
  <c r="M49" i="29" s="1"/>
  <c r="K48" i="29"/>
  <c r="I48" i="29"/>
  <c r="F48" i="29"/>
  <c r="G48" i="29" s="1"/>
  <c r="K46" i="29"/>
  <c r="K45" i="29"/>
  <c r="K44" i="29"/>
  <c r="K43" i="29"/>
  <c r="I43" i="29"/>
  <c r="F43" i="29"/>
  <c r="G43" i="29" s="1"/>
  <c r="M43" i="29" s="1"/>
  <c r="K42" i="29"/>
  <c r="I42" i="29"/>
  <c r="F42" i="29"/>
  <c r="G42" i="29" s="1"/>
  <c r="M42" i="29" s="1"/>
  <c r="K41" i="29"/>
  <c r="I41" i="29"/>
  <c r="F41" i="29"/>
  <c r="G41" i="29" s="1"/>
  <c r="M41" i="29" s="1"/>
  <c r="K40" i="29"/>
  <c r="I40" i="29"/>
  <c r="F40" i="29"/>
  <c r="G40" i="29" s="1"/>
  <c r="K38" i="29"/>
  <c r="I38" i="29"/>
  <c r="F38" i="29"/>
  <c r="G38" i="29" s="1"/>
  <c r="M38" i="29" s="1"/>
  <c r="K37" i="29"/>
  <c r="I37" i="29"/>
  <c r="I36" i="29" s="1"/>
  <c r="F37" i="29"/>
  <c r="G37" i="29" s="1"/>
  <c r="K35" i="29"/>
  <c r="I35" i="29"/>
  <c r="F35" i="29"/>
  <c r="G35" i="29" s="1"/>
  <c r="M35" i="29" s="1"/>
  <c r="K34" i="29"/>
  <c r="I34" i="29"/>
  <c r="F34" i="29"/>
  <c r="G34" i="29" s="1"/>
  <c r="M34" i="29" s="1"/>
  <c r="K33" i="29"/>
  <c r="I33" i="29"/>
  <c r="F33" i="29"/>
  <c r="G33" i="29" s="1"/>
  <c r="M33" i="29" s="1"/>
  <c r="K32" i="29"/>
  <c r="I32" i="29"/>
  <c r="F32" i="29"/>
  <c r="G32" i="29" s="1"/>
  <c r="M32" i="29" s="1"/>
  <c r="K31" i="29"/>
  <c r="I31" i="29"/>
  <c r="F31" i="29"/>
  <c r="G31" i="29" s="1"/>
  <c r="M31" i="29" s="1"/>
  <c r="K30" i="29"/>
  <c r="I30" i="29"/>
  <c r="F30" i="29"/>
  <c r="G30" i="29" s="1"/>
  <c r="M30" i="29" s="1"/>
  <c r="K29" i="29"/>
  <c r="I29" i="29"/>
  <c r="F29" i="29"/>
  <c r="G29" i="29" s="1"/>
  <c r="M29" i="29" s="1"/>
  <c r="K28" i="29"/>
  <c r="I28" i="29"/>
  <c r="F28" i="29"/>
  <c r="G28" i="29" s="1"/>
  <c r="K26" i="29"/>
  <c r="I26" i="29"/>
  <c r="F26" i="29"/>
  <c r="G26" i="29" s="1"/>
  <c r="M26" i="29" s="1"/>
  <c r="K25" i="29"/>
  <c r="I25" i="29"/>
  <c r="F25" i="29"/>
  <c r="G25" i="29" s="1"/>
  <c r="M25" i="29" s="1"/>
  <c r="K24" i="29"/>
  <c r="I24" i="29"/>
  <c r="F24" i="29"/>
  <c r="G24" i="29" s="1"/>
  <c r="M24" i="29" s="1"/>
  <c r="K23" i="29"/>
  <c r="I23" i="29"/>
  <c r="F23" i="29"/>
  <c r="G23" i="29" s="1"/>
  <c r="M23" i="29" s="1"/>
  <c r="K22" i="29"/>
  <c r="I22" i="29"/>
  <c r="F22" i="29"/>
  <c r="G22" i="29" s="1"/>
  <c r="M22" i="29" s="1"/>
  <c r="K21" i="29"/>
  <c r="I21" i="29"/>
  <c r="F21" i="29"/>
  <c r="G21" i="29" s="1"/>
  <c r="M21" i="29" s="1"/>
  <c r="K20" i="29"/>
  <c r="I20" i="29"/>
  <c r="F20" i="29"/>
  <c r="G20" i="29" s="1"/>
  <c r="M20" i="29" s="1"/>
  <c r="K19" i="29"/>
  <c r="I19" i="29"/>
  <c r="F19" i="29"/>
  <c r="G19" i="29" s="1"/>
  <c r="M19" i="29" s="1"/>
  <c r="K18" i="29"/>
  <c r="I18" i="29"/>
  <c r="F18" i="29"/>
  <c r="G18" i="29" s="1"/>
  <c r="M18" i="29" s="1"/>
  <c r="K17" i="29"/>
  <c r="I17" i="29"/>
  <c r="F17" i="29"/>
  <c r="G17" i="29" s="1"/>
  <c r="M17" i="29" s="1"/>
  <c r="K16" i="29"/>
  <c r="I16" i="29"/>
  <c r="F16" i="29"/>
  <c r="G16" i="29" s="1"/>
  <c r="M16" i="29" s="1"/>
  <c r="K15" i="29"/>
  <c r="I15" i="29"/>
  <c r="F15" i="29"/>
  <c r="G15" i="29" s="1"/>
  <c r="M15" i="29" s="1"/>
  <c r="K14" i="29"/>
  <c r="I14" i="29"/>
  <c r="F14" i="29"/>
  <c r="G14" i="29" s="1"/>
  <c r="M14" i="29" s="1"/>
  <c r="K13" i="29"/>
  <c r="I13" i="29"/>
  <c r="F13" i="29"/>
  <c r="G13" i="29" s="1"/>
  <c r="M13" i="29" s="1"/>
  <c r="K12" i="29"/>
  <c r="I12" i="29"/>
  <c r="F12" i="29"/>
  <c r="G12" i="29" s="1"/>
  <c r="M12" i="29" s="1"/>
  <c r="K11" i="29"/>
  <c r="I11" i="29"/>
  <c r="F11" i="29"/>
  <c r="G11" i="29" s="1"/>
  <c r="M11" i="29" s="1"/>
  <c r="K10" i="29"/>
  <c r="I10" i="29"/>
  <c r="F10" i="29"/>
  <c r="G10" i="29" s="1"/>
  <c r="M10" i="29" s="1"/>
  <c r="K9" i="29"/>
  <c r="I9" i="29"/>
  <c r="F9" i="29"/>
  <c r="G9" i="29" s="1"/>
  <c r="C4" i="29"/>
  <c r="B4" i="29"/>
  <c r="C3" i="29"/>
  <c r="B3" i="29"/>
  <c r="C2" i="29"/>
  <c r="B2" i="29"/>
  <c r="K48" i="28"/>
  <c r="I48" i="28"/>
  <c r="F48" i="28"/>
  <c r="G48" i="28" s="1"/>
  <c r="M48" i="28" s="1"/>
  <c r="K47" i="28"/>
  <c r="I47" i="28"/>
  <c r="F47" i="28"/>
  <c r="G47" i="28" s="1"/>
  <c r="M47" i="28" s="1"/>
  <c r="K46" i="28"/>
  <c r="I46" i="28"/>
  <c r="F46" i="28"/>
  <c r="G46" i="28" s="1"/>
  <c r="M46" i="28" s="1"/>
  <c r="K45" i="28"/>
  <c r="I45" i="28"/>
  <c r="F45" i="28"/>
  <c r="G45" i="28" s="1"/>
  <c r="M45" i="28" s="1"/>
  <c r="K44" i="28"/>
  <c r="I44" i="28"/>
  <c r="F44" i="28"/>
  <c r="G44" i="28" s="1"/>
  <c r="M44" i="28" s="1"/>
  <c r="K43" i="28"/>
  <c r="I43" i="28"/>
  <c r="F43" i="28"/>
  <c r="G43" i="28" s="1"/>
  <c r="M43" i="28" s="1"/>
  <c r="K42" i="28"/>
  <c r="I42" i="28"/>
  <c r="F42" i="28"/>
  <c r="G42" i="28" s="1"/>
  <c r="K40" i="28"/>
  <c r="K39" i="28"/>
  <c r="K38" i="28"/>
  <c r="K37" i="28"/>
  <c r="I37" i="28"/>
  <c r="F37" i="28"/>
  <c r="G37" i="28" s="1"/>
  <c r="M37" i="28" s="1"/>
  <c r="K36" i="28"/>
  <c r="I36" i="28"/>
  <c r="F36" i="28"/>
  <c r="G36" i="28" s="1"/>
  <c r="M36" i="28" s="1"/>
  <c r="K35" i="28"/>
  <c r="K33" i="28" s="1"/>
  <c r="I35" i="28"/>
  <c r="F35" i="28"/>
  <c r="G35" i="28" s="1"/>
  <c r="M35" i="28" s="1"/>
  <c r="K34" i="28"/>
  <c r="I34" i="28"/>
  <c r="F34" i="28"/>
  <c r="G34" i="28" s="1"/>
  <c r="K32" i="28"/>
  <c r="I32" i="28"/>
  <c r="F32" i="28"/>
  <c r="G32" i="28" s="1"/>
  <c r="M32" i="28" s="1"/>
  <c r="K31" i="28"/>
  <c r="I31" i="28"/>
  <c r="F31" i="28"/>
  <c r="G31" i="28" s="1"/>
  <c r="K30" i="28"/>
  <c r="I30" i="28"/>
  <c r="K29" i="28"/>
  <c r="I29" i="28"/>
  <c r="F29" i="28"/>
  <c r="G29" i="28" s="1"/>
  <c r="M29" i="28" s="1"/>
  <c r="K28" i="28"/>
  <c r="I28" i="28"/>
  <c r="F28" i="28"/>
  <c r="G28" i="28" s="1"/>
  <c r="M28" i="28" s="1"/>
  <c r="K27" i="28"/>
  <c r="I27" i="28"/>
  <c r="F27" i="28"/>
  <c r="G27" i="28" s="1"/>
  <c r="M27" i="28" s="1"/>
  <c r="K26" i="28"/>
  <c r="I26" i="28"/>
  <c r="F26" i="28"/>
  <c r="G26" i="28" s="1"/>
  <c r="M26" i="28" s="1"/>
  <c r="K25" i="28"/>
  <c r="I25" i="28"/>
  <c r="F25" i="28"/>
  <c r="G25" i="28" s="1"/>
  <c r="M25" i="28" s="1"/>
  <c r="K24" i="28"/>
  <c r="I24" i="28"/>
  <c r="F24" i="28"/>
  <c r="G24" i="28" s="1"/>
  <c r="M24" i="28" s="1"/>
  <c r="K23" i="28"/>
  <c r="I23" i="28"/>
  <c r="F23" i="28"/>
  <c r="G23" i="28" s="1"/>
  <c r="M23" i="28" s="1"/>
  <c r="K22" i="28"/>
  <c r="I22" i="28"/>
  <c r="F22" i="28"/>
  <c r="G22" i="28" s="1"/>
  <c r="M22" i="28" s="1"/>
  <c r="K21" i="28"/>
  <c r="I21" i="28"/>
  <c r="F21" i="28"/>
  <c r="G21" i="28" s="1"/>
  <c r="K19" i="28"/>
  <c r="I19" i="28"/>
  <c r="F19" i="28"/>
  <c r="G19" i="28" s="1"/>
  <c r="M19" i="28" s="1"/>
  <c r="K18" i="28"/>
  <c r="I18" i="28"/>
  <c r="F18" i="28"/>
  <c r="G18" i="28" s="1"/>
  <c r="M18" i="28" s="1"/>
  <c r="K17" i="28"/>
  <c r="I17" i="28"/>
  <c r="F17" i="28"/>
  <c r="G17" i="28" s="1"/>
  <c r="M17" i="28" s="1"/>
  <c r="K16" i="28"/>
  <c r="I16" i="28"/>
  <c r="F16" i="28"/>
  <c r="G16" i="28" s="1"/>
  <c r="M16" i="28" s="1"/>
  <c r="K15" i="28"/>
  <c r="I15" i="28"/>
  <c r="F15" i="28"/>
  <c r="G15" i="28" s="1"/>
  <c r="M15" i="28" s="1"/>
  <c r="K14" i="28"/>
  <c r="I14" i="28"/>
  <c r="F14" i="28"/>
  <c r="G14" i="28" s="1"/>
  <c r="M14" i="28" s="1"/>
  <c r="K13" i="28"/>
  <c r="I13" i="28"/>
  <c r="F13" i="28"/>
  <c r="G13" i="28" s="1"/>
  <c r="M13" i="28" s="1"/>
  <c r="K12" i="28"/>
  <c r="I12" i="28"/>
  <c r="F12" i="28"/>
  <c r="G12" i="28" s="1"/>
  <c r="M12" i="28" s="1"/>
  <c r="K11" i="28"/>
  <c r="I11" i="28"/>
  <c r="F11" i="28"/>
  <c r="G11" i="28" s="1"/>
  <c r="M11" i="28" s="1"/>
  <c r="K10" i="28"/>
  <c r="I10" i="28"/>
  <c r="F10" i="28"/>
  <c r="G10" i="28" s="1"/>
  <c r="M10" i="28" s="1"/>
  <c r="K9" i="28"/>
  <c r="I9" i="28"/>
  <c r="F9" i="28"/>
  <c r="G9" i="28" s="1"/>
  <c r="C4" i="28"/>
  <c r="B4" i="28"/>
  <c r="C3" i="28"/>
  <c r="B3" i="28"/>
  <c r="C2" i="28"/>
  <c r="B2" i="28"/>
  <c r="K74" i="27"/>
  <c r="I74" i="27"/>
  <c r="F74" i="27"/>
  <c r="G74" i="27" s="1"/>
  <c r="M74" i="27" s="1"/>
  <c r="K73" i="27"/>
  <c r="K72" i="27"/>
  <c r="K71" i="27"/>
  <c r="K70" i="27"/>
  <c r="I70" i="27"/>
  <c r="F70" i="27"/>
  <c r="G70" i="27" s="1"/>
  <c r="K68" i="27"/>
  <c r="I68" i="27"/>
  <c r="F68" i="27"/>
  <c r="G68" i="27" s="1"/>
  <c r="M68" i="27" s="1"/>
  <c r="K67" i="27"/>
  <c r="I67" i="27"/>
  <c r="F67" i="27"/>
  <c r="G67" i="27" s="1"/>
  <c r="M67" i="27" s="1"/>
  <c r="K66" i="27"/>
  <c r="K63" i="27" s="1"/>
  <c r="I66" i="27"/>
  <c r="I63" i="27" s="1"/>
  <c r="F66" i="27"/>
  <c r="G66" i="27" s="1"/>
  <c r="M66" i="27" s="1"/>
  <c r="K65" i="27"/>
  <c r="I65" i="27"/>
  <c r="F65" i="27"/>
  <c r="G65" i="27" s="1"/>
  <c r="M65" i="27" s="1"/>
  <c r="K64" i="27"/>
  <c r="I64" i="27"/>
  <c r="F64" i="27"/>
  <c r="G64" i="27" s="1"/>
  <c r="K62" i="27"/>
  <c r="I62" i="27"/>
  <c r="F62" i="27"/>
  <c r="G62" i="27" s="1"/>
  <c r="M62" i="27" s="1"/>
  <c r="K61" i="27"/>
  <c r="I61" i="27"/>
  <c r="F61" i="27"/>
  <c r="G61" i="27" s="1"/>
  <c r="M61" i="27" s="1"/>
  <c r="K60" i="27"/>
  <c r="I60" i="27"/>
  <c r="F60" i="27"/>
  <c r="G60" i="27" s="1"/>
  <c r="M60" i="27" s="1"/>
  <c r="K59" i="27"/>
  <c r="K58" i="27" s="1"/>
  <c r="I59" i="27"/>
  <c r="F59" i="27"/>
  <c r="G59" i="27" s="1"/>
  <c r="K57" i="27"/>
  <c r="I57" i="27"/>
  <c r="F57" i="27"/>
  <c r="G57" i="27" s="1"/>
  <c r="M57" i="27" s="1"/>
  <c r="K56" i="27"/>
  <c r="I56" i="27"/>
  <c r="F56" i="27"/>
  <c r="G56" i="27" s="1"/>
  <c r="M56" i="27" s="1"/>
  <c r="K55" i="27"/>
  <c r="I55" i="27"/>
  <c r="F55" i="27"/>
  <c r="G55" i="27" s="1"/>
  <c r="M55" i="27" s="1"/>
  <c r="K54" i="27"/>
  <c r="I54" i="27"/>
  <c r="I53" i="27" s="1"/>
  <c r="F54" i="27"/>
  <c r="G54" i="27" s="1"/>
  <c r="K53" i="27"/>
  <c r="K52" i="27"/>
  <c r="I52" i="27"/>
  <c r="F52" i="27"/>
  <c r="G52" i="27" s="1"/>
  <c r="M52" i="27" s="1"/>
  <c r="K51" i="27"/>
  <c r="I51" i="27"/>
  <c r="F51" i="27"/>
  <c r="G51" i="27" s="1"/>
  <c r="M51" i="27" s="1"/>
  <c r="K50" i="27"/>
  <c r="I50" i="27"/>
  <c r="F50" i="27"/>
  <c r="G50" i="27" s="1"/>
  <c r="M50" i="27" s="1"/>
  <c r="K49" i="27"/>
  <c r="I49" i="27"/>
  <c r="F49" i="27"/>
  <c r="G49" i="27" s="1"/>
  <c r="M49" i="27" s="1"/>
  <c r="K48" i="27"/>
  <c r="I48" i="27"/>
  <c r="F48" i="27"/>
  <c r="G48" i="27" s="1"/>
  <c r="M48" i="27" s="1"/>
  <c r="K47" i="27"/>
  <c r="I47" i="27"/>
  <c r="F47" i="27"/>
  <c r="G47" i="27" s="1"/>
  <c r="M47" i="27" s="1"/>
  <c r="K46" i="27"/>
  <c r="I46" i="27"/>
  <c r="F46" i="27"/>
  <c r="G46" i="27" s="1"/>
  <c r="M46" i="27" s="1"/>
  <c r="K45" i="27"/>
  <c r="I45" i="27"/>
  <c r="F45" i="27"/>
  <c r="G45" i="27" s="1"/>
  <c r="M45" i="27" s="1"/>
  <c r="K44" i="27"/>
  <c r="I44" i="27"/>
  <c r="F44" i="27"/>
  <c r="G44" i="27" s="1"/>
  <c r="K42" i="27"/>
  <c r="I42" i="27"/>
  <c r="F42" i="27"/>
  <c r="G42" i="27" s="1"/>
  <c r="M42" i="27" s="1"/>
  <c r="K41" i="27"/>
  <c r="I41" i="27"/>
  <c r="F41" i="27"/>
  <c r="G41" i="27" s="1"/>
  <c r="M41" i="27" s="1"/>
  <c r="K40" i="27"/>
  <c r="I40" i="27"/>
  <c r="F40" i="27"/>
  <c r="G40" i="27" s="1"/>
  <c r="M40" i="27" s="1"/>
  <c r="K39" i="27"/>
  <c r="I39" i="27"/>
  <c r="F39" i="27"/>
  <c r="G39" i="27" s="1"/>
  <c r="M39" i="27" s="1"/>
  <c r="K38" i="27"/>
  <c r="I38" i="27"/>
  <c r="F38" i="27"/>
  <c r="G38" i="27" s="1"/>
  <c r="M38" i="27" s="1"/>
  <c r="K37" i="27"/>
  <c r="I37" i="27"/>
  <c r="F37" i="27"/>
  <c r="G37" i="27" s="1"/>
  <c r="M37" i="27" s="1"/>
  <c r="K36" i="27"/>
  <c r="I36" i="27"/>
  <c r="F36" i="27"/>
  <c r="G36" i="27" s="1"/>
  <c r="M36" i="27" s="1"/>
  <c r="K35" i="27"/>
  <c r="I35" i="27"/>
  <c r="F35" i="27"/>
  <c r="G35" i="27" s="1"/>
  <c r="K33" i="27"/>
  <c r="I33" i="27"/>
  <c r="F33" i="27"/>
  <c r="G33" i="27" s="1"/>
  <c r="M33" i="27" s="1"/>
  <c r="K32" i="27"/>
  <c r="I32" i="27"/>
  <c r="F32" i="27"/>
  <c r="G32" i="27" s="1"/>
  <c r="M32" i="27" s="1"/>
  <c r="K31" i="27"/>
  <c r="I31" i="27"/>
  <c r="F31" i="27"/>
  <c r="G31" i="27" s="1"/>
  <c r="M31" i="27" s="1"/>
  <c r="K30" i="27"/>
  <c r="I30" i="27"/>
  <c r="F30" i="27"/>
  <c r="G30" i="27" s="1"/>
  <c r="M30" i="27" s="1"/>
  <c r="K29" i="27"/>
  <c r="I29" i="27"/>
  <c r="F29" i="27"/>
  <c r="G29" i="27" s="1"/>
  <c r="M29" i="27" s="1"/>
  <c r="K28" i="27"/>
  <c r="I28" i="27"/>
  <c r="F28" i="27"/>
  <c r="G28" i="27" s="1"/>
  <c r="M28" i="27" s="1"/>
  <c r="K27" i="27"/>
  <c r="I27" i="27"/>
  <c r="F27" i="27"/>
  <c r="G27" i="27" s="1"/>
  <c r="M27" i="27" s="1"/>
  <c r="K26" i="27"/>
  <c r="I26" i="27"/>
  <c r="F26" i="27"/>
  <c r="G26" i="27" s="1"/>
  <c r="M26" i="27" s="1"/>
  <c r="K25" i="27"/>
  <c r="I25" i="27"/>
  <c r="F25" i="27"/>
  <c r="G25" i="27" s="1"/>
  <c r="M25" i="27" s="1"/>
  <c r="K24" i="27"/>
  <c r="I24" i="27"/>
  <c r="F24" i="27"/>
  <c r="G24" i="27" s="1"/>
  <c r="M24" i="27" s="1"/>
  <c r="K23" i="27"/>
  <c r="I23" i="27"/>
  <c r="F23" i="27"/>
  <c r="G23" i="27" s="1"/>
  <c r="M23" i="27" s="1"/>
  <c r="K22" i="27"/>
  <c r="I22" i="27"/>
  <c r="F22" i="27"/>
  <c r="G22" i="27" s="1"/>
  <c r="M22" i="27" s="1"/>
  <c r="K21" i="27"/>
  <c r="I21" i="27"/>
  <c r="F21" i="27"/>
  <c r="G21" i="27" s="1"/>
  <c r="M21" i="27" s="1"/>
  <c r="K20" i="27"/>
  <c r="I20" i="27"/>
  <c r="F20" i="27"/>
  <c r="G20" i="27" s="1"/>
  <c r="M20" i="27" s="1"/>
  <c r="K19" i="27"/>
  <c r="I19" i="27"/>
  <c r="F19" i="27"/>
  <c r="G19" i="27" s="1"/>
  <c r="M19" i="27" s="1"/>
  <c r="K18" i="27"/>
  <c r="I18" i="27"/>
  <c r="F18" i="27"/>
  <c r="G18" i="27" s="1"/>
  <c r="M18" i="27" s="1"/>
  <c r="K17" i="27"/>
  <c r="I17" i="27"/>
  <c r="F17" i="27"/>
  <c r="G17" i="27" s="1"/>
  <c r="M17" i="27" s="1"/>
  <c r="K16" i="27"/>
  <c r="I16" i="27"/>
  <c r="F16" i="27"/>
  <c r="G16" i="27" s="1"/>
  <c r="M16" i="27" s="1"/>
  <c r="K15" i="27"/>
  <c r="I15" i="27"/>
  <c r="F15" i="27"/>
  <c r="G15" i="27" s="1"/>
  <c r="M15" i="27" s="1"/>
  <c r="K14" i="27"/>
  <c r="I14" i="27"/>
  <c r="F14" i="27"/>
  <c r="G14" i="27" s="1"/>
  <c r="M14" i="27" s="1"/>
  <c r="K13" i="27"/>
  <c r="I13" i="27"/>
  <c r="F13" i="27"/>
  <c r="G13" i="27" s="1"/>
  <c r="M13" i="27" s="1"/>
  <c r="K12" i="27"/>
  <c r="I12" i="27"/>
  <c r="F12" i="27"/>
  <c r="G12" i="27" s="1"/>
  <c r="M12" i="27" s="1"/>
  <c r="K11" i="27"/>
  <c r="I11" i="27"/>
  <c r="F11" i="27"/>
  <c r="G11" i="27" s="1"/>
  <c r="M11" i="27" s="1"/>
  <c r="K10" i="27"/>
  <c r="I10" i="27"/>
  <c r="F10" i="27"/>
  <c r="G10" i="27" s="1"/>
  <c r="M10" i="27" s="1"/>
  <c r="K9" i="27"/>
  <c r="I9" i="27"/>
  <c r="F9" i="27"/>
  <c r="G9" i="27" s="1"/>
  <c r="C4" i="27"/>
  <c r="B4" i="27"/>
  <c r="C3" i="27"/>
  <c r="B3" i="27"/>
  <c r="C2" i="27"/>
  <c r="B2" i="27"/>
  <c r="K47" i="31" l="1"/>
  <c r="K8" i="31"/>
  <c r="K32" i="31"/>
  <c r="I8" i="31"/>
  <c r="I47" i="31"/>
  <c r="I32" i="31"/>
  <c r="G47" i="31"/>
  <c r="M48" i="31"/>
  <c r="M47" i="31" s="1"/>
  <c r="M9" i="31"/>
  <c r="M8" i="31" s="1"/>
  <c r="G8" i="31"/>
  <c r="M33" i="31"/>
  <c r="M32" i="31" s="1"/>
  <c r="G32" i="31"/>
  <c r="M55" i="31"/>
  <c r="K28" i="30"/>
  <c r="K8" i="30"/>
  <c r="K36" i="30"/>
  <c r="I8" i="30"/>
  <c r="I25" i="30"/>
  <c r="M26" i="30"/>
  <c r="M25" i="30" s="1"/>
  <c r="G25" i="30"/>
  <c r="G15" i="30"/>
  <c r="M16" i="30"/>
  <c r="M15" i="30" s="1"/>
  <c r="M30" i="30"/>
  <c r="M9" i="30"/>
  <c r="M8" i="30" s="1"/>
  <c r="G8" i="30"/>
  <c r="G36" i="30"/>
  <c r="M37" i="30"/>
  <c r="M36" i="30" s="1"/>
  <c r="K39" i="29"/>
  <c r="K27" i="29"/>
  <c r="K8" i="29"/>
  <c r="K47" i="29"/>
  <c r="K36" i="29"/>
  <c r="I27" i="29"/>
  <c r="I8" i="29"/>
  <c r="I47" i="29"/>
  <c r="M48" i="29"/>
  <c r="M47" i="29" s="1"/>
  <c r="G47" i="29"/>
  <c r="M40" i="29"/>
  <c r="G27" i="29"/>
  <c r="M28" i="29"/>
  <c r="M27" i="29" s="1"/>
  <c r="M9" i="29"/>
  <c r="M8" i="29" s="1"/>
  <c r="G8" i="29"/>
  <c r="M37" i="29"/>
  <c r="M36" i="29" s="1"/>
  <c r="G36" i="29"/>
  <c r="K20" i="28"/>
  <c r="K41" i="28"/>
  <c r="K8" i="28"/>
  <c r="I8" i="28"/>
  <c r="I20" i="28"/>
  <c r="I41" i="28"/>
  <c r="M9" i="28"/>
  <c r="M8" i="28" s="1"/>
  <c r="G8" i="28"/>
  <c r="M31" i="28"/>
  <c r="M30" i="28" s="1"/>
  <c r="G30" i="28"/>
  <c r="M21" i="28"/>
  <c r="M20" i="28" s="1"/>
  <c r="G20" i="28"/>
  <c r="G41" i="28"/>
  <c r="M42" i="28"/>
  <c r="M41" i="28" s="1"/>
  <c r="I38" i="28"/>
  <c r="F38" i="28"/>
  <c r="G38" i="28" s="1"/>
  <c r="M38" i="28" s="1"/>
  <c r="M34" i="28"/>
  <c r="K8" i="27"/>
  <c r="K34" i="27"/>
  <c r="K69" i="27"/>
  <c r="K43" i="27"/>
  <c r="G58" i="27"/>
  <c r="I34" i="27"/>
  <c r="I43" i="27"/>
  <c r="I8" i="27"/>
  <c r="I58" i="27"/>
  <c r="M44" i="27"/>
  <c r="M43" i="27" s="1"/>
  <c r="G43" i="27"/>
  <c r="M35" i="27"/>
  <c r="M34" i="27" s="1"/>
  <c r="G34" i="27"/>
  <c r="M70" i="27"/>
  <c r="G63" i="27"/>
  <c r="M64" i="27"/>
  <c r="M63" i="27" s="1"/>
  <c r="G8" i="27"/>
  <c r="M9" i="27"/>
  <c r="M8" i="27" s="1"/>
  <c r="M54" i="27"/>
  <c r="M53" i="27" s="1"/>
  <c r="G53" i="27"/>
  <c r="M59" i="27"/>
  <c r="M58" i="27" s="1"/>
  <c r="F57" i="31" l="1"/>
  <c r="G57" i="31" s="1"/>
  <c r="I57" i="31"/>
  <c r="I58" i="31"/>
  <c r="F58" i="31"/>
  <c r="G58" i="31" s="1"/>
  <c r="M58" i="31" s="1"/>
  <c r="I59" i="31"/>
  <c r="F59" i="31"/>
  <c r="G59" i="31" s="1"/>
  <c r="M59" i="31" s="1"/>
  <c r="I33" i="30"/>
  <c r="F33" i="30"/>
  <c r="G33" i="30" s="1"/>
  <c r="F34" i="30"/>
  <c r="G34" i="30" s="1"/>
  <c r="M34" i="30" s="1"/>
  <c r="I34" i="30"/>
  <c r="I35" i="30"/>
  <c r="F35" i="30"/>
  <c r="G35" i="30" s="1"/>
  <c r="M35" i="30" s="1"/>
  <c r="I45" i="29"/>
  <c r="F45" i="29"/>
  <c r="G45" i="29" s="1"/>
  <c r="M45" i="29" s="1"/>
  <c r="I44" i="29"/>
  <c r="F44" i="29"/>
  <c r="G44" i="29" s="1"/>
  <c r="I46" i="29"/>
  <c r="F46" i="29"/>
  <c r="G46" i="29" s="1"/>
  <c r="M46" i="29" s="1"/>
  <c r="F39" i="28"/>
  <c r="G39" i="28" s="1"/>
  <c r="I39" i="28"/>
  <c r="I40" i="28"/>
  <c r="F40" i="28"/>
  <c r="G40" i="28" s="1"/>
  <c r="M40" i="28" s="1"/>
  <c r="I71" i="27"/>
  <c r="F71" i="27"/>
  <c r="G71" i="27" s="1"/>
  <c r="F72" i="27"/>
  <c r="G72" i="27" s="1"/>
  <c r="M72" i="27" s="1"/>
  <c r="I72" i="27"/>
  <c r="I73" i="27"/>
  <c r="F73" i="27"/>
  <c r="G73" i="27" s="1"/>
  <c r="M73" i="27" s="1"/>
  <c r="I54" i="31" l="1"/>
  <c r="M57" i="31"/>
  <c r="M54" i="31" s="1"/>
  <c r="G54" i="31"/>
  <c r="G62" i="31" s="1"/>
  <c r="I121" i="21" s="1"/>
  <c r="M33" i="30"/>
  <c r="M28" i="30" s="1"/>
  <c r="G28" i="30"/>
  <c r="G43" i="30" s="1"/>
  <c r="I121" i="20" s="1"/>
  <c r="I28" i="30"/>
  <c r="M44" i="29"/>
  <c r="M39" i="29" s="1"/>
  <c r="G39" i="29"/>
  <c r="G54" i="29" s="1"/>
  <c r="I121" i="19" s="1"/>
  <c r="I39" i="29"/>
  <c r="I33" i="28"/>
  <c r="M39" i="28"/>
  <c r="M33" i="28" s="1"/>
  <c r="G33" i="28"/>
  <c r="G50" i="28" s="1"/>
  <c r="I121" i="18" s="1"/>
  <c r="M71" i="27"/>
  <c r="M69" i="27" s="1"/>
  <c r="G69" i="27"/>
  <c r="G76" i="27" s="1"/>
  <c r="I129" i="11" s="1"/>
  <c r="I69" i="27"/>
  <c r="K153" i="25" l="1"/>
  <c r="I153" i="25"/>
  <c r="F153" i="25"/>
  <c r="G153" i="25" s="1"/>
  <c r="M153" i="25" s="1"/>
  <c r="K152" i="25"/>
  <c r="K151" i="25"/>
  <c r="K150" i="25"/>
  <c r="K149" i="25"/>
  <c r="I149" i="25"/>
  <c r="F149" i="25"/>
  <c r="G149" i="25" s="1"/>
  <c r="K147" i="25"/>
  <c r="I147" i="25"/>
  <c r="F147" i="25"/>
  <c r="G147" i="25" s="1"/>
  <c r="M147" i="25" s="1"/>
  <c r="K146" i="25"/>
  <c r="I146" i="25"/>
  <c r="F146" i="25"/>
  <c r="G146" i="25" s="1"/>
  <c r="M146" i="25" s="1"/>
  <c r="K145" i="25"/>
  <c r="I145" i="25"/>
  <c r="F145" i="25"/>
  <c r="G145" i="25" s="1"/>
  <c r="M145" i="25" s="1"/>
  <c r="K144" i="25"/>
  <c r="I144" i="25"/>
  <c r="F144" i="25"/>
  <c r="G144" i="25" s="1"/>
  <c r="K143" i="25"/>
  <c r="I143" i="25"/>
  <c r="F143" i="25"/>
  <c r="G143" i="25" s="1"/>
  <c r="M143" i="25" s="1"/>
  <c r="K141" i="25"/>
  <c r="I141" i="25"/>
  <c r="F141" i="25"/>
  <c r="G141" i="25" s="1"/>
  <c r="M141" i="25" s="1"/>
  <c r="K140" i="25"/>
  <c r="I140" i="25"/>
  <c r="F140" i="25"/>
  <c r="G140" i="25" s="1"/>
  <c r="M140" i="25" s="1"/>
  <c r="K139" i="25"/>
  <c r="I139" i="25"/>
  <c r="F139" i="25"/>
  <c r="G139" i="25" s="1"/>
  <c r="M139" i="25" s="1"/>
  <c r="K138" i="25"/>
  <c r="I138" i="25"/>
  <c r="F138" i="25"/>
  <c r="G138" i="25" s="1"/>
  <c r="K136" i="25"/>
  <c r="I136" i="25"/>
  <c r="F136" i="25"/>
  <c r="G136" i="25" s="1"/>
  <c r="M136" i="25" s="1"/>
  <c r="K135" i="25"/>
  <c r="I135" i="25"/>
  <c r="F135" i="25"/>
  <c r="G135" i="25" s="1"/>
  <c r="K134" i="25"/>
  <c r="I134" i="25"/>
  <c r="F134" i="25"/>
  <c r="G134" i="25" s="1"/>
  <c r="M134" i="25" s="1"/>
  <c r="K133" i="25"/>
  <c r="K132" i="25" s="1"/>
  <c r="I133" i="25"/>
  <c r="F133" i="25"/>
  <c r="G133" i="25" s="1"/>
  <c r="M133" i="25" s="1"/>
  <c r="K131" i="25"/>
  <c r="I131" i="25"/>
  <c r="F131" i="25"/>
  <c r="G131" i="25" s="1"/>
  <c r="M131" i="25" s="1"/>
  <c r="K130" i="25"/>
  <c r="I130" i="25"/>
  <c r="F130" i="25"/>
  <c r="G130" i="25" s="1"/>
  <c r="M130" i="25" s="1"/>
  <c r="K129" i="25"/>
  <c r="I129" i="25"/>
  <c r="F129" i="25"/>
  <c r="G129" i="25" s="1"/>
  <c r="M129" i="25" s="1"/>
  <c r="K128" i="25"/>
  <c r="I128" i="25"/>
  <c r="F128" i="25"/>
  <c r="G128" i="25" s="1"/>
  <c r="M128" i="25" s="1"/>
  <c r="K127" i="25"/>
  <c r="I127" i="25"/>
  <c r="F127" i="25"/>
  <c r="G127" i="25" s="1"/>
  <c r="M127" i="25" s="1"/>
  <c r="K126" i="25"/>
  <c r="I126" i="25"/>
  <c r="F126" i="25"/>
  <c r="G126" i="25" s="1"/>
  <c r="M126" i="25" s="1"/>
  <c r="K125" i="25"/>
  <c r="I125" i="25"/>
  <c r="F125" i="25"/>
  <c r="G125" i="25" s="1"/>
  <c r="M125" i="25" s="1"/>
  <c r="K124" i="25"/>
  <c r="I124" i="25"/>
  <c r="F124" i="25"/>
  <c r="G124" i="25" s="1"/>
  <c r="M124" i="25" s="1"/>
  <c r="K123" i="25"/>
  <c r="I123" i="25"/>
  <c r="F123" i="25"/>
  <c r="G123" i="25" s="1"/>
  <c r="M123" i="25" s="1"/>
  <c r="K122" i="25"/>
  <c r="I122" i="25"/>
  <c r="F122" i="25"/>
  <c r="G122" i="25" s="1"/>
  <c r="M122" i="25" s="1"/>
  <c r="K121" i="25"/>
  <c r="I121" i="25"/>
  <c r="F121" i="25"/>
  <c r="G121" i="25" s="1"/>
  <c r="M121" i="25" s="1"/>
  <c r="K120" i="25"/>
  <c r="I120" i="25"/>
  <c r="F120" i="25"/>
  <c r="G120" i="25" s="1"/>
  <c r="M120" i="25" s="1"/>
  <c r="K119" i="25"/>
  <c r="I119" i="25"/>
  <c r="F119" i="25"/>
  <c r="G119" i="25" s="1"/>
  <c r="M119" i="25" s="1"/>
  <c r="K118" i="25"/>
  <c r="I118" i="25"/>
  <c r="F118" i="25"/>
  <c r="G118" i="25" s="1"/>
  <c r="M118" i="25" s="1"/>
  <c r="K117" i="25"/>
  <c r="I117" i="25"/>
  <c r="F117" i="25"/>
  <c r="G117" i="25" s="1"/>
  <c r="M117" i="25" s="1"/>
  <c r="K116" i="25"/>
  <c r="I116" i="25"/>
  <c r="F116" i="25"/>
  <c r="G116" i="25" s="1"/>
  <c r="M116" i="25" s="1"/>
  <c r="K115" i="25"/>
  <c r="I115" i="25"/>
  <c r="F115" i="25"/>
  <c r="G115" i="25" s="1"/>
  <c r="M115" i="25" s="1"/>
  <c r="K114" i="25"/>
  <c r="I114" i="25"/>
  <c r="F114" i="25"/>
  <c r="G114" i="25" s="1"/>
  <c r="M114" i="25" s="1"/>
  <c r="K113" i="25"/>
  <c r="I113" i="25"/>
  <c r="F113" i="25"/>
  <c r="G113" i="25" s="1"/>
  <c r="M113" i="25" s="1"/>
  <c r="K112" i="25"/>
  <c r="I112" i="25"/>
  <c r="F112" i="25"/>
  <c r="G112" i="25" s="1"/>
  <c r="M112" i="25" s="1"/>
  <c r="K111" i="25"/>
  <c r="I111" i="25"/>
  <c r="F111" i="25"/>
  <c r="G111" i="25" s="1"/>
  <c r="M111" i="25" s="1"/>
  <c r="K110" i="25"/>
  <c r="I110" i="25"/>
  <c r="F110" i="25"/>
  <c r="G110" i="25" s="1"/>
  <c r="K108" i="25"/>
  <c r="I108" i="25"/>
  <c r="F108" i="25"/>
  <c r="G108" i="25" s="1"/>
  <c r="M108" i="25" s="1"/>
  <c r="K107" i="25"/>
  <c r="I107" i="25"/>
  <c r="F107" i="25"/>
  <c r="G107" i="25" s="1"/>
  <c r="M107" i="25" s="1"/>
  <c r="K106" i="25"/>
  <c r="I106" i="25"/>
  <c r="F106" i="25"/>
  <c r="G106" i="25" s="1"/>
  <c r="M106" i="25" s="1"/>
  <c r="K105" i="25"/>
  <c r="I105" i="25"/>
  <c r="F105" i="25"/>
  <c r="G105" i="25" s="1"/>
  <c r="M105" i="25" s="1"/>
  <c r="K104" i="25"/>
  <c r="I104" i="25"/>
  <c r="F104" i="25"/>
  <c r="G104" i="25" s="1"/>
  <c r="M104" i="25" s="1"/>
  <c r="K103" i="25"/>
  <c r="I103" i="25"/>
  <c r="F103" i="25"/>
  <c r="G103" i="25" s="1"/>
  <c r="M103" i="25" s="1"/>
  <c r="K102" i="25"/>
  <c r="I102" i="25"/>
  <c r="F102" i="25"/>
  <c r="G102" i="25" s="1"/>
  <c r="M102" i="25" s="1"/>
  <c r="K101" i="25"/>
  <c r="I101" i="25"/>
  <c r="F101" i="25"/>
  <c r="G101" i="25" s="1"/>
  <c r="M101" i="25" s="1"/>
  <c r="K100" i="25"/>
  <c r="I100" i="25"/>
  <c r="F100" i="25"/>
  <c r="G100" i="25" s="1"/>
  <c r="M100" i="25" s="1"/>
  <c r="K99" i="25"/>
  <c r="I99" i="25"/>
  <c r="F99" i="25"/>
  <c r="G99" i="25" s="1"/>
  <c r="M99" i="25" s="1"/>
  <c r="K98" i="25"/>
  <c r="I98" i="25"/>
  <c r="F98" i="25"/>
  <c r="G98" i="25" s="1"/>
  <c r="M98" i="25" s="1"/>
  <c r="K97" i="25"/>
  <c r="I97" i="25"/>
  <c r="F97" i="25"/>
  <c r="G97" i="25" s="1"/>
  <c r="M97" i="25" s="1"/>
  <c r="K96" i="25"/>
  <c r="I96" i="25"/>
  <c r="F96" i="25"/>
  <c r="G96" i="25" s="1"/>
  <c r="M96" i="25" s="1"/>
  <c r="K95" i="25"/>
  <c r="I95" i="25"/>
  <c r="F95" i="25"/>
  <c r="G95" i="25" s="1"/>
  <c r="M95" i="25" s="1"/>
  <c r="K94" i="25"/>
  <c r="I94" i="25"/>
  <c r="F94" i="25"/>
  <c r="G94" i="25" s="1"/>
  <c r="M94" i="25" s="1"/>
  <c r="K93" i="25"/>
  <c r="I93" i="25"/>
  <c r="F93" i="25"/>
  <c r="G93" i="25" s="1"/>
  <c r="M93" i="25" s="1"/>
  <c r="K92" i="25"/>
  <c r="I92" i="25"/>
  <c r="F92" i="25"/>
  <c r="G92" i="25" s="1"/>
  <c r="M92" i="25" s="1"/>
  <c r="K91" i="25"/>
  <c r="I91" i="25"/>
  <c r="F91" i="25"/>
  <c r="G91" i="25" s="1"/>
  <c r="M91" i="25" s="1"/>
  <c r="K90" i="25"/>
  <c r="I90" i="25"/>
  <c r="F90" i="25"/>
  <c r="G90" i="25" s="1"/>
  <c r="M90" i="25" s="1"/>
  <c r="K89" i="25"/>
  <c r="I89" i="25"/>
  <c r="F89" i="25"/>
  <c r="G89" i="25" s="1"/>
  <c r="M89" i="25" s="1"/>
  <c r="K88" i="25"/>
  <c r="I88" i="25"/>
  <c r="F88" i="25"/>
  <c r="G88" i="25" s="1"/>
  <c r="M88" i="25" s="1"/>
  <c r="K87" i="25"/>
  <c r="I87" i="25"/>
  <c r="F87" i="25"/>
  <c r="G87" i="25" s="1"/>
  <c r="M87" i="25" s="1"/>
  <c r="K86" i="25"/>
  <c r="I86" i="25"/>
  <c r="F86" i="25"/>
  <c r="G86" i="25" s="1"/>
  <c r="M86" i="25" s="1"/>
  <c r="K85" i="25"/>
  <c r="I85" i="25"/>
  <c r="F85" i="25"/>
  <c r="G85" i="25" s="1"/>
  <c r="M85" i="25" s="1"/>
  <c r="K84" i="25"/>
  <c r="I84" i="25"/>
  <c r="F84" i="25"/>
  <c r="G84" i="25" s="1"/>
  <c r="M84" i="25" s="1"/>
  <c r="K83" i="25"/>
  <c r="I83" i="25"/>
  <c r="F83" i="25"/>
  <c r="G83" i="25" s="1"/>
  <c r="M83" i="25" s="1"/>
  <c r="K82" i="25"/>
  <c r="I82" i="25"/>
  <c r="F82" i="25"/>
  <c r="G82" i="25" s="1"/>
  <c r="M82" i="25" s="1"/>
  <c r="K81" i="25"/>
  <c r="I81" i="25"/>
  <c r="F81" i="25"/>
  <c r="G81" i="25" s="1"/>
  <c r="M81" i="25" s="1"/>
  <c r="K80" i="25"/>
  <c r="I80" i="25"/>
  <c r="F80" i="25"/>
  <c r="G80" i="25" s="1"/>
  <c r="M80" i="25" s="1"/>
  <c r="K79" i="25"/>
  <c r="I79" i="25"/>
  <c r="F79" i="25"/>
  <c r="G79" i="25" s="1"/>
  <c r="M79" i="25" s="1"/>
  <c r="K78" i="25"/>
  <c r="I78" i="25"/>
  <c r="F78" i="25"/>
  <c r="G78" i="25" s="1"/>
  <c r="M78" i="25" s="1"/>
  <c r="K77" i="25"/>
  <c r="I77" i="25"/>
  <c r="F77" i="25"/>
  <c r="G77" i="25" s="1"/>
  <c r="M77" i="25" s="1"/>
  <c r="K76" i="25"/>
  <c r="I76" i="25"/>
  <c r="F76" i="25"/>
  <c r="G76" i="25" s="1"/>
  <c r="M76" i="25" s="1"/>
  <c r="K75" i="25"/>
  <c r="I75" i="25"/>
  <c r="F75" i="25"/>
  <c r="G75" i="25" s="1"/>
  <c r="M75" i="25" s="1"/>
  <c r="K74" i="25"/>
  <c r="I74" i="25"/>
  <c r="F74" i="25"/>
  <c r="G74" i="25" s="1"/>
  <c r="M74" i="25" s="1"/>
  <c r="K73" i="25"/>
  <c r="I73" i="25"/>
  <c r="F73" i="25"/>
  <c r="G73" i="25" s="1"/>
  <c r="M73" i="25" s="1"/>
  <c r="K72" i="25"/>
  <c r="I72" i="25"/>
  <c r="F72" i="25"/>
  <c r="G72" i="25" s="1"/>
  <c r="M72" i="25" s="1"/>
  <c r="K71" i="25"/>
  <c r="I71" i="25"/>
  <c r="F71" i="25"/>
  <c r="G71" i="25" s="1"/>
  <c r="M71" i="25" s="1"/>
  <c r="K70" i="25"/>
  <c r="I70" i="25"/>
  <c r="F70" i="25"/>
  <c r="G70" i="25" s="1"/>
  <c r="M70" i="25" s="1"/>
  <c r="K69" i="25"/>
  <c r="I69" i="25"/>
  <c r="F69" i="25"/>
  <c r="G69" i="25" s="1"/>
  <c r="M69" i="25" s="1"/>
  <c r="K68" i="25"/>
  <c r="I68" i="25"/>
  <c r="F68" i="25"/>
  <c r="G68" i="25" s="1"/>
  <c r="M68" i="25" s="1"/>
  <c r="K67" i="25"/>
  <c r="I67" i="25"/>
  <c r="F67" i="25"/>
  <c r="G67" i="25" s="1"/>
  <c r="M67" i="25" s="1"/>
  <c r="K66" i="25"/>
  <c r="I66" i="25"/>
  <c r="F66" i="25"/>
  <c r="G66" i="25" s="1"/>
  <c r="M66" i="25" s="1"/>
  <c r="K65" i="25"/>
  <c r="I65" i="25"/>
  <c r="F65" i="25"/>
  <c r="G65" i="25" s="1"/>
  <c r="M65" i="25" s="1"/>
  <c r="K64" i="25"/>
  <c r="I64" i="25"/>
  <c r="F64" i="25"/>
  <c r="G64" i="25" s="1"/>
  <c r="M64" i="25" s="1"/>
  <c r="K63" i="25"/>
  <c r="I63" i="25"/>
  <c r="F63" i="25"/>
  <c r="G63" i="25" s="1"/>
  <c r="M63" i="25" s="1"/>
  <c r="K62" i="25"/>
  <c r="I62" i="25"/>
  <c r="F62" i="25"/>
  <c r="G62" i="25" s="1"/>
  <c r="M62" i="25" s="1"/>
  <c r="K61" i="25"/>
  <c r="I61" i="25"/>
  <c r="F61" i="25"/>
  <c r="G61" i="25" s="1"/>
  <c r="M61" i="25" s="1"/>
  <c r="K60" i="25"/>
  <c r="I60" i="25"/>
  <c r="F60" i="25"/>
  <c r="G60" i="25" s="1"/>
  <c r="M60" i="25" s="1"/>
  <c r="K59" i="25"/>
  <c r="I59" i="25"/>
  <c r="F59" i="25"/>
  <c r="G59" i="25" s="1"/>
  <c r="M59" i="25" s="1"/>
  <c r="K58" i="25"/>
  <c r="I58" i="25"/>
  <c r="F58" i="25"/>
  <c r="G58" i="25" s="1"/>
  <c r="M58" i="25" s="1"/>
  <c r="K57" i="25"/>
  <c r="I57" i="25"/>
  <c r="F57" i="25"/>
  <c r="G57" i="25" s="1"/>
  <c r="M57" i="25" s="1"/>
  <c r="K56" i="25"/>
  <c r="I56" i="25"/>
  <c r="F56" i="25"/>
  <c r="G56" i="25" s="1"/>
  <c r="M56" i="25" s="1"/>
  <c r="K55" i="25"/>
  <c r="I55" i="25"/>
  <c r="F55" i="25"/>
  <c r="G55" i="25" s="1"/>
  <c r="M55" i="25" s="1"/>
  <c r="K54" i="25"/>
  <c r="I54" i="25"/>
  <c r="F54" i="25"/>
  <c r="G54" i="25" s="1"/>
  <c r="M54" i="25" s="1"/>
  <c r="K53" i="25"/>
  <c r="I53" i="25"/>
  <c r="F53" i="25"/>
  <c r="G53" i="25" s="1"/>
  <c r="M53" i="25" s="1"/>
  <c r="K52" i="25"/>
  <c r="I52" i="25"/>
  <c r="F52" i="25"/>
  <c r="G52" i="25" s="1"/>
  <c r="M52" i="25" s="1"/>
  <c r="K51" i="25"/>
  <c r="I51" i="25"/>
  <c r="F51" i="25"/>
  <c r="G51" i="25" s="1"/>
  <c r="M51" i="25" s="1"/>
  <c r="K50" i="25"/>
  <c r="I50" i="25"/>
  <c r="F50" i="25"/>
  <c r="G50" i="25" s="1"/>
  <c r="M50" i="25" s="1"/>
  <c r="K49" i="25"/>
  <c r="I49" i="25"/>
  <c r="F49" i="25"/>
  <c r="G49" i="25" s="1"/>
  <c r="M49" i="25" s="1"/>
  <c r="K48" i="25"/>
  <c r="I48" i="25"/>
  <c r="F48" i="25"/>
  <c r="G48" i="25" s="1"/>
  <c r="M48" i="25" s="1"/>
  <c r="K47" i="25"/>
  <c r="I47" i="25"/>
  <c r="F47" i="25"/>
  <c r="G47" i="25" s="1"/>
  <c r="M47" i="25" s="1"/>
  <c r="K46" i="25"/>
  <c r="I46" i="25"/>
  <c r="F46" i="25"/>
  <c r="G46" i="25" s="1"/>
  <c r="M46" i="25" s="1"/>
  <c r="K45" i="25"/>
  <c r="I45" i="25"/>
  <c r="F45" i="25"/>
  <c r="G45" i="25" s="1"/>
  <c r="M45" i="25" s="1"/>
  <c r="K44" i="25"/>
  <c r="I44" i="25"/>
  <c r="F44" i="25"/>
  <c r="G44" i="25" s="1"/>
  <c r="M44" i="25" s="1"/>
  <c r="K43" i="25"/>
  <c r="I43" i="25"/>
  <c r="F43" i="25"/>
  <c r="G43" i="25" s="1"/>
  <c r="M43" i="25" s="1"/>
  <c r="K42" i="25"/>
  <c r="I42" i="25"/>
  <c r="F42" i="25"/>
  <c r="G42" i="25" s="1"/>
  <c r="M42" i="25" s="1"/>
  <c r="K41" i="25"/>
  <c r="I41" i="25"/>
  <c r="F41" i="25"/>
  <c r="G41" i="25" s="1"/>
  <c r="M41" i="25" s="1"/>
  <c r="K40" i="25"/>
  <c r="I40" i="25"/>
  <c r="F40" i="25"/>
  <c r="G40" i="25" s="1"/>
  <c r="M40" i="25" s="1"/>
  <c r="K39" i="25"/>
  <c r="I39" i="25"/>
  <c r="F39" i="25"/>
  <c r="G39" i="25" s="1"/>
  <c r="M39" i="25" s="1"/>
  <c r="K38" i="25"/>
  <c r="I38" i="25"/>
  <c r="F38" i="25"/>
  <c r="G38" i="25" s="1"/>
  <c r="M38" i="25" s="1"/>
  <c r="K37" i="25"/>
  <c r="I37" i="25"/>
  <c r="F37" i="25"/>
  <c r="G37" i="25" s="1"/>
  <c r="M37" i="25" s="1"/>
  <c r="K36" i="25"/>
  <c r="I36" i="25"/>
  <c r="F36" i="25"/>
  <c r="G36" i="25" s="1"/>
  <c r="M36" i="25" s="1"/>
  <c r="K35" i="25"/>
  <c r="I35" i="25"/>
  <c r="F35" i="25"/>
  <c r="G35" i="25" s="1"/>
  <c r="M35" i="25" s="1"/>
  <c r="K34" i="25"/>
  <c r="I34" i="25"/>
  <c r="F34" i="25"/>
  <c r="G34" i="25" s="1"/>
  <c r="M34" i="25" s="1"/>
  <c r="K33" i="25"/>
  <c r="I33" i="25"/>
  <c r="F33" i="25"/>
  <c r="G33" i="25" s="1"/>
  <c r="M33" i="25" s="1"/>
  <c r="K32" i="25"/>
  <c r="I32" i="25"/>
  <c r="F32" i="25"/>
  <c r="G32" i="25" s="1"/>
  <c r="M32" i="25" s="1"/>
  <c r="K31" i="25"/>
  <c r="I31" i="25"/>
  <c r="F31" i="25"/>
  <c r="G31" i="25" s="1"/>
  <c r="M31" i="25" s="1"/>
  <c r="K30" i="25"/>
  <c r="I30" i="25"/>
  <c r="F30" i="25"/>
  <c r="G30" i="25" s="1"/>
  <c r="M30" i="25" s="1"/>
  <c r="K29" i="25"/>
  <c r="I29" i="25"/>
  <c r="F29" i="25"/>
  <c r="G29" i="25" s="1"/>
  <c r="M29" i="25" s="1"/>
  <c r="K28" i="25"/>
  <c r="I28" i="25"/>
  <c r="F28" i="25"/>
  <c r="G28" i="25" s="1"/>
  <c r="M28" i="25" s="1"/>
  <c r="K27" i="25"/>
  <c r="I27" i="25"/>
  <c r="F27" i="25"/>
  <c r="G27" i="25" s="1"/>
  <c r="M27" i="25" s="1"/>
  <c r="K26" i="25"/>
  <c r="I26" i="25"/>
  <c r="F26" i="25"/>
  <c r="G26" i="25" s="1"/>
  <c r="M26" i="25" s="1"/>
  <c r="K25" i="25"/>
  <c r="I25" i="25"/>
  <c r="F25" i="25"/>
  <c r="G25" i="25" s="1"/>
  <c r="M25" i="25" s="1"/>
  <c r="K24" i="25"/>
  <c r="I24" i="25"/>
  <c r="F24" i="25"/>
  <c r="G24" i="25" s="1"/>
  <c r="M24" i="25" s="1"/>
  <c r="K23" i="25"/>
  <c r="I23" i="25"/>
  <c r="F23" i="25"/>
  <c r="G23" i="25" s="1"/>
  <c r="M23" i="25" s="1"/>
  <c r="K22" i="25"/>
  <c r="I22" i="25"/>
  <c r="F22" i="25"/>
  <c r="G22" i="25" s="1"/>
  <c r="M22" i="25" s="1"/>
  <c r="K21" i="25"/>
  <c r="I21" i="25"/>
  <c r="F21" i="25"/>
  <c r="G21" i="25" s="1"/>
  <c r="M21" i="25" s="1"/>
  <c r="K20" i="25"/>
  <c r="I20" i="25"/>
  <c r="F20" i="25"/>
  <c r="G20" i="25" s="1"/>
  <c r="M20" i="25" s="1"/>
  <c r="K19" i="25"/>
  <c r="I19" i="25"/>
  <c r="F19" i="25"/>
  <c r="G19" i="25" s="1"/>
  <c r="M19" i="25" s="1"/>
  <c r="K18" i="25"/>
  <c r="I18" i="25"/>
  <c r="F18" i="25"/>
  <c r="G18" i="25" s="1"/>
  <c r="M18" i="25" s="1"/>
  <c r="K17" i="25"/>
  <c r="I17" i="25"/>
  <c r="F17" i="25"/>
  <c r="G17" i="25" s="1"/>
  <c r="M17" i="25" s="1"/>
  <c r="K16" i="25"/>
  <c r="I16" i="25"/>
  <c r="F16" i="25"/>
  <c r="G16" i="25" s="1"/>
  <c r="M16" i="25" s="1"/>
  <c r="K15" i="25"/>
  <c r="I15" i="25"/>
  <c r="F15" i="25"/>
  <c r="G15" i="25" s="1"/>
  <c r="M15" i="25" s="1"/>
  <c r="K14" i="25"/>
  <c r="I14" i="25"/>
  <c r="F14" i="25"/>
  <c r="G14" i="25" s="1"/>
  <c r="M14" i="25" s="1"/>
  <c r="K13" i="25"/>
  <c r="I13" i="25"/>
  <c r="F13" i="25"/>
  <c r="G13" i="25" s="1"/>
  <c r="M13" i="25" s="1"/>
  <c r="K12" i="25"/>
  <c r="I12" i="25"/>
  <c r="F12" i="25"/>
  <c r="G12" i="25" s="1"/>
  <c r="M12" i="25" s="1"/>
  <c r="K11" i="25"/>
  <c r="I11" i="25"/>
  <c r="F11" i="25"/>
  <c r="G11" i="25" s="1"/>
  <c r="M11" i="25" s="1"/>
  <c r="K10" i="25"/>
  <c r="I10" i="25"/>
  <c r="F10" i="25"/>
  <c r="G10" i="25" s="1"/>
  <c r="M10" i="25" s="1"/>
  <c r="K9" i="25"/>
  <c r="I9" i="25"/>
  <c r="F9" i="25"/>
  <c r="G9" i="25" s="1"/>
  <c r="C4" i="25"/>
  <c r="B4" i="25"/>
  <c r="C3" i="25"/>
  <c r="B3" i="25"/>
  <c r="C2" i="25"/>
  <c r="B2" i="25"/>
  <c r="K148" i="25" l="1"/>
  <c r="I132" i="25"/>
  <c r="K142" i="25"/>
  <c r="I142" i="25"/>
  <c r="I137" i="25"/>
  <c r="I109" i="25"/>
  <c r="K109" i="25"/>
  <c r="I8" i="25"/>
  <c r="K8" i="25"/>
  <c r="K137" i="25"/>
  <c r="G109" i="25"/>
  <c r="M110" i="25"/>
  <c r="M109" i="25" s="1"/>
  <c r="M9" i="25"/>
  <c r="M8" i="25" s="1"/>
  <c r="G8" i="25"/>
  <c r="M144" i="25"/>
  <c r="M142" i="25" s="1"/>
  <c r="G142" i="25"/>
  <c r="M135" i="25"/>
  <c r="M132" i="25" s="1"/>
  <c r="G132" i="25"/>
  <c r="G137" i="25"/>
  <c r="M138" i="25"/>
  <c r="M137" i="25" s="1"/>
  <c r="M149" i="25"/>
  <c r="I150" i="25" l="1"/>
  <c r="F150" i="25"/>
  <c r="G150" i="25" s="1"/>
  <c r="I152" i="25"/>
  <c r="F152" i="25"/>
  <c r="G152" i="25" s="1"/>
  <c r="M152" i="25" s="1"/>
  <c r="I151" i="25"/>
  <c r="F151" i="25"/>
  <c r="G151" i="25" s="1"/>
  <c r="M151" i="25" s="1"/>
  <c r="M150" i="25" l="1"/>
  <c r="M148" i="25" s="1"/>
  <c r="G148" i="25"/>
  <c r="G155" i="25" s="1"/>
  <c r="I129" i="9" s="1"/>
  <c r="I148" i="25"/>
  <c r="I68" i="24" l="1"/>
  <c r="I165" i="24"/>
  <c r="I164" i="24"/>
  <c r="I163" i="24"/>
  <c r="I162" i="24"/>
  <c r="I161" i="24"/>
  <c r="I160" i="24"/>
  <c r="I159" i="24"/>
  <c r="I158" i="24"/>
  <c r="I157" i="24"/>
  <c r="I153" i="24"/>
  <c r="I152" i="24"/>
  <c r="I151" i="24"/>
  <c r="I150" i="24"/>
  <c r="I149" i="24"/>
  <c r="I148" i="24"/>
  <c r="I155" i="24" s="1"/>
  <c r="I147" i="24"/>
  <c r="I146" i="24"/>
  <c r="I145" i="24"/>
  <c r="I144" i="24"/>
  <c r="I154" i="24" s="1"/>
  <c r="G139" i="24"/>
  <c r="I139" i="24" s="1"/>
  <c r="G138" i="24"/>
  <c r="I138" i="24" s="1"/>
  <c r="G137" i="24"/>
  <c r="I137" i="24" s="1"/>
  <c r="G135" i="24"/>
  <c r="G136" i="24" s="1"/>
  <c r="I136" i="24" s="1"/>
  <c r="I130" i="24"/>
  <c r="I129" i="24"/>
  <c r="I128" i="24"/>
  <c r="I127" i="24"/>
  <c r="I126" i="24"/>
  <c r="I125" i="24"/>
  <c r="I124" i="24"/>
  <c r="I123" i="24"/>
  <c r="I122" i="24"/>
  <c r="I121" i="24"/>
  <c r="I120" i="24"/>
  <c r="I119" i="24"/>
  <c r="I118" i="24"/>
  <c r="I113" i="24"/>
  <c r="G112" i="24"/>
  <c r="I112" i="24" s="1"/>
  <c r="I114" i="24" s="1"/>
  <c r="I111" i="24"/>
  <c r="G110" i="24"/>
  <c r="I110" i="24" s="1"/>
  <c r="G109" i="24"/>
  <c r="I109" i="24" s="1"/>
  <c r="G108" i="24"/>
  <c r="I108" i="24" s="1"/>
  <c r="I107" i="24"/>
  <c r="G107" i="24"/>
  <c r="G106" i="24"/>
  <c r="I106" i="24" s="1"/>
  <c r="G105" i="24"/>
  <c r="I105" i="24" s="1"/>
  <c r="I101" i="24"/>
  <c r="I100" i="24"/>
  <c r="G100" i="24"/>
  <c r="I99" i="24"/>
  <c r="I98" i="24"/>
  <c r="I97" i="24"/>
  <c r="I96" i="24"/>
  <c r="I95" i="24"/>
  <c r="I94" i="24"/>
  <c r="I93" i="24"/>
  <c r="I92" i="24"/>
  <c r="I91" i="24"/>
  <c r="I90" i="24"/>
  <c r="I89" i="24"/>
  <c r="I85" i="24"/>
  <c r="I84" i="24"/>
  <c r="I83" i="24"/>
  <c r="I82" i="24"/>
  <c r="I81" i="24"/>
  <c r="I80" i="24"/>
  <c r="I79" i="24"/>
  <c r="I78" i="24"/>
  <c r="I77" i="24"/>
  <c r="I76" i="24"/>
  <c r="I75" i="24"/>
  <c r="I74" i="24"/>
  <c r="I73" i="24"/>
  <c r="I72" i="24"/>
  <c r="I71" i="24"/>
  <c r="I70" i="24"/>
  <c r="I69" i="24"/>
  <c r="I67" i="24"/>
  <c r="I66" i="24"/>
  <c r="I65" i="24"/>
  <c r="I64" i="24"/>
  <c r="I63" i="24"/>
  <c r="I58" i="24"/>
  <c r="I57" i="24"/>
  <c r="I56" i="24"/>
  <c r="I55" i="24"/>
  <c r="I54" i="24"/>
  <c r="I53" i="24"/>
  <c r="I52" i="24"/>
  <c r="I51" i="24"/>
  <c r="I50" i="24"/>
  <c r="I49" i="24"/>
  <c r="I48" i="24"/>
  <c r="I47" i="24"/>
  <c r="I46" i="24"/>
  <c r="I45" i="24"/>
  <c r="I44" i="24"/>
  <c r="I43" i="24"/>
  <c r="I42" i="24"/>
  <c r="I41" i="24"/>
  <c r="C39" i="24"/>
  <c r="C62" i="24" s="1"/>
  <c r="C88" i="24" s="1"/>
  <c r="C104" i="24" s="1"/>
  <c r="C117" i="24" s="1"/>
  <c r="C134" i="24" s="1"/>
  <c r="C143" i="24" s="1"/>
  <c r="C156" i="24" s="1"/>
  <c r="I38" i="24"/>
  <c r="I36" i="24"/>
  <c r="I35" i="24"/>
  <c r="I34" i="24"/>
  <c r="I33" i="24"/>
  <c r="I32" i="24"/>
  <c r="I31" i="24"/>
  <c r="I30" i="24"/>
  <c r="I29" i="24"/>
  <c r="I28" i="24"/>
  <c r="I27" i="24"/>
  <c r="I26" i="24"/>
  <c r="I25" i="24"/>
  <c r="I24" i="24"/>
  <c r="I23" i="24"/>
  <c r="I22" i="24"/>
  <c r="I21" i="24"/>
  <c r="I20" i="24"/>
  <c r="I19" i="24"/>
  <c r="I18" i="24"/>
  <c r="I17" i="24"/>
  <c r="I16" i="24"/>
  <c r="I15" i="24"/>
  <c r="I14" i="24"/>
  <c r="I13" i="24"/>
  <c r="A13" i="24"/>
  <c r="A14" i="24" s="1"/>
  <c r="A15" i="24" s="1"/>
  <c r="A16" i="24" s="1"/>
  <c r="A17" i="24" s="1"/>
  <c r="A18" i="24" s="1"/>
  <c r="A19" i="24" s="1"/>
  <c r="A20" i="24" s="1"/>
  <c r="A21" i="24" s="1"/>
  <c r="A22" i="24" s="1"/>
  <c r="A23" i="24" s="1"/>
  <c r="A24" i="24" s="1"/>
  <c r="A25" i="24" s="1"/>
  <c r="A26" i="24" s="1"/>
  <c r="A27" i="24" s="1"/>
  <c r="A28" i="24" s="1"/>
  <c r="A29" i="24" s="1"/>
  <c r="A30" i="24" s="1"/>
  <c r="A31" i="24" s="1"/>
  <c r="A32" i="24" s="1"/>
  <c r="A33" i="24" s="1"/>
  <c r="A34" i="24" s="1"/>
  <c r="A35" i="24" s="1"/>
  <c r="A36" i="24" s="1"/>
  <c r="A37" i="24" s="1"/>
  <c r="A38" i="24" s="1"/>
  <c r="A40" i="24" s="1"/>
  <c r="A41" i="24" s="1"/>
  <c r="I12" i="24"/>
  <c r="I37" i="24" s="1"/>
  <c r="F150" i="23"/>
  <c r="F149" i="23"/>
  <c r="F141" i="23" s="1"/>
  <c r="F148" i="23"/>
  <c r="F147" i="23"/>
  <c r="F146" i="23"/>
  <c r="F145" i="23"/>
  <c r="F144" i="23"/>
  <c r="F143" i="23"/>
  <c r="F142" i="23"/>
  <c r="F138" i="23"/>
  <c r="F137" i="23"/>
  <c r="F136" i="23"/>
  <c r="F135" i="23"/>
  <c r="F134" i="23"/>
  <c r="F133" i="23"/>
  <c r="F132" i="23"/>
  <c r="F131" i="23"/>
  <c r="F130" i="23"/>
  <c r="F129" i="23"/>
  <c r="F128" i="23"/>
  <c r="F127" i="23"/>
  <c r="F126" i="23"/>
  <c r="F125" i="23"/>
  <c r="F124" i="23"/>
  <c r="F123" i="23"/>
  <c r="F122" i="23"/>
  <c r="F121" i="23"/>
  <c r="F120" i="23"/>
  <c r="F119" i="23"/>
  <c r="F118" i="23"/>
  <c r="F117" i="23" s="1"/>
  <c r="F116" i="23"/>
  <c r="F115" i="23"/>
  <c r="F114" i="23"/>
  <c r="F113" i="23"/>
  <c r="F112" i="23"/>
  <c r="F111" i="23"/>
  <c r="F110" i="23"/>
  <c r="F109" i="23"/>
  <c r="F108" i="23"/>
  <c r="F107" i="23"/>
  <c r="F106" i="23"/>
  <c r="F105" i="23"/>
  <c r="F104" i="23"/>
  <c r="F103" i="23"/>
  <c r="F102" i="23"/>
  <c r="F101" i="23"/>
  <c r="F100" i="23"/>
  <c r="F99" i="23"/>
  <c r="F98" i="23"/>
  <c r="F97" i="23"/>
  <c r="F96" i="23"/>
  <c r="F95" i="23"/>
  <c r="F94" i="23"/>
  <c r="F93" i="23"/>
  <c r="F92" i="23"/>
  <c r="F91" i="23"/>
  <c r="F90" i="23"/>
  <c r="F89" i="23"/>
  <c r="F88" i="23"/>
  <c r="F87" i="23"/>
  <c r="F86" i="23"/>
  <c r="F73" i="23" s="1"/>
  <c r="F85" i="23"/>
  <c r="F84" i="23"/>
  <c r="F83" i="23"/>
  <c r="F82" i="23"/>
  <c r="F81" i="23"/>
  <c r="F80" i="23"/>
  <c r="F79" i="23"/>
  <c r="F78" i="23"/>
  <c r="F77" i="23"/>
  <c r="F76" i="23"/>
  <c r="F75" i="23"/>
  <c r="F74" i="23"/>
  <c r="F72" i="23"/>
  <c r="F71" i="23"/>
  <c r="F70" i="23"/>
  <c r="F69" i="23"/>
  <c r="F68" i="23"/>
  <c r="F67" i="23"/>
  <c r="F66" i="23"/>
  <c r="F65" i="23"/>
  <c r="F64" i="23"/>
  <c r="F63" i="23"/>
  <c r="F62" i="23"/>
  <c r="F61" i="23"/>
  <c r="F60" i="23"/>
  <c r="F59" i="23"/>
  <c r="F58" i="23"/>
  <c r="F57" i="23"/>
  <c r="F56" i="23"/>
  <c r="F55" i="23"/>
  <c r="F54" i="23"/>
  <c r="F44" i="23" s="1"/>
  <c r="F53" i="23"/>
  <c r="F52" i="23"/>
  <c r="F51" i="23"/>
  <c r="F50" i="23"/>
  <c r="F49" i="23"/>
  <c r="F48" i="23"/>
  <c r="F47" i="23"/>
  <c r="F46" i="23"/>
  <c r="F45" i="23"/>
  <c r="F43" i="23"/>
  <c r="F42" i="23"/>
  <c r="F41" i="23"/>
  <c r="F40" i="23"/>
  <c r="F39" i="23"/>
  <c r="F38" i="23"/>
  <c r="F37" i="23"/>
  <c r="F25" i="23" s="1"/>
  <c r="F36" i="23"/>
  <c r="F35" i="23"/>
  <c r="F34" i="23"/>
  <c r="F33" i="23"/>
  <c r="F32" i="23"/>
  <c r="F31" i="23"/>
  <c r="F30" i="23"/>
  <c r="F29" i="23"/>
  <c r="F28" i="23"/>
  <c r="F27" i="23"/>
  <c r="F26" i="23"/>
  <c r="F24" i="23"/>
  <c r="F23" i="23"/>
  <c r="F22" i="23"/>
  <c r="F21" i="23"/>
  <c r="F20" i="23"/>
  <c r="F19" i="23"/>
  <c r="F18" i="23"/>
  <c r="F17" i="23"/>
  <c r="F16" i="23"/>
  <c r="F15" i="23"/>
  <c r="F14" i="23"/>
  <c r="F13" i="23"/>
  <c r="F12" i="23"/>
  <c r="F11" i="23"/>
  <c r="F10" i="23"/>
  <c r="F9" i="23"/>
  <c r="F8" i="23"/>
  <c r="F7" i="23"/>
  <c r="F6" i="23"/>
  <c r="F5" i="23"/>
  <c r="F2" i="23" s="1"/>
  <c r="F4" i="23"/>
  <c r="F3" i="23"/>
  <c r="K62" i="22"/>
  <c r="K60" i="22" s="1"/>
  <c r="I62" i="22"/>
  <c r="F62" i="22"/>
  <c r="G62" i="22" s="1"/>
  <c r="M62" i="22" s="1"/>
  <c r="K61" i="22"/>
  <c r="I61" i="22"/>
  <c r="F61" i="22"/>
  <c r="G61" i="22" s="1"/>
  <c r="I60" i="22"/>
  <c r="K59" i="22"/>
  <c r="I59" i="22"/>
  <c r="F59" i="22"/>
  <c r="G59" i="22" s="1"/>
  <c r="M59" i="22" s="1"/>
  <c r="K58" i="22"/>
  <c r="I58" i="22"/>
  <c r="F58" i="22"/>
  <c r="G58" i="22" s="1"/>
  <c r="M58" i="22" s="1"/>
  <c r="K57" i="22"/>
  <c r="I57" i="22"/>
  <c r="F57" i="22"/>
  <c r="G57" i="22" s="1"/>
  <c r="M57" i="22" s="1"/>
  <c r="K56" i="22"/>
  <c r="K55" i="22"/>
  <c r="K54" i="22"/>
  <c r="K53" i="22"/>
  <c r="I53" i="22"/>
  <c r="F53" i="22"/>
  <c r="G53" i="22" s="1"/>
  <c r="M53" i="22" s="1"/>
  <c r="K52" i="22"/>
  <c r="I52" i="22"/>
  <c r="F52" i="22"/>
  <c r="G52" i="22" s="1"/>
  <c r="M52" i="22" s="1"/>
  <c r="K51" i="22"/>
  <c r="I51" i="22"/>
  <c r="F51" i="22"/>
  <c r="G51" i="22" s="1"/>
  <c r="M51" i="22" s="1"/>
  <c r="K50" i="22"/>
  <c r="I50" i="22"/>
  <c r="F50" i="22"/>
  <c r="G50" i="22" s="1"/>
  <c r="M50" i="22" s="1"/>
  <c r="K49" i="22"/>
  <c r="I49" i="22"/>
  <c r="F49" i="22"/>
  <c r="G49" i="22" s="1"/>
  <c r="K47" i="22"/>
  <c r="I47" i="22"/>
  <c r="F47" i="22"/>
  <c r="G47" i="22" s="1"/>
  <c r="M47" i="22" s="1"/>
  <c r="K46" i="22"/>
  <c r="I46" i="22"/>
  <c r="F46" i="22"/>
  <c r="G46" i="22" s="1"/>
  <c r="M46" i="22" s="1"/>
  <c r="K45" i="22"/>
  <c r="I45" i="22"/>
  <c r="F45" i="22"/>
  <c r="G45" i="22" s="1"/>
  <c r="M45" i="22" s="1"/>
  <c r="K44" i="22"/>
  <c r="I44" i="22"/>
  <c r="F44" i="22"/>
  <c r="G44" i="22" s="1"/>
  <c r="M44" i="22" s="1"/>
  <c r="K43" i="22"/>
  <c r="I43" i="22"/>
  <c r="F43" i="22"/>
  <c r="G43" i="22" s="1"/>
  <c r="M43" i="22" s="1"/>
  <c r="K42" i="22"/>
  <c r="I42" i="22"/>
  <c r="F42" i="22"/>
  <c r="G42" i="22" s="1"/>
  <c r="M42" i="22" s="1"/>
  <c r="K41" i="22"/>
  <c r="I41" i="22"/>
  <c r="F41" i="22"/>
  <c r="G41" i="22" s="1"/>
  <c r="M41" i="22" s="1"/>
  <c r="K40" i="22"/>
  <c r="I40" i="22"/>
  <c r="F40" i="22"/>
  <c r="G40" i="22" s="1"/>
  <c r="M40" i="22" s="1"/>
  <c r="K39" i="22"/>
  <c r="I39" i="22"/>
  <c r="F39" i="22"/>
  <c r="G39" i="22" s="1"/>
  <c r="M39" i="22" s="1"/>
  <c r="K38" i="22"/>
  <c r="I38" i="22"/>
  <c r="I33" i="22" s="1"/>
  <c r="F38" i="22"/>
  <c r="G38" i="22" s="1"/>
  <c r="M38" i="22" s="1"/>
  <c r="K37" i="22"/>
  <c r="I37" i="22"/>
  <c r="F37" i="22"/>
  <c r="G37" i="22" s="1"/>
  <c r="M37" i="22" s="1"/>
  <c r="K36" i="22"/>
  <c r="I36" i="22"/>
  <c r="F36" i="22"/>
  <c r="G36" i="22" s="1"/>
  <c r="M36" i="22" s="1"/>
  <c r="K35" i="22"/>
  <c r="I35" i="22"/>
  <c r="F35" i="22"/>
  <c r="G35" i="22" s="1"/>
  <c r="K34" i="22"/>
  <c r="I34" i="22"/>
  <c r="F34" i="22"/>
  <c r="G34" i="22" s="1"/>
  <c r="M34" i="22" s="1"/>
  <c r="K32" i="22"/>
  <c r="I32" i="22"/>
  <c r="F32" i="22"/>
  <c r="G32" i="22" s="1"/>
  <c r="M32" i="22" s="1"/>
  <c r="K31" i="22"/>
  <c r="I31" i="22"/>
  <c r="F31" i="22"/>
  <c r="G31" i="22" s="1"/>
  <c r="M31" i="22" s="1"/>
  <c r="K30" i="22"/>
  <c r="I30" i="22"/>
  <c r="F30" i="22"/>
  <c r="G30" i="22" s="1"/>
  <c r="M30" i="22" s="1"/>
  <c r="K29" i="22"/>
  <c r="I29" i="22"/>
  <c r="F29" i="22"/>
  <c r="G29" i="22" s="1"/>
  <c r="M29" i="22" s="1"/>
  <c r="K28" i="22"/>
  <c r="I28" i="22"/>
  <c r="F28" i="22"/>
  <c r="G28" i="22" s="1"/>
  <c r="M28" i="22" s="1"/>
  <c r="K27" i="22"/>
  <c r="I27" i="22"/>
  <c r="F27" i="22"/>
  <c r="G27" i="22" s="1"/>
  <c r="M27" i="22" s="1"/>
  <c r="K26" i="22"/>
  <c r="I26" i="22"/>
  <c r="F26" i="22"/>
  <c r="G26" i="22" s="1"/>
  <c r="M26" i="22" s="1"/>
  <c r="K25" i="22"/>
  <c r="I25" i="22"/>
  <c r="F25" i="22"/>
  <c r="G25" i="22" s="1"/>
  <c r="M25" i="22" s="1"/>
  <c r="K24" i="22"/>
  <c r="I24" i="22"/>
  <c r="F24" i="22"/>
  <c r="G24" i="22" s="1"/>
  <c r="M24" i="22" s="1"/>
  <c r="K23" i="22"/>
  <c r="I23" i="22"/>
  <c r="F23" i="22"/>
  <c r="G23" i="22" s="1"/>
  <c r="M23" i="22" s="1"/>
  <c r="K22" i="22"/>
  <c r="I22" i="22"/>
  <c r="F22" i="22"/>
  <c r="G22" i="22" s="1"/>
  <c r="M22" i="22" s="1"/>
  <c r="K21" i="22"/>
  <c r="I21" i="22"/>
  <c r="F21" i="22"/>
  <c r="G21" i="22" s="1"/>
  <c r="M21" i="22" s="1"/>
  <c r="K20" i="22"/>
  <c r="I20" i="22"/>
  <c r="F20" i="22"/>
  <c r="G20" i="22" s="1"/>
  <c r="M20" i="22" s="1"/>
  <c r="K19" i="22"/>
  <c r="I19" i="22"/>
  <c r="F19" i="22"/>
  <c r="G19" i="22" s="1"/>
  <c r="M19" i="22" s="1"/>
  <c r="K18" i="22"/>
  <c r="I18" i="22"/>
  <c r="F18" i="22"/>
  <c r="G18" i="22" s="1"/>
  <c r="M18" i="22" s="1"/>
  <c r="K17" i="22"/>
  <c r="I17" i="22"/>
  <c r="F17" i="22"/>
  <c r="G17" i="22" s="1"/>
  <c r="M17" i="22" s="1"/>
  <c r="K16" i="22"/>
  <c r="I16" i="22"/>
  <c r="F16" i="22"/>
  <c r="G16" i="22" s="1"/>
  <c r="M16" i="22" s="1"/>
  <c r="K15" i="22"/>
  <c r="I15" i="22"/>
  <c r="F15" i="22"/>
  <c r="G15" i="22" s="1"/>
  <c r="M15" i="22" s="1"/>
  <c r="K14" i="22"/>
  <c r="I14" i="22"/>
  <c r="F14" i="22"/>
  <c r="G14" i="22" s="1"/>
  <c r="M14" i="22" s="1"/>
  <c r="K13" i="22"/>
  <c r="I13" i="22"/>
  <c r="F13" i="22"/>
  <c r="G13" i="22" s="1"/>
  <c r="M13" i="22" s="1"/>
  <c r="K12" i="22"/>
  <c r="I12" i="22"/>
  <c r="F12" i="22"/>
  <c r="G12" i="22" s="1"/>
  <c r="M12" i="22" s="1"/>
  <c r="K11" i="22"/>
  <c r="I11" i="22"/>
  <c r="F11" i="22"/>
  <c r="G11" i="22" s="1"/>
  <c r="M11" i="22" s="1"/>
  <c r="K10" i="22"/>
  <c r="I10" i="22"/>
  <c r="F10" i="22"/>
  <c r="G10" i="22" s="1"/>
  <c r="M10" i="22" s="1"/>
  <c r="K9" i="22"/>
  <c r="I9" i="22"/>
  <c r="F9" i="22"/>
  <c r="G9" i="22" s="1"/>
  <c r="C4" i="22"/>
  <c r="B4" i="22"/>
  <c r="C3" i="22"/>
  <c r="B3" i="22"/>
  <c r="C2" i="22"/>
  <c r="B2" i="22"/>
  <c r="I143" i="24" l="1"/>
  <c r="I156" i="24"/>
  <c r="A43" i="24"/>
  <c r="A44" i="24" s="1"/>
  <c r="A42" i="24"/>
  <c r="I87" i="24"/>
  <c r="I60" i="24"/>
  <c r="I11" i="24"/>
  <c r="I115" i="24"/>
  <c r="I104" i="24" s="1"/>
  <c r="I86" i="24"/>
  <c r="I62" i="24" s="1"/>
  <c r="I132" i="24"/>
  <c r="I131" i="24"/>
  <c r="I117" i="24" s="1"/>
  <c r="I102" i="24"/>
  <c r="I88" i="24" s="1"/>
  <c r="I59" i="24"/>
  <c r="I39" i="24" s="1"/>
  <c r="I135" i="24"/>
  <c r="F152" i="23"/>
  <c r="I129" i="7" s="1"/>
  <c r="K33" i="22"/>
  <c r="K48" i="22"/>
  <c r="K8" i="22"/>
  <c r="I8" i="22"/>
  <c r="M35" i="22"/>
  <c r="M33" i="22" s="1"/>
  <c r="G33" i="22"/>
  <c r="M9" i="22"/>
  <c r="M8" i="22" s="1"/>
  <c r="G8" i="22"/>
  <c r="M61" i="22"/>
  <c r="M60" i="22" s="1"/>
  <c r="G60" i="22"/>
  <c r="M49" i="22"/>
  <c r="I141" i="24" l="1"/>
  <c r="I140" i="24"/>
  <c r="I134" i="24" s="1"/>
  <c r="I167" i="24" s="1"/>
  <c r="I129" i="8" s="1"/>
  <c r="A45" i="24"/>
  <c r="A46" i="24"/>
  <c r="A47" i="24" s="1"/>
  <c r="I55" i="22"/>
  <c r="F55" i="22"/>
  <c r="G55" i="22" s="1"/>
  <c r="M55" i="22" s="1"/>
  <c r="I54" i="22"/>
  <c r="F54" i="22"/>
  <c r="G54" i="22" s="1"/>
  <c r="I56" i="22"/>
  <c r="F56" i="22"/>
  <c r="G56" i="22" s="1"/>
  <c r="M56" i="22" s="1"/>
  <c r="A49" i="24" l="1"/>
  <c r="A50" i="24" s="1"/>
  <c r="A48" i="24"/>
  <c r="M54" i="22"/>
  <c r="M48" i="22" s="1"/>
  <c r="G48" i="22"/>
  <c r="G64" i="22" s="1"/>
  <c r="I125" i="4" s="1"/>
  <c r="I48" i="22"/>
  <c r="A52" i="24" l="1"/>
  <c r="A53" i="24" s="1"/>
  <c r="A51" i="24"/>
  <c r="A55" i="24" l="1"/>
  <c r="A56" i="24" s="1"/>
  <c r="A54" i="24"/>
  <c r="A58" i="24" l="1"/>
  <c r="A59" i="24" s="1"/>
  <c r="A60" i="24" s="1"/>
  <c r="A63" i="24" s="1"/>
  <c r="A64" i="24" s="1"/>
  <c r="A65" i="24" s="1"/>
  <c r="A66" i="24" s="1"/>
  <c r="A67" i="24" s="1"/>
  <c r="A68" i="24" s="1"/>
  <c r="A69" i="24" s="1"/>
  <c r="A70" i="24" s="1"/>
  <c r="A71" i="24" s="1"/>
  <c r="A72" i="24" s="1"/>
  <c r="A73" i="24" s="1"/>
  <c r="A74" i="24" s="1"/>
  <c r="A75" i="24" s="1"/>
  <c r="A76" i="24" s="1"/>
  <c r="A77" i="24" s="1"/>
  <c r="A78" i="24" s="1"/>
  <c r="A79" i="24" s="1"/>
  <c r="A80" i="24" s="1"/>
  <c r="A81" i="24" s="1"/>
  <c r="A82" i="24" s="1"/>
  <c r="A83" i="24" s="1"/>
  <c r="A84" i="24" s="1"/>
  <c r="A85" i="24" s="1"/>
  <c r="A86" i="24" s="1"/>
  <c r="A87" i="24" s="1"/>
  <c r="A89" i="24" s="1"/>
  <c r="A90" i="24" s="1"/>
  <c r="A91" i="24" s="1"/>
  <c r="A92" i="24" s="1"/>
  <c r="A93" i="24" s="1"/>
  <c r="A94" i="24" s="1"/>
  <c r="A95" i="24" s="1"/>
  <c r="A96" i="24" s="1"/>
  <c r="A97" i="24" s="1"/>
  <c r="A98" i="24" s="1"/>
  <c r="A99" i="24" s="1"/>
  <c r="A100" i="24" s="1"/>
  <c r="A101" i="24" s="1"/>
  <c r="A102" i="24" s="1"/>
  <c r="A105" i="24" s="1"/>
  <c r="A106" i="24" s="1"/>
  <c r="A107" i="24" s="1"/>
  <c r="A108" i="24" s="1"/>
  <c r="A109" i="24" s="1"/>
  <c r="A110" i="24" s="1"/>
  <c r="A111" i="24" s="1"/>
  <c r="A112" i="24" s="1"/>
  <c r="A113" i="24" s="1"/>
  <c r="A114" i="24" s="1"/>
  <c r="A115" i="24" s="1"/>
  <c r="A118" i="24" s="1"/>
  <c r="A119" i="24" s="1"/>
  <c r="A120" i="24" s="1"/>
  <c r="A121" i="24" s="1"/>
  <c r="A122" i="24" s="1"/>
  <c r="A123" i="24" s="1"/>
  <c r="A124" i="24" s="1"/>
  <c r="A125" i="24" s="1"/>
  <c r="A126" i="24" s="1"/>
  <c r="A127" i="24" s="1"/>
  <c r="A128" i="24" s="1"/>
  <c r="A129" i="24" s="1"/>
  <c r="A130" i="24" s="1"/>
  <c r="A131" i="24" s="1"/>
  <c r="A132" i="24" s="1"/>
  <c r="A135" i="24" s="1"/>
  <c r="A136" i="24" s="1"/>
  <c r="A137" i="24" s="1"/>
  <c r="A138" i="24" s="1"/>
  <c r="A139" i="24" s="1"/>
  <c r="A140" i="24" s="1"/>
  <c r="A141" i="24" s="1"/>
  <c r="A144" i="24" s="1"/>
  <c r="A145" i="24" s="1"/>
  <c r="A146" i="24" s="1"/>
  <c r="A147" i="24" s="1"/>
  <c r="A148" i="24" s="1"/>
  <c r="A149" i="24" s="1"/>
  <c r="A150" i="24" s="1"/>
  <c r="A151" i="24" s="1"/>
  <c r="A152" i="24" s="1"/>
  <c r="A153" i="24" s="1"/>
  <c r="A154" i="24" s="1"/>
  <c r="A155" i="24" s="1"/>
  <c r="A157" i="24" s="1"/>
  <c r="A158" i="24" s="1"/>
  <c r="A159" i="24" s="1"/>
  <c r="A160" i="24" s="1"/>
  <c r="A161" i="24" s="1"/>
  <c r="A162" i="24" s="1"/>
  <c r="A163" i="24" s="1"/>
  <c r="A164" i="24" s="1"/>
  <c r="A165" i="24" s="1"/>
  <c r="A57" i="24"/>
  <c r="J37" i="21" l="1"/>
  <c r="J36" i="21"/>
  <c r="AY116" i="1"/>
  <c r="J35" i="21"/>
  <c r="AX116" i="1" s="1"/>
  <c r="BI121" i="21"/>
  <c r="BH121" i="21"/>
  <c r="BG121" i="21"/>
  <c r="BF121" i="21"/>
  <c r="J34" i="21" s="1"/>
  <c r="T121" i="21"/>
  <c r="T120" i="21"/>
  <c r="T119" i="21" s="1"/>
  <c r="T118" i="21" s="1"/>
  <c r="R121" i="21"/>
  <c r="R120" i="21" s="1"/>
  <c r="R119" i="21" s="1"/>
  <c r="R118" i="21" s="1"/>
  <c r="P121" i="21"/>
  <c r="P120" i="21"/>
  <c r="P119" i="21"/>
  <c r="P118" i="21" s="1"/>
  <c r="AU116" i="1" s="1"/>
  <c r="J115" i="21"/>
  <c r="J114" i="21"/>
  <c r="F114" i="21"/>
  <c r="F112" i="21"/>
  <c r="E110" i="21"/>
  <c r="J92" i="21"/>
  <c r="J91" i="21"/>
  <c r="F91" i="21"/>
  <c r="F89" i="21"/>
  <c r="E87" i="21"/>
  <c r="J18" i="21"/>
  <c r="E18" i="21"/>
  <c r="F115" i="21" s="1"/>
  <c r="J17" i="21"/>
  <c r="J12" i="21"/>
  <c r="J112" i="21"/>
  <c r="E7" i="21"/>
  <c r="E108" i="21"/>
  <c r="J37" i="20"/>
  <c r="J36" i="20"/>
  <c r="AY115" i="1"/>
  <c r="J35" i="20"/>
  <c r="AX115" i="1"/>
  <c r="BI121" i="20"/>
  <c r="BH121" i="20"/>
  <c r="BG121" i="20"/>
  <c r="BF121" i="20"/>
  <c r="J34" i="20" s="1"/>
  <c r="T121" i="20"/>
  <c r="T120" i="20"/>
  <c r="T119" i="20"/>
  <c r="T118" i="20" s="1"/>
  <c r="R121" i="20"/>
  <c r="R120" i="20" s="1"/>
  <c r="R119" i="20" s="1"/>
  <c r="R118" i="20" s="1"/>
  <c r="P121" i="20"/>
  <c r="P120" i="20" s="1"/>
  <c r="P119" i="20" s="1"/>
  <c r="P118" i="20" s="1"/>
  <c r="AU115" i="1" s="1"/>
  <c r="J115" i="20"/>
  <c r="J114" i="20"/>
  <c r="F114" i="20"/>
  <c r="F112" i="20"/>
  <c r="E110" i="20"/>
  <c r="J92" i="20"/>
  <c r="J91" i="20"/>
  <c r="F91" i="20"/>
  <c r="F89" i="20"/>
  <c r="E87" i="20"/>
  <c r="J18" i="20"/>
  <c r="E18" i="20"/>
  <c r="F92" i="20"/>
  <c r="J17" i="20"/>
  <c r="J12" i="20"/>
  <c r="J89" i="20" s="1"/>
  <c r="E7" i="20"/>
  <c r="E108" i="20" s="1"/>
  <c r="J37" i="19"/>
  <c r="J36" i="19"/>
  <c r="AY114" i="1"/>
  <c r="J35" i="19"/>
  <c r="AX114" i="1" s="1"/>
  <c r="BI121" i="19"/>
  <c r="BH121" i="19"/>
  <c r="BG121" i="19"/>
  <c r="BF121" i="19"/>
  <c r="J34" i="19" s="1"/>
  <c r="T121" i="19"/>
  <c r="T120" i="19" s="1"/>
  <c r="T119" i="19" s="1"/>
  <c r="T118" i="19" s="1"/>
  <c r="R121" i="19"/>
  <c r="R120" i="19" s="1"/>
  <c r="R119" i="19" s="1"/>
  <c r="R118" i="19" s="1"/>
  <c r="P121" i="19"/>
  <c r="P120" i="19"/>
  <c r="P119" i="19"/>
  <c r="P118" i="19" s="1"/>
  <c r="AU114" i="1" s="1"/>
  <c r="J115" i="19"/>
  <c r="J114" i="19"/>
  <c r="F114" i="19"/>
  <c r="F112" i="19"/>
  <c r="E110" i="19"/>
  <c r="J92" i="19"/>
  <c r="J91" i="19"/>
  <c r="F91" i="19"/>
  <c r="F89" i="19"/>
  <c r="E87" i="19"/>
  <c r="J18" i="19"/>
  <c r="E18" i="19"/>
  <c r="F115" i="19"/>
  <c r="J17" i="19"/>
  <c r="J12" i="19"/>
  <c r="J112" i="19"/>
  <c r="E7" i="19"/>
  <c r="E108" i="19"/>
  <c r="J37" i="18"/>
  <c r="J36" i="18"/>
  <c r="AY113" i="1" s="1"/>
  <c r="J35" i="18"/>
  <c r="AX113" i="1" s="1"/>
  <c r="BI121" i="18"/>
  <c r="BH121" i="18"/>
  <c r="BG121" i="18"/>
  <c r="BF121" i="18"/>
  <c r="T121" i="18"/>
  <c r="T120" i="18"/>
  <c r="T119" i="18"/>
  <c r="T118" i="18" s="1"/>
  <c r="R121" i="18"/>
  <c r="R120" i="18" s="1"/>
  <c r="R119" i="18" s="1"/>
  <c r="R118" i="18" s="1"/>
  <c r="P121" i="18"/>
  <c r="P120" i="18"/>
  <c r="P119" i="18" s="1"/>
  <c r="P118" i="18" s="1"/>
  <c r="AU113" i="1" s="1"/>
  <c r="J115" i="18"/>
  <c r="J114" i="18"/>
  <c r="F114" i="18"/>
  <c r="F112" i="18"/>
  <c r="E110" i="18"/>
  <c r="J92" i="18"/>
  <c r="J91" i="18"/>
  <c r="F91" i="18"/>
  <c r="F89" i="18"/>
  <c r="E87" i="18"/>
  <c r="J18" i="18"/>
  <c r="E18" i="18"/>
  <c r="F115" i="18" s="1"/>
  <c r="J17" i="18"/>
  <c r="J12" i="18"/>
  <c r="J112" i="18"/>
  <c r="E7" i="18"/>
  <c r="E108" i="18"/>
  <c r="J37" i="17"/>
  <c r="J36" i="17"/>
  <c r="AY112" i="1" s="1"/>
  <c r="J35" i="17"/>
  <c r="AX112" i="1"/>
  <c r="BI223" i="17"/>
  <c r="BH223" i="17"/>
  <c r="BG223" i="17"/>
  <c r="BF223" i="17"/>
  <c r="T223" i="17"/>
  <c r="T222" i="17"/>
  <c r="R223" i="17"/>
  <c r="R222" i="17"/>
  <c r="P223" i="17"/>
  <c r="P222" i="17" s="1"/>
  <c r="BI221" i="17"/>
  <c r="BH221" i="17"/>
  <c r="BG221" i="17"/>
  <c r="BF221" i="17"/>
  <c r="T221" i="17"/>
  <c r="T220" i="17" s="1"/>
  <c r="R221" i="17"/>
  <c r="R220" i="17" s="1"/>
  <c r="P221" i="17"/>
  <c r="P220" i="17" s="1"/>
  <c r="BI219" i="17"/>
  <c r="BH219" i="17"/>
  <c r="BG219" i="17"/>
  <c r="BF219" i="17"/>
  <c r="T219" i="17"/>
  <c r="T218" i="17" s="1"/>
  <c r="R219" i="17"/>
  <c r="R218" i="17" s="1"/>
  <c r="P219" i="17"/>
  <c r="P218" i="17" s="1"/>
  <c r="BI217" i="17"/>
  <c r="BH217" i="17"/>
  <c r="BG217" i="17"/>
  <c r="BF217" i="17"/>
  <c r="T217" i="17"/>
  <c r="T216" i="17"/>
  <c r="T215" i="17" s="1"/>
  <c r="R217" i="17"/>
  <c r="R216" i="17"/>
  <c r="P217" i="17"/>
  <c r="P216" i="17" s="1"/>
  <c r="P215" i="17" s="1"/>
  <c r="BI214" i="17"/>
  <c r="BH214" i="17"/>
  <c r="BG214" i="17"/>
  <c r="BF214" i="17"/>
  <c r="T214" i="17"/>
  <c r="T213" i="17"/>
  <c r="R214" i="17"/>
  <c r="R213" i="17"/>
  <c r="P214" i="17"/>
  <c r="P213" i="17"/>
  <c r="BI212" i="17"/>
  <c r="BH212" i="17"/>
  <c r="BG212" i="17"/>
  <c r="BF212" i="17"/>
  <c r="T212" i="17"/>
  <c r="R212" i="17"/>
  <c r="P212" i="17"/>
  <c r="BI211" i="17"/>
  <c r="BH211" i="17"/>
  <c r="BG211" i="17"/>
  <c r="BF211" i="17"/>
  <c r="T211" i="17"/>
  <c r="R211" i="17"/>
  <c r="P211" i="17"/>
  <c r="BI209" i="17"/>
  <c r="BH209" i="17"/>
  <c r="BG209" i="17"/>
  <c r="BF209" i="17"/>
  <c r="T209" i="17"/>
  <c r="R209" i="17"/>
  <c r="P209" i="17"/>
  <c r="BI208" i="17"/>
  <c r="BH208" i="17"/>
  <c r="BG208" i="17"/>
  <c r="BF208" i="17"/>
  <c r="T208" i="17"/>
  <c r="R208" i="17"/>
  <c r="P208" i="17"/>
  <c r="BI207" i="17"/>
  <c r="BH207" i="17"/>
  <c r="BG207" i="17"/>
  <c r="BF207" i="17"/>
  <c r="T207" i="17"/>
  <c r="R207" i="17"/>
  <c r="P207" i="17"/>
  <c r="BI206" i="17"/>
  <c r="BH206" i="17"/>
  <c r="BG206" i="17"/>
  <c r="BF206" i="17"/>
  <c r="T206" i="17"/>
  <c r="R206" i="17"/>
  <c r="P206" i="17"/>
  <c r="BI205" i="17"/>
  <c r="BH205" i="17"/>
  <c r="BG205" i="17"/>
  <c r="BF205" i="17"/>
  <c r="T205" i="17"/>
  <c r="R205" i="17"/>
  <c r="P205" i="17"/>
  <c r="BI204" i="17"/>
  <c r="BH204" i="17"/>
  <c r="BG204" i="17"/>
  <c r="BF204" i="17"/>
  <c r="T204" i="17"/>
  <c r="R204" i="17"/>
  <c r="P204" i="17"/>
  <c r="BI203" i="17"/>
  <c r="BH203" i="17"/>
  <c r="BG203" i="17"/>
  <c r="BF203" i="17"/>
  <c r="T203" i="17"/>
  <c r="R203" i="17"/>
  <c r="P203" i="17"/>
  <c r="BI202" i="17"/>
  <c r="BH202" i="17"/>
  <c r="BG202" i="17"/>
  <c r="BF202" i="17"/>
  <c r="T202" i="17"/>
  <c r="R202" i="17"/>
  <c r="P202" i="17"/>
  <c r="BI201" i="17"/>
  <c r="BH201" i="17"/>
  <c r="BG201" i="17"/>
  <c r="BF201" i="17"/>
  <c r="T201" i="17"/>
  <c r="R201" i="17"/>
  <c r="P201" i="17"/>
  <c r="BI200" i="17"/>
  <c r="BH200" i="17"/>
  <c r="BG200" i="17"/>
  <c r="BF200" i="17"/>
  <c r="T200" i="17"/>
  <c r="R200" i="17"/>
  <c r="P200" i="17"/>
  <c r="BI199" i="17"/>
  <c r="BH199" i="17"/>
  <c r="BG199" i="17"/>
  <c r="BF199" i="17"/>
  <c r="T199" i="17"/>
  <c r="R199" i="17"/>
  <c r="P199" i="17"/>
  <c r="BI198" i="17"/>
  <c r="BH198" i="17"/>
  <c r="BG198" i="17"/>
  <c r="BF198" i="17"/>
  <c r="T198" i="17"/>
  <c r="R198" i="17"/>
  <c r="P198" i="17"/>
  <c r="BI197" i="17"/>
  <c r="BH197" i="17"/>
  <c r="BG197" i="17"/>
  <c r="BF197" i="17"/>
  <c r="T197" i="17"/>
  <c r="R197" i="17"/>
  <c r="P197" i="17"/>
  <c r="BI196" i="17"/>
  <c r="BH196" i="17"/>
  <c r="BG196" i="17"/>
  <c r="BF196" i="17"/>
  <c r="T196" i="17"/>
  <c r="R196" i="17"/>
  <c r="P196" i="17"/>
  <c r="BI195" i="17"/>
  <c r="BH195" i="17"/>
  <c r="BG195" i="17"/>
  <c r="BF195" i="17"/>
  <c r="T195" i="17"/>
  <c r="R195" i="17"/>
  <c r="P195" i="17"/>
  <c r="BI194" i="17"/>
  <c r="BH194" i="17"/>
  <c r="BG194" i="17"/>
  <c r="BF194" i="17"/>
  <c r="T194" i="17"/>
  <c r="R194" i="17"/>
  <c r="P194" i="17"/>
  <c r="BI193" i="17"/>
  <c r="BH193" i="17"/>
  <c r="BG193" i="17"/>
  <c r="BF193" i="17"/>
  <c r="T193" i="17"/>
  <c r="R193" i="17"/>
  <c r="P193" i="17"/>
  <c r="BI192" i="17"/>
  <c r="BH192" i="17"/>
  <c r="BG192" i="17"/>
  <c r="BF192" i="17"/>
  <c r="T192" i="17"/>
  <c r="R192" i="17"/>
  <c r="P192" i="17"/>
  <c r="BI191" i="17"/>
  <c r="BH191" i="17"/>
  <c r="BG191" i="17"/>
  <c r="BF191" i="17"/>
  <c r="T191" i="17"/>
  <c r="R191" i="17"/>
  <c r="P191" i="17"/>
  <c r="BI190" i="17"/>
  <c r="BH190" i="17"/>
  <c r="BG190" i="17"/>
  <c r="BF190" i="17"/>
  <c r="T190" i="17"/>
  <c r="R190" i="17"/>
  <c r="P190" i="17"/>
  <c r="BI189" i="17"/>
  <c r="BH189" i="17"/>
  <c r="BG189" i="17"/>
  <c r="BF189" i="17"/>
  <c r="T189" i="17"/>
  <c r="R189" i="17"/>
  <c r="P189" i="17"/>
  <c r="BI188" i="17"/>
  <c r="BH188" i="17"/>
  <c r="BG188" i="17"/>
  <c r="BF188" i="17"/>
  <c r="T188" i="17"/>
  <c r="R188" i="17"/>
  <c r="P188" i="17"/>
  <c r="BI187" i="17"/>
  <c r="BH187" i="17"/>
  <c r="BG187" i="17"/>
  <c r="BF187" i="17"/>
  <c r="T187" i="17"/>
  <c r="R187" i="17"/>
  <c r="P187" i="17"/>
  <c r="BI186" i="17"/>
  <c r="BH186" i="17"/>
  <c r="BG186" i="17"/>
  <c r="BF186" i="17"/>
  <c r="T186" i="17"/>
  <c r="R186" i="17"/>
  <c r="P186" i="17"/>
  <c r="BI185" i="17"/>
  <c r="BH185" i="17"/>
  <c r="BG185" i="17"/>
  <c r="BF185" i="17"/>
  <c r="T185" i="17"/>
  <c r="R185" i="17"/>
  <c r="P185" i="17"/>
  <c r="BI184" i="17"/>
  <c r="BH184" i="17"/>
  <c r="BG184" i="17"/>
  <c r="BF184" i="17"/>
  <c r="T184" i="17"/>
  <c r="R184" i="17"/>
  <c r="P184" i="17"/>
  <c r="BI183" i="17"/>
  <c r="BH183" i="17"/>
  <c r="BG183" i="17"/>
  <c r="BF183" i="17"/>
  <c r="T183" i="17"/>
  <c r="R183" i="17"/>
  <c r="P183" i="17"/>
  <c r="BI182" i="17"/>
  <c r="BH182" i="17"/>
  <c r="BG182" i="17"/>
  <c r="BF182" i="17"/>
  <c r="T182" i="17"/>
  <c r="R182" i="17"/>
  <c r="P182" i="17"/>
  <c r="BI181" i="17"/>
  <c r="BH181" i="17"/>
  <c r="BG181" i="17"/>
  <c r="BF181" i="17"/>
  <c r="T181" i="17"/>
  <c r="R181" i="17"/>
  <c r="P181" i="17"/>
  <c r="BI180" i="17"/>
  <c r="BH180" i="17"/>
  <c r="BG180" i="17"/>
  <c r="BF180" i="17"/>
  <c r="T180" i="17"/>
  <c r="R180" i="17"/>
  <c r="P180" i="17"/>
  <c r="BI179" i="17"/>
  <c r="BH179" i="17"/>
  <c r="BG179" i="17"/>
  <c r="BF179" i="17"/>
  <c r="T179" i="17"/>
  <c r="R179" i="17"/>
  <c r="P179" i="17"/>
  <c r="BI178" i="17"/>
  <c r="BH178" i="17"/>
  <c r="BG178" i="17"/>
  <c r="BF178" i="17"/>
  <c r="T178" i="17"/>
  <c r="R178" i="17"/>
  <c r="P178" i="17"/>
  <c r="BI177" i="17"/>
  <c r="BH177" i="17"/>
  <c r="BG177" i="17"/>
  <c r="BF177" i="17"/>
  <c r="T177" i="17"/>
  <c r="R177" i="17"/>
  <c r="P177" i="17"/>
  <c r="BI176" i="17"/>
  <c r="BH176" i="17"/>
  <c r="BG176" i="17"/>
  <c r="BF176" i="17"/>
  <c r="T176" i="17"/>
  <c r="R176" i="17"/>
  <c r="P176" i="17"/>
  <c r="BI175" i="17"/>
  <c r="BH175" i="17"/>
  <c r="BG175" i="17"/>
  <c r="BF175" i="17"/>
  <c r="T175" i="17"/>
  <c r="R175" i="17"/>
  <c r="P175" i="17"/>
  <c r="BI174" i="17"/>
  <c r="BH174" i="17"/>
  <c r="BG174" i="17"/>
  <c r="BF174" i="17"/>
  <c r="T174" i="17"/>
  <c r="R174" i="17"/>
  <c r="P174" i="17"/>
  <c r="BI173" i="17"/>
  <c r="BH173" i="17"/>
  <c r="BG173" i="17"/>
  <c r="BF173" i="17"/>
  <c r="T173" i="17"/>
  <c r="R173" i="17"/>
  <c r="P173" i="17"/>
  <c r="BI172" i="17"/>
  <c r="BH172" i="17"/>
  <c r="BG172" i="17"/>
  <c r="BF172" i="17"/>
  <c r="T172" i="17"/>
  <c r="R172" i="17"/>
  <c r="P172" i="17"/>
  <c r="BI171" i="17"/>
  <c r="BH171" i="17"/>
  <c r="BG171" i="17"/>
  <c r="BF171" i="17"/>
  <c r="T171" i="17"/>
  <c r="R171" i="17"/>
  <c r="P171" i="17"/>
  <c r="BI170" i="17"/>
  <c r="BH170" i="17"/>
  <c r="BG170" i="17"/>
  <c r="BF170" i="17"/>
  <c r="T170" i="17"/>
  <c r="R170" i="17"/>
  <c r="P170" i="17"/>
  <c r="BI169" i="17"/>
  <c r="BH169" i="17"/>
  <c r="BG169" i="17"/>
  <c r="BF169" i="17"/>
  <c r="T169" i="17"/>
  <c r="R169" i="17"/>
  <c r="P169" i="17"/>
  <c r="BI168" i="17"/>
  <c r="BH168" i="17"/>
  <c r="BG168" i="17"/>
  <c r="BF168" i="17"/>
  <c r="T168" i="17"/>
  <c r="R168" i="17"/>
  <c r="P168" i="17"/>
  <c r="BI167" i="17"/>
  <c r="BH167" i="17"/>
  <c r="BG167" i="17"/>
  <c r="BF167" i="17"/>
  <c r="T167" i="17"/>
  <c r="R167" i="17"/>
  <c r="P167" i="17"/>
  <c r="BI166" i="17"/>
  <c r="BH166" i="17"/>
  <c r="BG166" i="17"/>
  <c r="BF166" i="17"/>
  <c r="T166" i="17"/>
  <c r="R166" i="17"/>
  <c r="P166" i="17"/>
  <c r="BI165" i="17"/>
  <c r="BH165" i="17"/>
  <c r="BG165" i="17"/>
  <c r="BF165" i="17"/>
  <c r="T165" i="17"/>
  <c r="T164" i="17" s="1"/>
  <c r="R165" i="17"/>
  <c r="R164" i="17" s="1"/>
  <c r="P165" i="17"/>
  <c r="P164" i="17" s="1"/>
  <c r="BI163" i="17"/>
  <c r="BH163" i="17"/>
  <c r="BG163" i="17"/>
  <c r="BF163" i="17"/>
  <c r="T163" i="17"/>
  <c r="T162" i="17"/>
  <c r="R163" i="17"/>
  <c r="R162" i="17"/>
  <c r="P163" i="17"/>
  <c r="P162" i="17"/>
  <c r="BI161" i="17"/>
  <c r="BH161" i="17"/>
  <c r="BG161" i="17"/>
  <c r="BF161" i="17"/>
  <c r="T161" i="17"/>
  <c r="R161" i="17"/>
  <c r="P161" i="17"/>
  <c r="BI160" i="17"/>
  <c r="BH160" i="17"/>
  <c r="BG160" i="17"/>
  <c r="BF160" i="17"/>
  <c r="T160" i="17"/>
  <c r="R160" i="17"/>
  <c r="P160" i="17"/>
  <c r="BI159" i="17"/>
  <c r="BH159" i="17"/>
  <c r="BG159" i="17"/>
  <c r="BF159" i="17"/>
  <c r="T159" i="17"/>
  <c r="R159" i="17"/>
  <c r="P159" i="17"/>
  <c r="BI158" i="17"/>
  <c r="BH158" i="17"/>
  <c r="BG158" i="17"/>
  <c r="F35" i="17" s="1"/>
  <c r="BF158" i="17"/>
  <c r="T158" i="17"/>
  <c r="R158" i="17"/>
  <c r="P158" i="17"/>
  <c r="BI157" i="17"/>
  <c r="BH157" i="17"/>
  <c r="BG157" i="17"/>
  <c r="BF157" i="17"/>
  <c r="T157" i="17"/>
  <c r="R157" i="17"/>
  <c r="P157" i="17"/>
  <c r="BI156" i="17"/>
  <c r="BH156" i="17"/>
  <c r="BG156" i="17"/>
  <c r="BF156" i="17"/>
  <c r="T156" i="17"/>
  <c r="R156" i="17"/>
  <c r="P156" i="17"/>
  <c r="BI155" i="17"/>
  <c r="BH155" i="17"/>
  <c r="BG155" i="17"/>
  <c r="BF155" i="17"/>
  <c r="T155" i="17"/>
  <c r="R155" i="17"/>
  <c r="P155" i="17"/>
  <c r="BI154" i="17"/>
  <c r="BH154" i="17"/>
  <c r="BG154" i="17"/>
  <c r="BF154" i="17"/>
  <c r="T154" i="17"/>
  <c r="R154" i="17"/>
  <c r="P154" i="17"/>
  <c r="BI153" i="17"/>
  <c r="BH153" i="17"/>
  <c r="BG153" i="17"/>
  <c r="BF153" i="17"/>
  <c r="T153" i="17"/>
  <c r="R153" i="17"/>
  <c r="P153" i="17"/>
  <c r="BI152" i="17"/>
  <c r="BH152" i="17"/>
  <c r="BG152" i="17"/>
  <c r="BF152" i="17"/>
  <c r="T152" i="17"/>
  <c r="R152" i="17"/>
  <c r="P152" i="17"/>
  <c r="BI151" i="17"/>
  <c r="BH151" i="17"/>
  <c r="BG151" i="17"/>
  <c r="BF151" i="17"/>
  <c r="T151" i="17"/>
  <c r="R151" i="17"/>
  <c r="P151" i="17"/>
  <c r="BI150" i="17"/>
  <c r="BH150" i="17"/>
  <c r="BG150" i="17"/>
  <c r="BF150" i="17"/>
  <c r="T150" i="17"/>
  <c r="R150" i="17"/>
  <c r="P150" i="17"/>
  <c r="BI149" i="17"/>
  <c r="BH149" i="17"/>
  <c r="BG149" i="17"/>
  <c r="BF149" i="17"/>
  <c r="F34" i="17" s="1"/>
  <c r="T149" i="17"/>
  <c r="R149" i="17"/>
  <c r="P149" i="17"/>
  <c r="BI148" i="17"/>
  <c r="BH148" i="17"/>
  <c r="BG148" i="17"/>
  <c r="BF148" i="17"/>
  <c r="T148" i="17"/>
  <c r="R148" i="17"/>
  <c r="P148" i="17"/>
  <c r="BI147" i="17"/>
  <c r="BH147" i="17"/>
  <c r="BG147" i="17"/>
  <c r="BF147" i="17"/>
  <c r="T147" i="17"/>
  <c r="R147" i="17"/>
  <c r="P147" i="17"/>
  <c r="BI146" i="17"/>
  <c r="BH146" i="17"/>
  <c r="BG146" i="17"/>
  <c r="BF146" i="17"/>
  <c r="T146" i="17"/>
  <c r="R146" i="17"/>
  <c r="P146" i="17"/>
  <c r="BI145" i="17"/>
  <c r="BH145" i="17"/>
  <c r="BG145" i="17"/>
  <c r="BF145" i="17"/>
  <c r="T145" i="17"/>
  <c r="R145" i="17"/>
  <c r="P145" i="17"/>
  <c r="BI144" i="17"/>
  <c r="BH144" i="17"/>
  <c r="BG144" i="17"/>
  <c r="BF144" i="17"/>
  <c r="T144" i="17"/>
  <c r="R144" i="17"/>
  <c r="P144" i="17"/>
  <c r="BI143" i="17"/>
  <c r="BH143" i="17"/>
  <c r="BG143" i="17"/>
  <c r="BF143" i="17"/>
  <c r="T143" i="17"/>
  <c r="R143" i="17"/>
  <c r="P143" i="17"/>
  <c r="BI142" i="17"/>
  <c r="BH142" i="17"/>
  <c r="BG142" i="17"/>
  <c r="BF142" i="17"/>
  <c r="T142" i="17"/>
  <c r="R142" i="17"/>
  <c r="P142" i="17"/>
  <c r="BI141" i="17"/>
  <c r="BH141" i="17"/>
  <c r="BG141" i="17"/>
  <c r="BF141" i="17"/>
  <c r="T141" i="17"/>
  <c r="R141" i="17"/>
  <c r="P141" i="17"/>
  <c r="BI140" i="17"/>
  <c r="BH140" i="17"/>
  <c r="BG140" i="17"/>
  <c r="BF140" i="17"/>
  <c r="T140" i="17"/>
  <c r="T129" i="17" s="1"/>
  <c r="R140" i="17"/>
  <c r="P140" i="17"/>
  <c r="BI139" i="17"/>
  <c r="BH139" i="17"/>
  <c r="BG139" i="17"/>
  <c r="BF139" i="17"/>
  <c r="T139" i="17"/>
  <c r="R139" i="17"/>
  <c r="P139" i="17"/>
  <c r="BI138" i="17"/>
  <c r="BH138" i="17"/>
  <c r="BG138" i="17"/>
  <c r="BF138" i="17"/>
  <c r="T138" i="17"/>
  <c r="R138" i="17"/>
  <c r="P138" i="17"/>
  <c r="BI137" i="17"/>
  <c r="BH137" i="17"/>
  <c r="BG137" i="17"/>
  <c r="BF137" i="17"/>
  <c r="T137" i="17"/>
  <c r="R137" i="17"/>
  <c r="P137" i="17"/>
  <c r="BI136" i="17"/>
  <c r="BH136" i="17"/>
  <c r="BG136" i="17"/>
  <c r="BF136" i="17"/>
  <c r="T136" i="17"/>
  <c r="R136" i="17"/>
  <c r="P136" i="17"/>
  <c r="BI135" i="17"/>
  <c r="BH135" i="17"/>
  <c r="BG135" i="17"/>
  <c r="BF135" i="17"/>
  <c r="T135" i="17"/>
  <c r="R135" i="17"/>
  <c r="P135" i="17"/>
  <c r="BI134" i="17"/>
  <c r="BH134" i="17"/>
  <c r="BG134" i="17"/>
  <c r="BF134" i="17"/>
  <c r="T134" i="17"/>
  <c r="R134" i="17"/>
  <c r="P134" i="17"/>
  <c r="BI133" i="17"/>
  <c r="BH133" i="17"/>
  <c r="BG133" i="17"/>
  <c r="BF133" i="17"/>
  <c r="T133" i="17"/>
  <c r="R133" i="17"/>
  <c r="P133" i="17"/>
  <c r="P129" i="17" s="1"/>
  <c r="BI132" i="17"/>
  <c r="BH132" i="17"/>
  <c r="F36" i="17" s="1"/>
  <c r="BG132" i="17"/>
  <c r="BF132" i="17"/>
  <c r="T132" i="17"/>
  <c r="R132" i="17"/>
  <c r="P132" i="17"/>
  <c r="BI131" i="17"/>
  <c r="BH131" i="17"/>
  <c r="BG131" i="17"/>
  <c r="BF131" i="17"/>
  <c r="T131" i="17"/>
  <c r="R131" i="17"/>
  <c r="P131" i="17"/>
  <c r="BI130" i="17"/>
  <c r="BH130" i="17"/>
  <c r="BG130" i="17"/>
  <c r="BF130" i="17"/>
  <c r="T130" i="17"/>
  <c r="R130" i="17"/>
  <c r="R129" i="17" s="1"/>
  <c r="P130" i="17"/>
  <c r="J124" i="17"/>
  <c r="J123" i="17"/>
  <c r="F123" i="17"/>
  <c r="F121" i="17"/>
  <c r="E119" i="17"/>
  <c r="J92" i="17"/>
  <c r="J91" i="17"/>
  <c r="F91" i="17"/>
  <c r="F89" i="17"/>
  <c r="E87" i="17"/>
  <c r="J18" i="17"/>
  <c r="E18" i="17"/>
  <c r="F124" i="17"/>
  <c r="J17" i="17"/>
  <c r="J12" i="17"/>
  <c r="J89" i="17" s="1"/>
  <c r="E7" i="17"/>
  <c r="E117" i="17" s="1"/>
  <c r="J37" i="16"/>
  <c r="J36" i="16"/>
  <c r="AY111" i="1" s="1"/>
  <c r="J35" i="16"/>
  <c r="AX111" i="1" s="1"/>
  <c r="BI217" i="16"/>
  <c r="BH217" i="16"/>
  <c r="BG217" i="16"/>
  <c r="BF217" i="16"/>
  <c r="T217" i="16"/>
  <c r="T216" i="16"/>
  <c r="R217" i="16"/>
  <c r="R216" i="16"/>
  <c r="P217" i="16"/>
  <c r="P216" i="16" s="1"/>
  <c r="BI215" i="16"/>
  <c r="BH215" i="16"/>
  <c r="BG215" i="16"/>
  <c r="BF215" i="16"/>
  <c r="T215" i="16"/>
  <c r="T214" i="16"/>
  <c r="R215" i="16"/>
  <c r="R214" i="16"/>
  <c r="P215" i="16"/>
  <c r="P214" i="16"/>
  <c r="BI213" i="16"/>
  <c r="BH213" i="16"/>
  <c r="BG213" i="16"/>
  <c r="BF213" i="16"/>
  <c r="T213" i="16"/>
  <c r="T212" i="16"/>
  <c r="R213" i="16"/>
  <c r="R212" i="16" s="1"/>
  <c r="P213" i="16"/>
  <c r="P212" i="16" s="1"/>
  <c r="BI211" i="16"/>
  <c r="BH211" i="16"/>
  <c r="BG211" i="16"/>
  <c r="BF211" i="16"/>
  <c r="T211" i="16"/>
  <c r="T210" i="16"/>
  <c r="R211" i="16"/>
  <c r="R210" i="16"/>
  <c r="R209" i="16" s="1"/>
  <c r="P211" i="16"/>
  <c r="P210" i="16" s="1"/>
  <c r="BI208" i="16"/>
  <c r="BH208" i="16"/>
  <c r="BG208" i="16"/>
  <c r="BF208" i="16"/>
  <c r="T208" i="16"/>
  <c r="T207" i="16"/>
  <c r="R208" i="16"/>
  <c r="R207" i="16"/>
  <c r="P208" i="16"/>
  <c r="P207" i="16"/>
  <c r="BI206" i="16"/>
  <c r="BH206" i="16"/>
  <c r="BG206" i="16"/>
  <c r="BF206" i="16"/>
  <c r="T206" i="16"/>
  <c r="R206" i="16"/>
  <c r="P206" i="16"/>
  <c r="BI205" i="16"/>
  <c r="BH205" i="16"/>
  <c r="BG205" i="16"/>
  <c r="BF205" i="16"/>
  <c r="T205" i="16"/>
  <c r="R205" i="16"/>
  <c r="P205" i="16"/>
  <c r="BI204" i="16"/>
  <c r="BH204" i="16"/>
  <c r="BG204" i="16"/>
  <c r="BF204" i="16"/>
  <c r="T204" i="16"/>
  <c r="R204" i="16"/>
  <c r="P204" i="16"/>
  <c r="BI203" i="16"/>
  <c r="BH203" i="16"/>
  <c r="BG203" i="16"/>
  <c r="BF203" i="16"/>
  <c r="T203" i="16"/>
  <c r="R203" i="16"/>
  <c r="P203" i="16"/>
  <c r="BI202" i="16"/>
  <c r="BH202" i="16"/>
  <c r="BG202" i="16"/>
  <c r="BF202" i="16"/>
  <c r="T202" i="16"/>
  <c r="R202" i="16"/>
  <c r="P202" i="16"/>
  <c r="BI201" i="16"/>
  <c r="BH201" i="16"/>
  <c r="BG201" i="16"/>
  <c r="BF201" i="16"/>
  <c r="T201" i="16"/>
  <c r="R201" i="16"/>
  <c r="P201" i="16"/>
  <c r="BI200" i="16"/>
  <c r="BH200" i="16"/>
  <c r="BG200" i="16"/>
  <c r="BF200" i="16"/>
  <c r="T200" i="16"/>
  <c r="R200" i="16"/>
  <c r="P200" i="16"/>
  <c r="BI198" i="16"/>
  <c r="BH198" i="16"/>
  <c r="BG198" i="16"/>
  <c r="BF198" i="16"/>
  <c r="T198" i="16"/>
  <c r="R198" i="16"/>
  <c r="P198" i="16"/>
  <c r="BI197" i="16"/>
  <c r="BH197" i="16"/>
  <c r="BG197" i="16"/>
  <c r="BF197" i="16"/>
  <c r="T197" i="16"/>
  <c r="R197" i="16"/>
  <c r="P197" i="16"/>
  <c r="BI196" i="16"/>
  <c r="BH196" i="16"/>
  <c r="BG196" i="16"/>
  <c r="BF196" i="16"/>
  <c r="T196" i="16"/>
  <c r="R196" i="16"/>
  <c r="P196" i="16"/>
  <c r="BI195" i="16"/>
  <c r="BH195" i="16"/>
  <c r="BG195" i="16"/>
  <c r="BF195" i="16"/>
  <c r="T195" i="16"/>
  <c r="R195" i="16"/>
  <c r="P195" i="16"/>
  <c r="BI194" i="16"/>
  <c r="BH194" i="16"/>
  <c r="BG194" i="16"/>
  <c r="BF194" i="16"/>
  <c r="T194" i="16"/>
  <c r="R194" i="16"/>
  <c r="P194" i="16"/>
  <c r="BI193" i="16"/>
  <c r="BH193" i="16"/>
  <c r="BG193" i="16"/>
  <c r="BF193" i="16"/>
  <c r="T193" i="16"/>
  <c r="R193" i="16"/>
  <c r="P193" i="16"/>
  <c r="BI192" i="16"/>
  <c r="BH192" i="16"/>
  <c r="BG192" i="16"/>
  <c r="BF192" i="16"/>
  <c r="T192" i="16"/>
  <c r="R192" i="16"/>
  <c r="P192" i="16"/>
  <c r="BI191" i="16"/>
  <c r="BH191" i="16"/>
  <c r="BG191" i="16"/>
  <c r="BF191" i="16"/>
  <c r="T191" i="16"/>
  <c r="R191" i="16"/>
  <c r="P191" i="16"/>
  <c r="BI190" i="16"/>
  <c r="BH190" i="16"/>
  <c r="BG190" i="16"/>
  <c r="BF190" i="16"/>
  <c r="T190" i="16"/>
  <c r="R190" i="16"/>
  <c r="P190" i="16"/>
  <c r="BI189" i="16"/>
  <c r="BH189" i="16"/>
  <c r="BG189" i="16"/>
  <c r="BF189" i="16"/>
  <c r="T189" i="16"/>
  <c r="R189" i="16"/>
  <c r="P189" i="16"/>
  <c r="BI188" i="16"/>
  <c r="BH188" i="16"/>
  <c r="BG188" i="16"/>
  <c r="BF188" i="16"/>
  <c r="T188" i="16"/>
  <c r="R188" i="16"/>
  <c r="P188" i="16"/>
  <c r="BI187" i="16"/>
  <c r="BH187" i="16"/>
  <c r="BG187" i="16"/>
  <c r="BF187" i="16"/>
  <c r="T187" i="16"/>
  <c r="R187" i="16"/>
  <c r="P187" i="16"/>
  <c r="BI186" i="16"/>
  <c r="BH186" i="16"/>
  <c r="BG186" i="16"/>
  <c r="BF186" i="16"/>
  <c r="T186" i="16"/>
  <c r="R186" i="16"/>
  <c r="P186" i="16"/>
  <c r="BI185" i="16"/>
  <c r="BH185" i="16"/>
  <c r="BG185" i="16"/>
  <c r="BF185" i="16"/>
  <c r="T185" i="16"/>
  <c r="R185" i="16"/>
  <c r="P185" i="16"/>
  <c r="BI184" i="16"/>
  <c r="BH184" i="16"/>
  <c r="BG184" i="16"/>
  <c r="BF184" i="16"/>
  <c r="T184" i="16"/>
  <c r="R184" i="16"/>
  <c r="P184" i="16"/>
  <c r="BI183" i="16"/>
  <c r="BH183" i="16"/>
  <c r="BG183" i="16"/>
  <c r="BF183" i="16"/>
  <c r="T183" i="16"/>
  <c r="R183" i="16"/>
  <c r="P183" i="16"/>
  <c r="BI182" i="16"/>
  <c r="BH182" i="16"/>
  <c r="BG182" i="16"/>
  <c r="BF182" i="16"/>
  <c r="T182" i="16"/>
  <c r="R182" i="16"/>
  <c r="P182" i="16"/>
  <c r="BI181" i="16"/>
  <c r="BH181" i="16"/>
  <c r="BG181" i="16"/>
  <c r="BF181" i="16"/>
  <c r="T181" i="16"/>
  <c r="R181" i="16"/>
  <c r="P181" i="16"/>
  <c r="BI180" i="16"/>
  <c r="BH180" i="16"/>
  <c r="BG180" i="16"/>
  <c r="BF180" i="16"/>
  <c r="T180" i="16"/>
  <c r="R180" i="16"/>
  <c r="P180" i="16"/>
  <c r="BI179" i="16"/>
  <c r="BH179" i="16"/>
  <c r="BG179" i="16"/>
  <c r="BF179" i="16"/>
  <c r="T179" i="16"/>
  <c r="R179" i="16"/>
  <c r="P179" i="16"/>
  <c r="BI178" i="16"/>
  <c r="BH178" i="16"/>
  <c r="BG178" i="16"/>
  <c r="BF178" i="16"/>
  <c r="T178" i="16"/>
  <c r="R178" i="16"/>
  <c r="P178" i="16"/>
  <c r="BI177" i="16"/>
  <c r="BH177" i="16"/>
  <c r="BG177" i="16"/>
  <c r="BF177" i="16"/>
  <c r="T177" i="16"/>
  <c r="R177" i="16"/>
  <c r="P177" i="16"/>
  <c r="BI176" i="16"/>
  <c r="BH176" i="16"/>
  <c r="BG176" i="16"/>
  <c r="BF176" i="16"/>
  <c r="T176" i="16"/>
  <c r="R176" i="16"/>
  <c r="P176" i="16"/>
  <c r="BI175" i="16"/>
  <c r="BH175" i="16"/>
  <c r="BG175" i="16"/>
  <c r="BF175" i="16"/>
  <c r="T175" i="16"/>
  <c r="R175" i="16"/>
  <c r="P175" i="16"/>
  <c r="BI174" i="16"/>
  <c r="BH174" i="16"/>
  <c r="BG174" i="16"/>
  <c r="BF174" i="16"/>
  <c r="T174" i="16"/>
  <c r="R174" i="16"/>
  <c r="P174" i="16"/>
  <c r="BI173" i="16"/>
  <c r="BH173" i="16"/>
  <c r="BG173" i="16"/>
  <c r="BF173" i="16"/>
  <c r="T173" i="16"/>
  <c r="R173" i="16"/>
  <c r="P173" i="16"/>
  <c r="BI172" i="16"/>
  <c r="BH172" i="16"/>
  <c r="BG172" i="16"/>
  <c r="BF172" i="16"/>
  <c r="T172" i="16"/>
  <c r="R172" i="16"/>
  <c r="P172" i="16"/>
  <c r="BI171" i="16"/>
  <c r="BH171" i="16"/>
  <c r="BG171" i="16"/>
  <c r="BF171" i="16"/>
  <c r="T171" i="16"/>
  <c r="R171" i="16"/>
  <c r="P171" i="16"/>
  <c r="BI170" i="16"/>
  <c r="BH170" i="16"/>
  <c r="BG170" i="16"/>
  <c r="BF170" i="16"/>
  <c r="T170" i="16"/>
  <c r="T169" i="16" s="1"/>
  <c r="R170" i="16"/>
  <c r="R169" i="16" s="1"/>
  <c r="P170" i="16"/>
  <c r="P169" i="16" s="1"/>
  <c r="BI168" i="16"/>
  <c r="BH168" i="16"/>
  <c r="BG168" i="16"/>
  <c r="BF168" i="16"/>
  <c r="T168" i="16"/>
  <c r="R168" i="16"/>
  <c r="P168" i="16"/>
  <c r="BI167" i="16"/>
  <c r="BH167" i="16"/>
  <c r="BG167" i="16"/>
  <c r="BF167" i="16"/>
  <c r="T167" i="16"/>
  <c r="R167" i="16"/>
  <c r="P167" i="16"/>
  <c r="BI166" i="16"/>
  <c r="BH166" i="16"/>
  <c r="BG166" i="16"/>
  <c r="BF166" i="16"/>
  <c r="T166" i="16"/>
  <c r="R166" i="16"/>
  <c r="P166" i="16"/>
  <c r="BI165" i="16"/>
  <c r="BH165" i="16"/>
  <c r="BG165" i="16"/>
  <c r="BF165" i="16"/>
  <c r="T165" i="16"/>
  <c r="R165" i="16"/>
  <c r="P165" i="16"/>
  <c r="BI163" i="16"/>
  <c r="BH163" i="16"/>
  <c r="BG163" i="16"/>
  <c r="BF163" i="16"/>
  <c r="T163" i="16"/>
  <c r="R163" i="16"/>
  <c r="P163" i="16"/>
  <c r="BI162" i="16"/>
  <c r="BH162" i="16"/>
  <c r="BG162" i="16"/>
  <c r="BF162" i="16"/>
  <c r="T162" i="16"/>
  <c r="R162" i="16"/>
  <c r="P162" i="16"/>
  <c r="BI160" i="16"/>
  <c r="F37" i="16" s="1"/>
  <c r="BH160" i="16"/>
  <c r="BG160" i="16"/>
  <c r="BF160" i="16"/>
  <c r="T160" i="16"/>
  <c r="R160" i="16"/>
  <c r="P160" i="16"/>
  <c r="BI159" i="16"/>
  <c r="BH159" i="16"/>
  <c r="BG159" i="16"/>
  <c r="BF159" i="16"/>
  <c r="T159" i="16"/>
  <c r="R159" i="16"/>
  <c r="P159" i="16"/>
  <c r="BI158" i="16"/>
  <c r="BH158" i="16"/>
  <c r="BG158" i="16"/>
  <c r="BF158" i="16"/>
  <c r="T158" i="16"/>
  <c r="R158" i="16"/>
  <c r="P158" i="16"/>
  <c r="BI157" i="16"/>
  <c r="BH157" i="16"/>
  <c r="BG157" i="16"/>
  <c r="BF157" i="16"/>
  <c r="T157" i="16"/>
  <c r="R157" i="16"/>
  <c r="P157" i="16"/>
  <c r="BI156" i="16"/>
  <c r="BH156" i="16"/>
  <c r="BG156" i="16"/>
  <c r="BF156" i="16"/>
  <c r="T156" i="16"/>
  <c r="R156" i="16"/>
  <c r="P156" i="16"/>
  <c r="BI155" i="16"/>
  <c r="BH155" i="16"/>
  <c r="BG155" i="16"/>
  <c r="BF155" i="16"/>
  <c r="T155" i="16"/>
  <c r="R155" i="16"/>
  <c r="P155" i="16"/>
  <c r="BI154" i="16"/>
  <c r="BH154" i="16"/>
  <c r="BG154" i="16"/>
  <c r="BF154" i="16"/>
  <c r="T154" i="16"/>
  <c r="R154" i="16"/>
  <c r="P154" i="16"/>
  <c r="BI153" i="16"/>
  <c r="BH153" i="16"/>
  <c r="BG153" i="16"/>
  <c r="BF153" i="16"/>
  <c r="T153" i="16"/>
  <c r="R153" i="16"/>
  <c r="P153" i="16"/>
  <c r="BI152" i="16"/>
  <c r="BH152" i="16"/>
  <c r="BG152" i="16"/>
  <c r="BF152" i="16"/>
  <c r="T152" i="16"/>
  <c r="R152" i="16"/>
  <c r="P152" i="16"/>
  <c r="BI151" i="16"/>
  <c r="BH151" i="16"/>
  <c r="BG151" i="16"/>
  <c r="BF151" i="16"/>
  <c r="T151" i="16"/>
  <c r="R151" i="16"/>
  <c r="P151" i="16"/>
  <c r="BI150" i="16"/>
  <c r="BH150" i="16"/>
  <c r="BG150" i="16"/>
  <c r="BF150" i="16"/>
  <c r="T150" i="16"/>
  <c r="R150" i="16"/>
  <c r="P150" i="16"/>
  <c r="BI149" i="16"/>
  <c r="BH149" i="16"/>
  <c r="BG149" i="16"/>
  <c r="BF149" i="16"/>
  <c r="T149" i="16"/>
  <c r="R149" i="16"/>
  <c r="P149" i="16"/>
  <c r="BI148" i="16"/>
  <c r="BH148" i="16"/>
  <c r="BG148" i="16"/>
  <c r="BF148" i="16"/>
  <c r="T148" i="16"/>
  <c r="R148" i="16"/>
  <c r="P148" i="16"/>
  <c r="BI147" i="16"/>
  <c r="BH147" i="16"/>
  <c r="BG147" i="16"/>
  <c r="BF147" i="16"/>
  <c r="T147" i="16"/>
  <c r="R147" i="16"/>
  <c r="P147" i="16"/>
  <c r="BI146" i="16"/>
  <c r="BH146" i="16"/>
  <c r="BG146" i="16"/>
  <c r="BF146" i="16"/>
  <c r="T146" i="16"/>
  <c r="R146" i="16"/>
  <c r="P146" i="16"/>
  <c r="BI145" i="16"/>
  <c r="BH145" i="16"/>
  <c r="BG145" i="16"/>
  <c r="BF145" i="16"/>
  <c r="T145" i="16"/>
  <c r="R145" i="16"/>
  <c r="P145" i="16"/>
  <c r="BI144" i="16"/>
  <c r="BH144" i="16"/>
  <c r="BG144" i="16"/>
  <c r="BF144" i="16"/>
  <c r="T144" i="16"/>
  <c r="R144" i="16"/>
  <c r="P144" i="16"/>
  <c r="BI143" i="16"/>
  <c r="BH143" i="16"/>
  <c r="BG143" i="16"/>
  <c r="BF143" i="16"/>
  <c r="T143" i="16"/>
  <c r="R143" i="16"/>
  <c r="P143" i="16"/>
  <c r="BI142" i="16"/>
  <c r="BH142" i="16"/>
  <c r="BG142" i="16"/>
  <c r="BF142" i="16"/>
  <c r="T142" i="16"/>
  <c r="R142" i="16"/>
  <c r="P142" i="16"/>
  <c r="BI141" i="16"/>
  <c r="BH141" i="16"/>
  <c r="BG141" i="16"/>
  <c r="BF141" i="16"/>
  <c r="T141" i="16"/>
  <c r="R141" i="16"/>
  <c r="P141" i="16"/>
  <c r="BI140" i="16"/>
  <c r="BH140" i="16"/>
  <c r="BG140" i="16"/>
  <c r="BF140" i="16"/>
  <c r="T140" i="16"/>
  <c r="R140" i="16"/>
  <c r="P140" i="16"/>
  <c r="BI139" i="16"/>
  <c r="BH139" i="16"/>
  <c r="BG139" i="16"/>
  <c r="BF139" i="16"/>
  <c r="T139" i="16"/>
  <c r="R139" i="16"/>
  <c r="P139" i="16"/>
  <c r="BI138" i="16"/>
  <c r="BH138" i="16"/>
  <c r="BG138" i="16"/>
  <c r="BF138" i="16"/>
  <c r="T138" i="16"/>
  <c r="R138" i="16"/>
  <c r="P138" i="16"/>
  <c r="P130" i="16" s="1"/>
  <c r="BI137" i="16"/>
  <c r="BH137" i="16"/>
  <c r="BG137" i="16"/>
  <c r="BF137" i="16"/>
  <c r="T137" i="16"/>
  <c r="R137" i="16"/>
  <c r="P137" i="16"/>
  <c r="BI136" i="16"/>
  <c r="BH136" i="16"/>
  <c r="BG136" i="16"/>
  <c r="BF136" i="16"/>
  <c r="T136" i="16"/>
  <c r="R136" i="16"/>
  <c r="P136" i="16"/>
  <c r="BI135" i="16"/>
  <c r="BH135" i="16"/>
  <c r="BG135" i="16"/>
  <c r="BF135" i="16"/>
  <c r="T135" i="16"/>
  <c r="R135" i="16"/>
  <c r="P135" i="16"/>
  <c r="BI134" i="16"/>
  <c r="BH134" i="16"/>
  <c r="BG134" i="16"/>
  <c r="BF134" i="16"/>
  <c r="T134" i="16"/>
  <c r="R134" i="16"/>
  <c r="P134" i="16"/>
  <c r="BI133" i="16"/>
  <c r="BH133" i="16"/>
  <c r="BG133" i="16"/>
  <c r="BF133" i="16"/>
  <c r="T133" i="16"/>
  <c r="R133" i="16"/>
  <c r="R130" i="16" s="1"/>
  <c r="P133" i="16"/>
  <c r="BI132" i="16"/>
  <c r="BH132" i="16"/>
  <c r="BG132" i="16"/>
  <c r="BF132" i="16"/>
  <c r="T132" i="16"/>
  <c r="R132" i="16"/>
  <c r="P132" i="16"/>
  <c r="BI131" i="16"/>
  <c r="BH131" i="16"/>
  <c r="BG131" i="16"/>
  <c r="BF131" i="16"/>
  <c r="T131" i="16"/>
  <c r="T130" i="16" s="1"/>
  <c r="R131" i="16"/>
  <c r="P131" i="16"/>
  <c r="J125" i="16"/>
  <c r="J124" i="16"/>
  <c r="F124" i="16"/>
  <c r="F122" i="16"/>
  <c r="E120" i="16"/>
  <c r="J92" i="16"/>
  <c r="J91" i="16"/>
  <c r="F91" i="16"/>
  <c r="F89" i="16"/>
  <c r="E87" i="16"/>
  <c r="J18" i="16"/>
  <c r="E18" i="16"/>
  <c r="F125" i="16" s="1"/>
  <c r="J17" i="16"/>
  <c r="J12" i="16"/>
  <c r="J122" i="16" s="1"/>
  <c r="E7" i="16"/>
  <c r="E118" i="16" s="1"/>
  <c r="J37" i="15"/>
  <c r="J36" i="15"/>
  <c r="AY110" i="1"/>
  <c r="J35" i="15"/>
  <c r="AX110" i="1"/>
  <c r="BI209" i="15"/>
  <c r="BH209" i="15"/>
  <c r="BG209" i="15"/>
  <c r="BF209" i="15"/>
  <c r="T209" i="15"/>
  <c r="T208" i="15" s="1"/>
  <c r="R209" i="15"/>
  <c r="R208" i="15" s="1"/>
  <c r="P209" i="15"/>
  <c r="P208" i="15"/>
  <c r="BI207" i="15"/>
  <c r="BH207" i="15"/>
  <c r="BG207" i="15"/>
  <c r="BF207" i="15"/>
  <c r="T207" i="15"/>
  <c r="T206" i="15"/>
  <c r="R207" i="15"/>
  <c r="R206" i="15" s="1"/>
  <c r="P207" i="15"/>
  <c r="P206" i="15" s="1"/>
  <c r="BI205" i="15"/>
  <c r="BH205" i="15"/>
  <c r="BG205" i="15"/>
  <c r="BF205" i="15"/>
  <c r="T205" i="15"/>
  <c r="T204" i="15"/>
  <c r="R205" i="15"/>
  <c r="R204" i="15"/>
  <c r="P205" i="15"/>
  <c r="P204" i="15"/>
  <c r="BI203" i="15"/>
  <c r="BH203" i="15"/>
  <c r="BG203" i="15"/>
  <c r="BF203" i="15"/>
  <c r="T203" i="15"/>
  <c r="T202" i="15" s="1"/>
  <c r="T201" i="15" s="1"/>
  <c r="R203" i="15"/>
  <c r="R202" i="15" s="1"/>
  <c r="P203" i="15"/>
  <c r="P202" i="15"/>
  <c r="BI200" i="15"/>
  <c r="BH200" i="15"/>
  <c r="BG200" i="15"/>
  <c r="BF200" i="15"/>
  <c r="T200" i="15"/>
  <c r="T199" i="15"/>
  <c r="R200" i="15"/>
  <c r="R199" i="15" s="1"/>
  <c r="P200" i="15"/>
  <c r="P199" i="15" s="1"/>
  <c r="BI198" i="15"/>
  <c r="BH198" i="15"/>
  <c r="BG198" i="15"/>
  <c r="BF198" i="15"/>
  <c r="T198" i="15"/>
  <c r="R198" i="15"/>
  <c r="P198" i="15"/>
  <c r="BI197" i="15"/>
  <c r="BH197" i="15"/>
  <c r="BG197" i="15"/>
  <c r="BF197" i="15"/>
  <c r="T197" i="15"/>
  <c r="R197" i="15"/>
  <c r="P197" i="15"/>
  <c r="BI196" i="15"/>
  <c r="BH196" i="15"/>
  <c r="BG196" i="15"/>
  <c r="BF196" i="15"/>
  <c r="T196" i="15"/>
  <c r="R196" i="15"/>
  <c r="P196" i="15"/>
  <c r="BI195" i="15"/>
  <c r="BH195" i="15"/>
  <c r="BG195" i="15"/>
  <c r="BF195" i="15"/>
  <c r="T195" i="15"/>
  <c r="R195" i="15"/>
  <c r="P195" i="15"/>
  <c r="BI194" i="15"/>
  <c r="BH194" i="15"/>
  <c r="BG194" i="15"/>
  <c r="BF194" i="15"/>
  <c r="T194" i="15"/>
  <c r="R194" i="15"/>
  <c r="P194" i="15"/>
  <c r="BI193" i="15"/>
  <c r="BH193" i="15"/>
  <c r="BG193" i="15"/>
  <c r="BF193" i="15"/>
  <c r="T193" i="15"/>
  <c r="R193" i="15"/>
  <c r="P193" i="15"/>
  <c r="BI192" i="15"/>
  <c r="BH192" i="15"/>
  <c r="BG192" i="15"/>
  <c r="BF192" i="15"/>
  <c r="T192" i="15"/>
  <c r="R192" i="15"/>
  <c r="P192" i="15"/>
  <c r="BI190" i="15"/>
  <c r="BH190" i="15"/>
  <c r="BG190" i="15"/>
  <c r="BF190" i="15"/>
  <c r="T190" i="15"/>
  <c r="R190" i="15"/>
  <c r="P190" i="15"/>
  <c r="BI189" i="15"/>
  <c r="BH189" i="15"/>
  <c r="BG189" i="15"/>
  <c r="BF189" i="15"/>
  <c r="T189" i="15"/>
  <c r="R189" i="15"/>
  <c r="P189" i="15"/>
  <c r="BI188" i="15"/>
  <c r="BH188" i="15"/>
  <c r="BG188" i="15"/>
  <c r="BF188" i="15"/>
  <c r="T188" i="15"/>
  <c r="R188" i="15"/>
  <c r="P188" i="15"/>
  <c r="BI187" i="15"/>
  <c r="BH187" i="15"/>
  <c r="BG187" i="15"/>
  <c r="BF187" i="15"/>
  <c r="T187" i="15"/>
  <c r="R187" i="15"/>
  <c r="P187" i="15"/>
  <c r="BI186" i="15"/>
  <c r="BH186" i="15"/>
  <c r="BG186" i="15"/>
  <c r="BF186" i="15"/>
  <c r="T186" i="15"/>
  <c r="R186" i="15"/>
  <c r="P186" i="15"/>
  <c r="BI185" i="15"/>
  <c r="BH185" i="15"/>
  <c r="BG185" i="15"/>
  <c r="BF185" i="15"/>
  <c r="T185" i="15"/>
  <c r="R185" i="15"/>
  <c r="P185" i="15"/>
  <c r="BI184" i="15"/>
  <c r="BH184" i="15"/>
  <c r="BG184" i="15"/>
  <c r="BF184" i="15"/>
  <c r="T184" i="15"/>
  <c r="R184" i="15"/>
  <c r="P184" i="15"/>
  <c r="BI183" i="15"/>
  <c r="BH183" i="15"/>
  <c r="BG183" i="15"/>
  <c r="BF183" i="15"/>
  <c r="T183" i="15"/>
  <c r="R183" i="15"/>
  <c r="P183" i="15"/>
  <c r="BI182" i="15"/>
  <c r="BH182" i="15"/>
  <c r="BG182" i="15"/>
  <c r="BF182" i="15"/>
  <c r="T182" i="15"/>
  <c r="R182" i="15"/>
  <c r="P182" i="15"/>
  <c r="BI181" i="15"/>
  <c r="BH181" i="15"/>
  <c r="BG181" i="15"/>
  <c r="BF181" i="15"/>
  <c r="T181" i="15"/>
  <c r="R181" i="15"/>
  <c r="P181" i="15"/>
  <c r="BI180" i="15"/>
  <c r="BH180" i="15"/>
  <c r="BG180" i="15"/>
  <c r="BF180" i="15"/>
  <c r="T180" i="15"/>
  <c r="R180" i="15"/>
  <c r="P180" i="15"/>
  <c r="BI179" i="15"/>
  <c r="BH179" i="15"/>
  <c r="BG179" i="15"/>
  <c r="BF179" i="15"/>
  <c r="T179" i="15"/>
  <c r="R179" i="15"/>
  <c r="P179" i="15"/>
  <c r="BI178" i="15"/>
  <c r="BH178" i="15"/>
  <c r="BG178" i="15"/>
  <c r="BF178" i="15"/>
  <c r="T178" i="15"/>
  <c r="R178" i="15"/>
  <c r="P178" i="15"/>
  <c r="BI177" i="15"/>
  <c r="BH177" i="15"/>
  <c r="BG177" i="15"/>
  <c r="BF177" i="15"/>
  <c r="T177" i="15"/>
  <c r="R177" i="15"/>
  <c r="P177" i="15"/>
  <c r="BI176" i="15"/>
  <c r="BH176" i="15"/>
  <c r="BG176" i="15"/>
  <c r="BF176" i="15"/>
  <c r="T176" i="15"/>
  <c r="R176" i="15"/>
  <c r="P176" i="15"/>
  <c r="BI175" i="15"/>
  <c r="BH175" i="15"/>
  <c r="BG175" i="15"/>
  <c r="BF175" i="15"/>
  <c r="T175" i="15"/>
  <c r="R175" i="15"/>
  <c r="P175" i="15"/>
  <c r="BI174" i="15"/>
  <c r="BH174" i="15"/>
  <c r="BG174" i="15"/>
  <c r="BF174" i="15"/>
  <c r="T174" i="15"/>
  <c r="R174" i="15"/>
  <c r="P174" i="15"/>
  <c r="BI173" i="15"/>
  <c r="BH173" i="15"/>
  <c r="BG173" i="15"/>
  <c r="BF173" i="15"/>
  <c r="T173" i="15"/>
  <c r="R173" i="15"/>
  <c r="P173" i="15"/>
  <c r="BI172" i="15"/>
  <c r="BH172" i="15"/>
  <c r="BG172" i="15"/>
  <c r="BF172" i="15"/>
  <c r="T172" i="15"/>
  <c r="R172" i="15"/>
  <c r="P172" i="15"/>
  <c r="BI171" i="15"/>
  <c r="BH171" i="15"/>
  <c r="BG171" i="15"/>
  <c r="BF171" i="15"/>
  <c r="T171" i="15"/>
  <c r="R171" i="15"/>
  <c r="P171" i="15"/>
  <c r="BI170" i="15"/>
  <c r="BH170" i="15"/>
  <c r="BG170" i="15"/>
  <c r="BF170" i="15"/>
  <c r="T170" i="15"/>
  <c r="R170" i="15"/>
  <c r="P170" i="15"/>
  <c r="BI169" i="15"/>
  <c r="BH169" i="15"/>
  <c r="BG169" i="15"/>
  <c r="BF169" i="15"/>
  <c r="T169" i="15"/>
  <c r="R169" i="15"/>
  <c r="P169" i="15"/>
  <c r="BI168" i="15"/>
  <c r="BH168" i="15"/>
  <c r="BG168" i="15"/>
  <c r="BF168" i="15"/>
  <c r="T168" i="15"/>
  <c r="R168" i="15"/>
  <c r="P168" i="15"/>
  <c r="BI167" i="15"/>
  <c r="BH167" i="15"/>
  <c r="BG167" i="15"/>
  <c r="BF167" i="15"/>
  <c r="T167" i="15"/>
  <c r="R167" i="15"/>
  <c r="P167" i="15"/>
  <c r="BI166" i="15"/>
  <c r="BH166" i="15"/>
  <c r="BG166" i="15"/>
  <c r="BF166" i="15"/>
  <c r="T166" i="15"/>
  <c r="R166" i="15"/>
  <c r="P166" i="15"/>
  <c r="BI165" i="15"/>
  <c r="BH165" i="15"/>
  <c r="BG165" i="15"/>
  <c r="BF165" i="15"/>
  <c r="T165" i="15"/>
  <c r="R165" i="15"/>
  <c r="P165" i="15"/>
  <c r="BI164" i="15"/>
  <c r="BH164" i="15"/>
  <c r="BG164" i="15"/>
  <c r="BF164" i="15"/>
  <c r="T164" i="15"/>
  <c r="R164" i="15"/>
  <c r="P164" i="15"/>
  <c r="BI163" i="15"/>
  <c r="BH163" i="15"/>
  <c r="BG163" i="15"/>
  <c r="BF163" i="15"/>
  <c r="T163" i="15"/>
  <c r="R163" i="15"/>
  <c r="P163" i="15"/>
  <c r="BI162" i="15"/>
  <c r="BH162" i="15"/>
  <c r="BG162" i="15"/>
  <c r="BF162" i="15"/>
  <c r="T162" i="15"/>
  <c r="R162" i="15"/>
  <c r="P162" i="15"/>
  <c r="BI160" i="15"/>
  <c r="BH160" i="15"/>
  <c r="BG160" i="15"/>
  <c r="BF160" i="15"/>
  <c r="T160" i="15"/>
  <c r="R160" i="15"/>
  <c r="P160" i="15"/>
  <c r="BI159" i="15"/>
  <c r="BH159" i="15"/>
  <c r="BG159" i="15"/>
  <c r="BF159" i="15"/>
  <c r="T159" i="15"/>
  <c r="R159" i="15"/>
  <c r="P159" i="15"/>
  <c r="BI158" i="15"/>
  <c r="BH158" i="15"/>
  <c r="BG158" i="15"/>
  <c r="BF158" i="15"/>
  <c r="T158" i="15"/>
  <c r="R158" i="15"/>
  <c r="P158" i="15"/>
  <c r="BI157" i="15"/>
  <c r="BH157" i="15"/>
  <c r="BG157" i="15"/>
  <c r="BF157" i="15"/>
  <c r="T157" i="15"/>
  <c r="R157" i="15"/>
  <c r="P157" i="15"/>
  <c r="BI155" i="15"/>
  <c r="BH155" i="15"/>
  <c r="BG155" i="15"/>
  <c r="BF155" i="15"/>
  <c r="T155" i="15"/>
  <c r="T154" i="15" s="1"/>
  <c r="R155" i="15"/>
  <c r="R154" i="15" s="1"/>
  <c r="P155" i="15"/>
  <c r="P154" i="15"/>
  <c r="BI153" i="15"/>
  <c r="BH153" i="15"/>
  <c r="BG153" i="15"/>
  <c r="BF153" i="15"/>
  <c r="T153" i="15"/>
  <c r="R153" i="15"/>
  <c r="P153" i="15"/>
  <c r="BI152" i="15"/>
  <c r="BH152" i="15"/>
  <c r="BG152" i="15"/>
  <c r="BF152" i="15"/>
  <c r="T152" i="15"/>
  <c r="R152" i="15"/>
  <c r="P152" i="15"/>
  <c r="BI151" i="15"/>
  <c r="BH151" i="15"/>
  <c r="BG151" i="15"/>
  <c r="BF151" i="15"/>
  <c r="T151" i="15"/>
  <c r="R151" i="15"/>
  <c r="P151" i="15"/>
  <c r="BI150" i="15"/>
  <c r="BH150" i="15"/>
  <c r="BG150" i="15"/>
  <c r="BF150" i="15"/>
  <c r="T150" i="15"/>
  <c r="R150" i="15"/>
  <c r="P150" i="15"/>
  <c r="BI149" i="15"/>
  <c r="BH149" i="15"/>
  <c r="BG149" i="15"/>
  <c r="BF149" i="15"/>
  <c r="T149" i="15"/>
  <c r="R149" i="15"/>
  <c r="P149" i="15"/>
  <c r="BI148" i="15"/>
  <c r="BH148" i="15"/>
  <c r="BG148" i="15"/>
  <c r="BF148" i="15"/>
  <c r="T148" i="15"/>
  <c r="R148" i="15"/>
  <c r="P148" i="15"/>
  <c r="BI147" i="15"/>
  <c r="BH147" i="15"/>
  <c r="BG147" i="15"/>
  <c r="BF147" i="15"/>
  <c r="T147" i="15"/>
  <c r="R147" i="15"/>
  <c r="P147" i="15"/>
  <c r="BI146" i="15"/>
  <c r="BH146" i="15"/>
  <c r="BG146" i="15"/>
  <c r="BF146" i="15"/>
  <c r="T146" i="15"/>
  <c r="R146" i="15"/>
  <c r="P146" i="15"/>
  <c r="BI145" i="15"/>
  <c r="BH145" i="15"/>
  <c r="BG145" i="15"/>
  <c r="BF145" i="15"/>
  <c r="T145" i="15"/>
  <c r="R145" i="15"/>
  <c r="P145" i="15"/>
  <c r="BI144" i="15"/>
  <c r="BH144" i="15"/>
  <c r="BG144" i="15"/>
  <c r="BF144" i="15"/>
  <c r="T144" i="15"/>
  <c r="R144" i="15"/>
  <c r="P144" i="15"/>
  <c r="BI143" i="15"/>
  <c r="BH143" i="15"/>
  <c r="BG143" i="15"/>
  <c r="BF143" i="15"/>
  <c r="T143" i="15"/>
  <c r="R143" i="15"/>
  <c r="P143" i="15"/>
  <c r="BI142" i="15"/>
  <c r="BH142" i="15"/>
  <c r="BG142" i="15"/>
  <c r="BF142" i="15"/>
  <c r="T142" i="15"/>
  <c r="R142" i="15"/>
  <c r="P142" i="15"/>
  <c r="BI141" i="15"/>
  <c r="BH141" i="15"/>
  <c r="BG141" i="15"/>
  <c r="BF141" i="15"/>
  <c r="T141" i="15"/>
  <c r="R141" i="15"/>
  <c r="P141" i="15"/>
  <c r="BI140" i="15"/>
  <c r="BH140" i="15"/>
  <c r="BG140" i="15"/>
  <c r="BF140" i="15"/>
  <c r="T140" i="15"/>
  <c r="R140" i="15"/>
  <c r="P140" i="15"/>
  <c r="BI139" i="15"/>
  <c r="BH139" i="15"/>
  <c r="BG139" i="15"/>
  <c r="BF139" i="15"/>
  <c r="T139" i="15"/>
  <c r="R139" i="15"/>
  <c r="P139" i="15"/>
  <c r="BI138" i="15"/>
  <c r="BH138" i="15"/>
  <c r="BG138" i="15"/>
  <c r="BF138" i="15"/>
  <c r="T138" i="15"/>
  <c r="R138" i="15"/>
  <c r="P138" i="15"/>
  <c r="BI137" i="15"/>
  <c r="BH137" i="15"/>
  <c r="BG137" i="15"/>
  <c r="BF137" i="15"/>
  <c r="T137" i="15"/>
  <c r="R137" i="15"/>
  <c r="P137" i="15"/>
  <c r="BI136" i="15"/>
  <c r="BH136" i="15"/>
  <c r="BG136" i="15"/>
  <c r="BF136" i="15"/>
  <c r="T136" i="15"/>
  <c r="R136" i="15"/>
  <c r="P136" i="15"/>
  <c r="BI135" i="15"/>
  <c r="BH135" i="15"/>
  <c r="BG135" i="15"/>
  <c r="BF135" i="15"/>
  <c r="T135" i="15"/>
  <c r="R135" i="15"/>
  <c r="P135" i="15"/>
  <c r="BI134" i="15"/>
  <c r="BH134" i="15"/>
  <c r="BG134" i="15"/>
  <c r="BF134" i="15"/>
  <c r="T134" i="15"/>
  <c r="R134" i="15"/>
  <c r="P134" i="15"/>
  <c r="BI133" i="15"/>
  <c r="BH133" i="15"/>
  <c r="BG133" i="15"/>
  <c r="BF133" i="15"/>
  <c r="T133" i="15"/>
  <c r="R133" i="15"/>
  <c r="P133" i="15"/>
  <c r="BI132" i="15"/>
  <c r="BH132" i="15"/>
  <c r="BG132" i="15"/>
  <c r="BF132" i="15"/>
  <c r="T132" i="15"/>
  <c r="R132" i="15"/>
  <c r="P132" i="15"/>
  <c r="BI131" i="15"/>
  <c r="BH131" i="15"/>
  <c r="BG131" i="15"/>
  <c r="BF131" i="15"/>
  <c r="T131" i="15"/>
  <c r="R131" i="15"/>
  <c r="P131" i="15"/>
  <c r="J125" i="15"/>
  <c r="J124" i="15"/>
  <c r="F124" i="15"/>
  <c r="F122" i="15"/>
  <c r="E120" i="15"/>
  <c r="J92" i="15"/>
  <c r="J91" i="15"/>
  <c r="F91" i="15"/>
  <c r="F89" i="15"/>
  <c r="E87" i="15"/>
  <c r="J18" i="15"/>
  <c r="E18" i="15"/>
  <c r="F125" i="15" s="1"/>
  <c r="J17" i="15"/>
  <c r="J12" i="15"/>
  <c r="J89" i="15" s="1"/>
  <c r="E7" i="15"/>
  <c r="E85" i="15"/>
  <c r="J37" i="14"/>
  <c r="J36" i="14"/>
  <c r="AY109" i="1" s="1"/>
  <c r="J35" i="14"/>
  <c r="AX109" i="1" s="1"/>
  <c r="BI161" i="14"/>
  <c r="BH161" i="14"/>
  <c r="BG161" i="14"/>
  <c r="BF161" i="14"/>
  <c r="T161" i="14"/>
  <c r="T160" i="14" s="1"/>
  <c r="R161" i="14"/>
  <c r="R160" i="14"/>
  <c r="P161" i="14"/>
  <c r="P160" i="14"/>
  <c r="BI159" i="14"/>
  <c r="BH159" i="14"/>
  <c r="BG159" i="14"/>
  <c r="BF159" i="14"/>
  <c r="T159" i="14"/>
  <c r="T158" i="14"/>
  <c r="R159" i="14"/>
  <c r="R158" i="14"/>
  <c r="P159" i="14"/>
  <c r="P158" i="14" s="1"/>
  <c r="BI157" i="14"/>
  <c r="BH157" i="14"/>
  <c r="BG157" i="14"/>
  <c r="BF157" i="14"/>
  <c r="T157" i="14"/>
  <c r="T156" i="14" s="1"/>
  <c r="R157" i="14"/>
  <c r="R156" i="14"/>
  <c r="P157" i="14"/>
  <c r="P156" i="14" s="1"/>
  <c r="BI155" i="14"/>
  <c r="BH155" i="14"/>
  <c r="BG155" i="14"/>
  <c r="BF155" i="14"/>
  <c r="T155" i="14"/>
  <c r="T154" i="14" s="1"/>
  <c r="R155" i="14"/>
  <c r="R154" i="14" s="1"/>
  <c r="R153" i="14" s="1"/>
  <c r="P155" i="14"/>
  <c r="P154" i="14"/>
  <c r="BI152" i="14"/>
  <c r="BH152" i="14"/>
  <c r="BG152" i="14"/>
  <c r="BF152" i="14"/>
  <c r="T152" i="14"/>
  <c r="T151" i="14" s="1"/>
  <c r="R152" i="14"/>
  <c r="R151" i="14"/>
  <c r="P152" i="14"/>
  <c r="P151" i="14"/>
  <c r="BI150" i="14"/>
  <c r="BH150" i="14"/>
  <c r="BG150" i="14"/>
  <c r="BF150" i="14"/>
  <c r="T150" i="14"/>
  <c r="R150" i="14"/>
  <c r="P150" i="14"/>
  <c r="BI149" i="14"/>
  <c r="BH149" i="14"/>
  <c r="BG149" i="14"/>
  <c r="BF149" i="14"/>
  <c r="T149" i="14"/>
  <c r="R149" i="14"/>
  <c r="P149" i="14"/>
  <c r="BI148" i="14"/>
  <c r="BH148" i="14"/>
  <c r="BG148" i="14"/>
  <c r="BF148" i="14"/>
  <c r="T148" i="14"/>
  <c r="R148" i="14"/>
  <c r="P148" i="14"/>
  <c r="BI147" i="14"/>
  <c r="BH147" i="14"/>
  <c r="BG147" i="14"/>
  <c r="BF147" i="14"/>
  <c r="T147" i="14"/>
  <c r="R147" i="14"/>
  <c r="P147" i="14"/>
  <c r="BI146" i="14"/>
  <c r="BH146" i="14"/>
  <c r="BG146" i="14"/>
  <c r="BF146" i="14"/>
  <c r="T146" i="14"/>
  <c r="R146" i="14"/>
  <c r="P146" i="14"/>
  <c r="BI145" i="14"/>
  <c r="BH145" i="14"/>
  <c r="BG145" i="14"/>
  <c r="BF145" i="14"/>
  <c r="T145" i="14"/>
  <c r="R145" i="14"/>
  <c r="P145" i="14"/>
  <c r="BI144" i="14"/>
  <c r="BH144" i="14"/>
  <c r="BG144" i="14"/>
  <c r="BF144" i="14"/>
  <c r="T144" i="14"/>
  <c r="R144" i="14"/>
  <c r="P144" i="14"/>
  <c r="BI143" i="14"/>
  <c r="BH143" i="14"/>
  <c r="BG143" i="14"/>
  <c r="BF143" i="14"/>
  <c r="T143" i="14"/>
  <c r="R143" i="14"/>
  <c r="P143" i="14"/>
  <c r="BI142" i="14"/>
  <c r="BH142" i="14"/>
  <c r="BG142" i="14"/>
  <c r="BF142" i="14"/>
  <c r="T142" i="14"/>
  <c r="R142" i="14"/>
  <c r="P142" i="14"/>
  <c r="BI141" i="14"/>
  <c r="BH141" i="14"/>
  <c r="BG141" i="14"/>
  <c r="BF141" i="14"/>
  <c r="T141" i="14"/>
  <c r="R141" i="14"/>
  <c r="P141" i="14"/>
  <c r="BI140" i="14"/>
  <c r="BH140" i="14"/>
  <c r="BG140" i="14"/>
  <c r="BF140" i="14"/>
  <c r="T140" i="14"/>
  <c r="R140" i="14"/>
  <c r="P140" i="14"/>
  <c r="BI139" i="14"/>
  <c r="BH139" i="14"/>
  <c r="BG139" i="14"/>
  <c r="BF139" i="14"/>
  <c r="T139" i="14"/>
  <c r="R139" i="14"/>
  <c r="P139" i="14"/>
  <c r="BI138" i="14"/>
  <c r="BH138" i="14"/>
  <c r="BG138" i="14"/>
  <c r="BF138" i="14"/>
  <c r="T138" i="14"/>
  <c r="R138" i="14"/>
  <c r="P138" i="14"/>
  <c r="BI137" i="14"/>
  <c r="BH137" i="14"/>
  <c r="BG137" i="14"/>
  <c r="BF137" i="14"/>
  <c r="T137" i="14"/>
  <c r="R137" i="14"/>
  <c r="P137" i="14"/>
  <c r="BI136" i="14"/>
  <c r="BH136" i="14"/>
  <c r="BG136" i="14"/>
  <c r="BF136" i="14"/>
  <c r="T136" i="14"/>
  <c r="R136" i="14"/>
  <c r="P136" i="14"/>
  <c r="BI135" i="14"/>
  <c r="BH135" i="14"/>
  <c r="BG135" i="14"/>
  <c r="BF135" i="14"/>
  <c r="T135" i="14"/>
  <c r="R135" i="14"/>
  <c r="P135" i="14"/>
  <c r="BI134" i="14"/>
  <c r="BH134" i="14"/>
  <c r="BG134" i="14"/>
  <c r="BF134" i="14"/>
  <c r="T134" i="14"/>
  <c r="R134" i="14"/>
  <c r="P134" i="14"/>
  <c r="BI133" i="14"/>
  <c r="BH133" i="14"/>
  <c r="BG133" i="14"/>
  <c r="BF133" i="14"/>
  <c r="T133" i="14"/>
  <c r="R133" i="14"/>
  <c r="P133" i="14"/>
  <c r="BI132" i="14"/>
  <c r="BH132" i="14"/>
  <c r="BG132" i="14"/>
  <c r="BF132" i="14"/>
  <c r="T132" i="14"/>
  <c r="R132" i="14"/>
  <c r="P132" i="14"/>
  <c r="BI131" i="14"/>
  <c r="BH131" i="14"/>
  <c r="BG131" i="14"/>
  <c r="BF131" i="14"/>
  <c r="T131" i="14"/>
  <c r="R131" i="14"/>
  <c r="P131" i="14"/>
  <c r="BI130" i="14"/>
  <c r="BH130" i="14"/>
  <c r="BG130" i="14"/>
  <c r="BF130" i="14"/>
  <c r="T130" i="14"/>
  <c r="R130" i="14"/>
  <c r="P130" i="14"/>
  <c r="BI129" i="14"/>
  <c r="BH129" i="14"/>
  <c r="BG129" i="14"/>
  <c r="BF129" i="14"/>
  <c r="T129" i="14"/>
  <c r="R129" i="14"/>
  <c r="P129" i="14"/>
  <c r="BI128" i="14"/>
  <c r="BH128" i="14"/>
  <c r="BG128" i="14"/>
  <c r="BF128" i="14"/>
  <c r="T128" i="14"/>
  <c r="R128" i="14"/>
  <c r="P128" i="14"/>
  <c r="BI127" i="14"/>
  <c r="BH127" i="14"/>
  <c r="BG127" i="14"/>
  <c r="BF127" i="14"/>
  <c r="T127" i="14"/>
  <c r="R127" i="14"/>
  <c r="P127" i="14"/>
  <c r="J121" i="14"/>
  <c r="J120" i="14"/>
  <c r="F120" i="14"/>
  <c r="F118" i="14"/>
  <c r="E116" i="14"/>
  <c r="J92" i="14"/>
  <c r="J91" i="14"/>
  <c r="F91" i="14"/>
  <c r="F89" i="14"/>
  <c r="E87" i="14"/>
  <c r="J18" i="14"/>
  <c r="E18" i="14"/>
  <c r="F121" i="14"/>
  <c r="J17" i="14"/>
  <c r="J12" i="14"/>
  <c r="J89" i="14" s="1"/>
  <c r="E7" i="14"/>
  <c r="E114" i="14" s="1"/>
  <c r="J37" i="13"/>
  <c r="J36" i="13"/>
  <c r="AY108" i="1"/>
  <c r="J35" i="13"/>
  <c r="AX108" i="1" s="1"/>
  <c r="BI216" i="13"/>
  <c r="BH216" i="13"/>
  <c r="BG216" i="13"/>
  <c r="BF216" i="13"/>
  <c r="T216" i="13"/>
  <c r="T215" i="13" s="1"/>
  <c r="R216" i="13"/>
  <c r="R215" i="13"/>
  <c r="P216" i="13"/>
  <c r="P215" i="13" s="1"/>
  <c r="BI214" i="13"/>
  <c r="BH214" i="13"/>
  <c r="BG214" i="13"/>
  <c r="BF214" i="13"/>
  <c r="T214" i="13"/>
  <c r="T213" i="13" s="1"/>
  <c r="R214" i="13"/>
  <c r="R213" i="13" s="1"/>
  <c r="R208" i="13" s="1"/>
  <c r="P214" i="13"/>
  <c r="P213" i="13" s="1"/>
  <c r="BI212" i="13"/>
  <c r="BH212" i="13"/>
  <c r="BG212" i="13"/>
  <c r="BF212" i="13"/>
  <c r="T212" i="13"/>
  <c r="T211" i="13"/>
  <c r="R212" i="13"/>
  <c r="R211" i="13"/>
  <c r="P212" i="13"/>
  <c r="P211" i="13"/>
  <c r="BI210" i="13"/>
  <c r="BH210" i="13"/>
  <c r="BG210" i="13"/>
  <c r="BF210" i="13"/>
  <c r="T210" i="13"/>
  <c r="T209" i="13" s="1"/>
  <c r="R210" i="13"/>
  <c r="R209" i="13"/>
  <c r="P210" i="13"/>
  <c r="P209" i="13" s="1"/>
  <c r="BI207" i="13"/>
  <c r="BH207" i="13"/>
  <c r="BG207" i="13"/>
  <c r="BF207" i="13"/>
  <c r="T207" i="13"/>
  <c r="R207" i="13"/>
  <c r="P207" i="13"/>
  <c r="BI206" i="13"/>
  <c r="BH206" i="13"/>
  <c r="BG206" i="13"/>
  <c r="BF206" i="13"/>
  <c r="T206" i="13"/>
  <c r="R206" i="13"/>
  <c r="P206" i="13"/>
  <c r="BI205" i="13"/>
  <c r="BH205" i="13"/>
  <c r="BG205" i="13"/>
  <c r="BF205" i="13"/>
  <c r="T205" i="13"/>
  <c r="R205" i="13"/>
  <c r="P205" i="13"/>
  <c r="BI203" i="13"/>
  <c r="BH203" i="13"/>
  <c r="BG203" i="13"/>
  <c r="BF203" i="13"/>
  <c r="T203" i="13"/>
  <c r="R203" i="13"/>
  <c r="P203" i="13"/>
  <c r="BI202" i="13"/>
  <c r="BH202" i="13"/>
  <c r="BG202" i="13"/>
  <c r="BF202" i="13"/>
  <c r="T202" i="13"/>
  <c r="R202" i="13"/>
  <c r="P202" i="13"/>
  <c r="BI201" i="13"/>
  <c r="BH201" i="13"/>
  <c r="BG201" i="13"/>
  <c r="BF201" i="13"/>
  <c r="T201" i="13"/>
  <c r="R201" i="13"/>
  <c r="P201" i="13"/>
  <c r="BI200" i="13"/>
  <c r="BH200" i="13"/>
  <c r="BG200" i="13"/>
  <c r="BF200" i="13"/>
  <c r="T200" i="13"/>
  <c r="R200" i="13"/>
  <c r="P200" i="13"/>
  <c r="BI199" i="13"/>
  <c r="BH199" i="13"/>
  <c r="BG199" i="13"/>
  <c r="BF199" i="13"/>
  <c r="T199" i="13"/>
  <c r="R199" i="13"/>
  <c r="P199" i="13"/>
  <c r="BI198" i="13"/>
  <c r="BH198" i="13"/>
  <c r="BG198" i="13"/>
  <c r="BF198" i="13"/>
  <c r="T198" i="13"/>
  <c r="R198" i="13"/>
  <c r="P198" i="13"/>
  <c r="BI197" i="13"/>
  <c r="BH197" i="13"/>
  <c r="BG197" i="13"/>
  <c r="BF197" i="13"/>
  <c r="T197" i="13"/>
  <c r="R197" i="13"/>
  <c r="P197" i="13"/>
  <c r="BI196" i="13"/>
  <c r="BH196" i="13"/>
  <c r="BG196" i="13"/>
  <c r="BF196" i="13"/>
  <c r="T196" i="13"/>
  <c r="R196" i="13"/>
  <c r="P196" i="13"/>
  <c r="BI195" i="13"/>
  <c r="BH195" i="13"/>
  <c r="BG195" i="13"/>
  <c r="BF195" i="13"/>
  <c r="T195" i="13"/>
  <c r="R195" i="13"/>
  <c r="P195" i="13"/>
  <c r="BI194" i="13"/>
  <c r="BH194" i="13"/>
  <c r="BG194" i="13"/>
  <c r="BF194" i="13"/>
  <c r="T194" i="13"/>
  <c r="R194" i="13"/>
  <c r="P194" i="13"/>
  <c r="BI193" i="13"/>
  <c r="BH193" i="13"/>
  <c r="BG193" i="13"/>
  <c r="BF193" i="13"/>
  <c r="T193" i="13"/>
  <c r="R193" i="13"/>
  <c r="P193" i="13"/>
  <c r="BI192" i="13"/>
  <c r="BH192" i="13"/>
  <c r="BG192" i="13"/>
  <c r="BF192" i="13"/>
  <c r="T192" i="13"/>
  <c r="R192" i="13"/>
  <c r="P192" i="13"/>
  <c r="BI191" i="13"/>
  <c r="BH191" i="13"/>
  <c r="BG191" i="13"/>
  <c r="BF191" i="13"/>
  <c r="T191" i="13"/>
  <c r="R191" i="13"/>
  <c r="P191" i="13"/>
  <c r="BI190" i="13"/>
  <c r="BH190" i="13"/>
  <c r="BG190" i="13"/>
  <c r="BF190" i="13"/>
  <c r="T190" i="13"/>
  <c r="R190" i="13"/>
  <c r="P190" i="13"/>
  <c r="BI189" i="13"/>
  <c r="BH189" i="13"/>
  <c r="BG189" i="13"/>
  <c r="BF189" i="13"/>
  <c r="T189" i="13"/>
  <c r="R189" i="13"/>
  <c r="P189" i="13"/>
  <c r="BI188" i="13"/>
  <c r="BH188" i="13"/>
  <c r="BG188" i="13"/>
  <c r="BF188" i="13"/>
  <c r="T188" i="13"/>
  <c r="R188" i="13"/>
  <c r="P188" i="13"/>
  <c r="BI187" i="13"/>
  <c r="BH187" i="13"/>
  <c r="BG187" i="13"/>
  <c r="BF187" i="13"/>
  <c r="T187" i="13"/>
  <c r="R187" i="13"/>
  <c r="P187" i="13"/>
  <c r="BI186" i="13"/>
  <c r="BH186" i="13"/>
  <c r="BG186" i="13"/>
  <c r="BF186" i="13"/>
  <c r="T186" i="13"/>
  <c r="R186" i="13"/>
  <c r="P186" i="13"/>
  <c r="BI185" i="13"/>
  <c r="BH185" i="13"/>
  <c r="BG185" i="13"/>
  <c r="BF185" i="13"/>
  <c r="T185" i="13"/>
  <c r="R185" i="13"/>
  <c r="P185" i="13"/>
  <c r="BI184" i="13"/>
  <c r="BH184" i="13"/>
  <c r="BG184" i="13"/>
  <c r="BF184" i="13"/>
  <c r="T184" i="13"/>
  <c r="R184" i="13"/>
  <c r="P184" i="13"/>
  <c r="BI183" i="13"/>
  <c r="BH183" i="13"/>
  <c r="BG183" i="13"/>
  <c r="BF183" i="13"/>
  <c r="T183" i="13"/>
  <c r="R183" i="13"/>
  <c r="P183" i="13"/>
  <c r="BI182" i="13"/>
  <c r="BH182" i="13"/>
  <c r="BG182" i="13"/>
  <c r="BF182" i="13"/>
  <c r="T182" i="13"/>
  <c r="R182" i="13"/>
  <c r="P182" i="13"/>
  <c r="BI181" i="13"/>
  <c r="BH181" i="13"/>
  <c r="BG181" i="13"/>
  <c r="BF181" i="13"/>
  <c r="T181" i="13"/>
  <c r="R181" i="13"/>
  <c r="P181" i="13"/>
  <c r="BI180" i="13"/>
  <c r="BH180" i="13"/>
  <c r="BG180" i="13"/>
  <c r="BF180" i="13"/>
  <c r="T180" i="13"/>
  <c r="R180" i="13"/>
  <c r="P180" i="13"/>
  <c r="BI179" i="13"/>
  <c r="BH179" i="13"/>
  <c r="BG179" i="13"/>
  <c r="BF179" i="13"/>
  <c r="T179" i="13"/>
  <c r="R179" i="13"/>
  <c r="P179" i="13"/>
  <c r="BI178" i="13"/>
  <c r="BH178" i="13"/>
  <c r="BG178" i="13"/>
  <c r="BF178" i="13"/>
  <c r="T178" i="13"/>
  <c r="R178" i="13"/>
  <c r="P178" i="13"/>
  <c r="BI177" i="13"/>
  <c r="BH177" i="13"/>
  <c r="BG177" i="13"/>
  <c r="BF177" i="13"/>
  <c r="T177" i="13"/>
  <c r="R177" i="13"/>
  <c r="P177" i="13"/>
  <c r="BI176" i="13"/>
  <c r="BH176" i="13"/>
  <c r="BG176" i="13"/>
  <c r="BF176" i="13"/>
  <c r="T176" i="13"/>
  <c r="R176" i="13"/>
  <c r="P176" i="13"/>
  <c r="BI175" i="13"/>
  <c r="BH175" i="13"/>
  <c r="BG175" i="13"/>
  <c r="BF175" i="13"/>
  <c r="T175" i="13"/>
  <c r="R175" i="13"/>
  <c r="P175" i="13"/>
  <c r="BI174" i="13"/>
  <c r="BH174" i="13"/>
  <c r="BG174" i="13"/>
  <c r="BF174" i="13"/>
  <c r="T174" i="13"/>
  <c r="R174" i="13"/>
  <c r="P174" i="13"/>
  <c r="BI173" i="13"/>
  <c r="BH173" i="13"/>
  <c r="BG173" i="13"/>
  <c r="BF173" i="13"/>
  <c r="T173" i="13"/>
  <c r="R173" i="13"/>
  <c r="P173" i="13"/>
  <c r="BI172" i="13"/>
  <c r="BH172" i="13"/>
  <c r="BG172" i="13"/>
  <c r="BF172" i="13"/>
  <c r="T172" i="13"/>
  <c r="R172" i="13"/>
  <c r="P172" i="13"/>
  <c r="BI171" i="13"/>
  <c r="BH171" i="13"/>
  <c r="BG171" i="13"/>
  <c r="BF171" i="13"/>
  <c r="T171" i="13"/>
  <c r="R171" i="13"/>
  <c r="P171" i="13"/>
  <c r="BI170" i="13"/>
  <c r="BH170" i="13"/>
  <c r="BG170" i="13"/>
  <c r="BF170" i="13"/>
  <c r="T170" i="13"/>
  <c r="R170" i="13"/>
  <c r="P170" i="13"/>
  <c r="BI169" i="13"/>
  <c r="BH169" i="13"/>
  <c r="BG169" i="13"/>
  <c r="BF169" i="13"/>
  <c r="T169" i="13"/>
  <c r="R169" i="13"/>
  <c r="P169" i="13"/>
  <c r="BI168" i="13"/>
  <c r="BH168" i="13"/>
  <c r="BG168" i="13"/>
  <c r="BF168" i="13"/>
  <c r="T168" i="13"/>
  <c r="R168" i="13"/>
  <c r="P168" i="13"/>
  <c r="BI167" i="13"/>
  <c r="BH167" i="13"/>
  <c r="BG167" i="13"/>
  <c r="BF167" i="13"/>
  <c r="T167" i="13"/>
  <c r="R167" i="13"/>
  <c r="P167" i="13"/>
  <c r="BI166" i="13"/>
  <c r="BH166" i="13"/>
  <c r="BG166" i="13"/>
  <c r="BF166" i="13"/>
  <c r="T166" i="13"/>
  <c r="R166" i="13"/>
  <c r="P166" i="13"/>
  <c r="BI165" i="13"/>
  <c r="BH165" i="13"/>
  <c r="BG165" i="13"/>
  <c r="BF165" i="13"/>
  <c r="T165" i="13"/>
  <c r="R165" i="13"/>
  <c r="P165" i="13"/>
  <c r="BI163" i="13"/>
  <c r="BH163" i="13"/>
  <c r="BG163" i="13"/>
  <c r="BF163" i="13"/>
  <c r="T163" i="13"/>
  <c r="R163" i="13"/>
  <c r="P163" i="13"/>
  <c r="BI162" i="13"/>
  <c r="BH162" i="13"/>
  <c r="BG162" i="13"/>
  <c r="BF162" i="13"/>
  <c r="T162" i="13"/>
  <c r="R162" i="13"/>
  <c r="P162" i="13"/>
  <c r="BI161" i="13"/>
  <c r="BH161" i="13"/>
  <c r="BG161" i="13"/>
  <c r="BF161" i="13"/>
  <c r="T161" i="13"/>
  <c r="R161" i="13"/>
  <c r="P161" i="13"/>
  <c r="BI160" i="13"/>
  <c r="BH160" i="13"/>
  <c r="BG160" i="13"/>
  <c r="BF160" i="13"/>
  <c r="T160" i="13"/>
  <c r="R160" i="13"/>
  <c r="P160" i="13"/>
  <c r="BI159" i="13"/>
  <c r="BH159" i="13"/>
  <c r="BG159" i="13"/>
  <c r="BF159" i="13"/>
  <c r="T159" i="13"/>
  <c r="R159" i="13"/>
  <c r="P159" i="13"/>
  <c r="BI158" i="13"/>
  <c r="BH158" i="13"/>
  <c r="BG158" i="13"/>
  <c r="BF158" i="13"/>
  <c r="T158" i="13"/>
  <c r="R158" i="13"/>
  <c r="P158" i="13"/>
  <c r="BI157" i="13"/>
  <c r="BH157" i="13"/>
  <c r="BG157" i="13"/>
  <c r="BF157" i="13"/>
  <c r="T157" i="13"/>
  <c r="R157" i="13"/>
  <c r="P157" i="13"/>
  <c r="BI156" i="13"/>
  <c r="BH156" i="13"/>
  <c r="BG156" i="13"/>
  <c r="BF156" i="13"/>
  <c r="T156" i="13"/>
  <c r="R156" i="13"/>
  <c r="P156" i="13"/>
  <c r="BI154" i="13"/>
  <c r="BH154" i="13"/>
  <c r="BG154" i="13"/>
  <c r="BF154" i="13"/>
  <c r="T154" i="13"/>
  <c r="R154" i="13"/>
  <c r="P154" i="13"/>
  <c r="BI153" i="13"/>
  <c r="BH153" i="13"/>
  <c r="BG153" i="13"/>
  <c r="BF153" i="13"/>
  <c r="T153" i="13"/>
  <c r="R153" i="13"/>
  <c r="P153" i="13"/>
  <c r="BI152" i="13"/>
  <c r="BH152" i="13"/>
  <c r="BG152" i="13"/>
  <c r="BF152" i="13"/>
  <c r="T152" i="13"/>
  <c r="R152" i="13"/>
  <c r="P152" i="13"/>
  <c r="BI151" i="13"/>
  <c r="BH151" i="13"/>
  <c r="BG151" i="13"/>
  <c r="BF151" i="13"/>
  <c r="T151" i="13"/>
  <c r="R151" i="13"/>
  <c r="P151" i="13"/>
  <c r="BI150" i="13"/>
  <c r="BH150" i="13"/>
  <c r="BG150" i="13"/>
  <c r="BF150" i="13"/>
  <c r="T150" i="13"/>
  <c r="R150" i="13"/>
  <c r="P150" i="13"/>
  <c r="BI149" i="13"/>
  <c r="BH149" i="13"/>
  <c r="BG149" i="13"/>
  <c r="BF149" i="13"/>
  <c r="T149" i="13"/>
  <c r="R149" i="13"/>
  <c r="P149" i="13"/>
  <c r="BI148" i="13"/>
  <c r="BH148" i="13"/>
  <c r="BG148" i="13"/>
  <c r="BF148" i="13"/>
  <c r="T148" i="13"/>
  <c r="R148" i="13"/>
  <c r="P148" i="13"/>
  <c r="BI147" i="13"/>
  <c r="BH147" i="13"/>
  <c r="BG147" i="13"/>
  <c r="BF147" i="13"/>
  <c r="T147" i="13"/>
  <c r="R147" i="13"/>
  <c r="P147" i="13"/>
  <c r="BI146" i="13"/>
  <c r="BH146" i="13"/>
  <c r="BG146" i="13"/>
  <c r="BF146" i="13"/>
  <c r="T146" i="13"/>
  <c r="R146" i="13"/>
  <c r="P146" i="13"/>
  <c r="BI145" i="13"/>
  <c r="BH145" i="13"/>
  <c r="BG145" i="13"/>
  <c r="BF145" i="13"/>
  <c r="T145" i="13"/>
  <c r="R145" i="13"/>
  <c r="P145" i="13"/>
  <c r="BI144" i="13"/>
  <c r="BH144" i="13"/>
  <c r="BG144" i="13"/>
  <c r="BF144" i="13"/>
  <c r="T144" i="13"/>
  <c r="R144" i="13"/>
  <c r="P144" i="13"/>
  <c r="BI143" i="13"/>
  <c r="BH143" i="13"/>
  <c r="BG143" i="13"/>
  <c r="BF143" i="13"/>
  <c r="T143" i="13"/>
  <c r="R143" i="13"/>
  <c r="P143" i="13"/>
  <c r="BI142" i="13"/>
  <c r="BH142" i="13"/>
  <c r="BG142" i="13"/>
  <c r="BF142" i="13"/>
  <c r="T142" i="13"/>
  <c r="R142" i="13"/>
  <c r="P142" i="13"/>
  <c r="BI141" i="13"/>
  <c r="BH141" i="13"/>
  <c r="BG141" i="13"/>
  <c r="BF141" i="13"/>
  <c r="T141" i="13"/>
  <c r="R141" i="13"/>
  <c r="P141" i="13"/>
  <c r="BI140" i="13"/>
  <c r="BH140" i="13"/>
  <c r="BG140" i="13"/>
  <c r="BF140" i="13"/>
  <c r="T140" i="13"/>
  <c r="R140" i="13"/>
  <c r="P140" i="13"/>
  <c r="BI139" i="13"/>
  <c r="BH139" i="13"/>
  <c r="BG139" i="13"/>
  <c r="BF139" i="13"/>
  <c r="T139" i="13"/>
  <c r="R139" i="13"/>
  <c r="P139" i="13"/>
  <c r="BI138" i="13"/>
  <c r="BH138" i="13"/>
  <c r="BG138" i="13"/>
  <c r="BF138" i="13"/>
  <c r="T138" i="13"/>
  <c r="R138" i="13"/>
  <c r="P138" i="13"/>
  <c r="BI137" i="13"/>
  <c r="BH137" i="13"/>
  <c r="BG137" i="13"/>
  <c r="BF137" i="13"/>
  <c r="T137" i="13"/>
  <c r="R137" i="13"/>
  <c r="P137" i="13"/>
  <c r="BI136" i="13"/>
  <c r="BH136" i="13"/>
  <c r="BG136" i="13"/>
  <c r="BF136" i="13"/>
  <c r="T136" i="13"/>
  <c r="R136" i="13"/>
  <c r="P136" i="13"/>
  <c r="BI135" i="13"/>
  <c r="BH135" i="13"/>
  <c r="BG135" i="13"/>
  <c r="BF135" i="13"/>
  <c r="T135" i="13"/>
  <c r="R135" i="13"/>
  <c r="P135" i="13"/>
  <c r="BI134" i="13"/>
  <c r="BH134" i="13"/>
  <c r="BG134" i="13"/>
  <c r="BF134" i="13"/>
  <c r="T134" i="13"/>
  <c r="R134" i="13"/>
  <c r="P134" i="13"/>
  <c r="BI133" i="13"/>
  <c r="BH133" i="13"/>
  <c r="BG133" i="13"/>
  <c r="BF133" i="13"/>
  <c r="T133" i="13"/>
  <c r="R133" i="13"/>
  <c r="P133" i="13"/>
  <c r="BI132" i="13"/>
  <c r="BH132" i="13"/>
  <c r="BG132" i="13"/>
  <c r="BF132" i="13"/>
  <c r="T132" i="13"/>
  <c r="R132" i="13"/>
  <c r="P132" i="13"/>
  <c r="BI131" i="13"/>
  <c r="BH131" i="13"/>
  <c r="BG131" i="13"/>
  <c r="BF131" i="13"/>
  <c r="T131" i="13"/>
  <c r="R131" i="13"/>
  <c r="P131" i="13"/>
  <c r="BI130" i="13"/>
  <c r="BH130" i="13"/>
  <c r="BG130" i="13"/>
  <c r="BF130" i="13"/>
  <c r="T130" i="13"/>
  <c r="R130" i="13"/>
  <c r="P130" i="13"/>
  <c r="BI129" i="13"/>
  <c r="BH129" i="13"/>
  <c r="BG129" i="13"/>
  <c r="BF129" i="13"/>
  <c r="T129" i="13"/>
  <c r="R129" i="13"/>
  <c r="P129" i="13"/>
  <c r="J123" i="13"/>
  <c r="J122" i="13"/>
  <c r="F122" i="13"/>
  <c r="F120" i="13"/>
  <c r="E118" i="13"/>
  <c r="J92" i="13"/>
  <c r="J91" i="13"/>
  <c r="F91" i="13"/>
  <c r="F89" i="13"/>
  <c r="E87" i="13"/>
  <c r="J18" i="13"/>
  <c r="E18" i="13"/>
  <c r="F92" i="13"/>
  <c r="J17" i="13"/>
  <c r="J12" i="13"/>
  <c r="J120" i="13" s="1"/>
  <c r="E7" i="13"/>
  <c r="E116" i="13" s="1"/>
  <c r="J37" i="12"/>
  <c r="J36" i="12"/>
  <c r="AY107" i="1" s="1"/>
  <c r="J35" i="12"/>
  <c r="AX107" i="1"/>
  <c r="BI202" i="12"/>
  <c r="BH202" i="12"/>
  <c r="BG202" i="12"/>
  <c r="BF202" i="12"/>
  <c r="T202" i="12"/>
  <c r="T201" i="12" s="1"/>
  <c r="R202" i="12"/>
  <c r="R201" i="12" s="1"/>
  <c r="P202" i="12"/>
  <c r="P201" i="12"/>
  <c r="BI200" i="12"/>
  <c r="BH200" i="12"/>
  <c r="BG200" i="12"/>
  <c r="BF200" i="12"/>
  <c r="T200" i="12"/>
  <c r="T199" i="12" s="1"/>
  <c r="R200" i="12"/>
  <c r="R199" i="12"/>
  <c r="P200" i="12"/>
  <c r="P199" i="12"/>
  <c r="BI198" i="12"/>
  <c r="BH198" i="12"/>
  <c r="BG198" i="12"/>
  <c r="BF198" i="12"/>
  <c r="T198" i="12"/>
  <c r="T197" i="12"/>
  <c r="R198" i="12"/>
  <c r="R197" i="12"/>
  <c r="P198" i="12"/>
  <c r="P197" i="12" s="1"/>
  <c r="BI196" i="12"/>
  <c r="BH196" i="12"/>
  <c r="BG196" i="12"/>
  <c r="BF196" i="12"/>
  <c r="T196" i="12"/>
  <c r="T195" i="12" s="1"/>
  <c r="R196" i="12"/>
  <c r="R195" i="12"/>
  <c r="R194" i="12" s="1"/>
  <c r="P196" i="12"/>
  <c r="P195" i="12"/>
  <c r="P194" i="12" s="1"/>
  <c r="BI193" i="12"/>
  <c r="BH193" i="12"/>
  <c r="BG193" i="12"/>
  <c r="BF193" i="12"/>
  <c r="T193" i="12"/>
  <c r="R193" i="12"/>
  <c r="P193" i="12"/>
  <c r="BI192" i="12"/>
  <c r="BH192" i="12"/>
  <c r="BG192" i="12"/>
  <c r="BF192" i="12"/>
  <c r="T192" i="12"/>
  <c r="R192" i="12"/>
  <c r="P192" i="12"/>
  <c r="BI190" i="12"/>
  <c r="BH190" i="12"/>
  <c r="BG190" i="12"/>
  <c r="BF190" i="12"/>
  <c r="T190" i="12"/>
  <c r="R190" i="12"/>
  <c r="P190" i="12"/>
  <c r="BI189" i="12"/>
  <c r="BH189" i="12"/>
  <c r="BG189" i="12"/>
  <c r="BF189" i="12"/>
  <c r="T189" i="12"/>
  <c r="R189" i="12"/>
  <c r="P189" i="12"/>
  <c r="BI188" i="12"/>
  <c r="BH188" i="12"/>
  <c r="BG188" i="12"/>
  <c r="BF188" i="12"/>
  <c r="T188" i="12"/>
  <c r="R188" i="12"/>
  <c r="P188" i="12"/>
  <c r="BI187" i="12"/>
  <c r="BH187" i="12"/>
  <c r="BG187" i="12"/>
  <c r="BF187" i="12"/>
  <c r="T187" i="12"/>
  <c r="R187" i="12"/>
  <c r="P187" i="12"/>
  <c r="BI186" i="12"/>
  <c r="BH186" i="12"/>
  <c r="BG186" i="12"/>
  <c r="BF186" i="12"/>
  <c r="T186" i="12"/>
  <c r="R186" i="12"/>
  <c r="P186" i="12"/>
  <c r="BI185" i="12"/>
  <c r="BH185" i="12"/>
  <c r="BG185" i="12"/>
  <c r="BF185" i="12"/>
  <c r="T185" i="12"/>
  <c r="R185" i="12"/>
  <c r="P185" i="12"/>
  <c r="BI184" i="12"/>
  <c r="BH184" i="12"/>
  <c r="BG184" i="12"/>
  <c r="BF184" i="12"/>
  <c r="T184" i="12"/>
  <c r="R184" i="12"/>
  <c r="P184" i="12"/>
  <c r="BI181" i="12"/>
  <c r="BH181" i="12"/>
  <c r="BG181" i="12"/>
  <c r="BF181" i="12"/>
  <c r="T181" i="12"/>
  <c r="T180" i="12" s="1"/>
  <c r="R181" i="12"/>
  <c r="R180" i="12"/>
  <c r="P181" i="12"/>
  <c r="P180" i="12"/>
  <c r="BI179" i="12"/>
  <c r="BH179" i="12"/>
  <c r="BG179" i="12"/>
  <c r="BF179" i="12"/>
  <c r="T179" i="12"/>
  <c r="R179" i="12"/>
  <c r="P179" i="12"/>
  <c r="BI178" i="12"/>
  <c r="BH178" i="12"/>
  <c r="BG178" i="12"/>
  <c r="BF178" i="12"/>
  <c r="T178" i="12"/>
  <c r="R178" i="12"/>
  <c r="P178" i="12"/>
  <c r="BI177" i="12"/>
  <c r="BH177" i="12"/>
  <c r="BG177" i="12"/>
  <c r="BF177" i="12"/>
  <c r="T177" i="12"/>
  <c r="R177" i="12"/>
  <c r="P177" i="12"/>
  <c r="BI176" i="12"/>
  <c r="BH176" i="12"/>
  <c r="BG176" i="12"/>
  <c r="BF176" i="12"/>
  <c r="T176" i="12"/>
  <c r="R176" i="12"/>
  <c r="P176" i="12"/>
  <c r="BI175" i="12"/>
  <c r="BH175" i="12"/>
  <c r="BG175" i="12"/>
  <c r="BF175" i="12"/>
  <c r="T175" i="12"/>
  <c r="R175" i="12"/>
  <c r="P175" i="12"/>
  <c r="BI174" i="12"/>
  <c r="BH174" i="12"/>
  <c r="BG174" i="12"/>
  <c r="BF174" i="12"/>
  <c r="T174" i="12"/>
  <c r="R174" i="12"/>
  <c r="P174" i="12"/>
  <c r="BI172" i="12"/>
  <c r="BH172" i="12"/>
  <c r="BG172" i="12"/>
  <c r="BF172" i="12"/>
  <c r="T172" i="12"/>
  <c r="R172" i="12"/>
  <c r="P172" i="12"/>
  <c r="BI171" i="12"/>
  <c r="BH171" i="12"/>
  <c r="BG171" i="12"/>
  <c r="BF171" i="12"/>
  <c r="T171" i="12"/>
  <c r="R171" i="12"/>
  <c r="P171" i="12"/>
  <c r="BI170" i="12"/>
  <c r="BH170" i="12"/>
  <c r="BG170" i="12"/>
  <c r="BF170" i="12"/>
  <c r="T170" i="12"/>
  <c r="R170" i="12"/>
  <c r="P170" i="12"/>
  <c r="BI169" i="12"/>
  <c r="BH169" i="12"/>
  <c r="BG169" i="12"/>
  <c r="BF169" i="12"/>
  <c r="T169" i="12"/>
  <c r="R169" i="12"/>
  <c r="P169" i="12"/>
  <c r="BI168" i="12"/>
  <c r="BH168" i="12"/>
  <c r="BG168" i="12"/>
  <c r="BF168" i="12"/>
  <c r="T168" i="12"/>
  <c r="R168" i="12"/>
  <c r="P168" i="12"/>
  <c r="BI167" i="12"/>
  <c r="BH167" i="12"/>
  <c r="BG167" i="12"/>
  <c r="BF167" i="12"/>
  <c r="T167" i="12"/>
  <c r="R167" i="12"/>
  <c r="P167" i="12"/>
  <c r="BI166" i="12"/>
  <c r="BH166" i="12"/>
  <c r="BG166" i="12"/>
  <c r="BF166" i="12"/>
  <c r="T166" i="12"/>
  <c r="R166" i="12"/>
  <c r="P166" i="12"/>
  <c r="BI165" i="12"/>
  <c r="BH165" i="12"/>
  <c r="BG165" i="12"/>
  <c r="BF165" i="12"/>
  <c r="T165" i="12"/>
  <c r="R165" i="12"/>
  <c r="P165" i="12"/>
  <c r="BI164" i="12"/>
  <c r="BH164" i="12"/>
  <c r="BG164" i="12"/>
  <c r="BF164" i="12"/>
  <c r="T164" i="12"/>
  <c r="R164" i="12"/>
  <c r="P164" i="12"/>
  <c r="BI163" i="12"/>
  <c r="BH163" i="12"/>
  <c r="BG163" i="12"/>
  <c r="BF163" i="12"/>
  <c r="T163" i="12"/>
  <c r="R163" i="12"/>
  <c r="P163" i="12"/>
  <c r="BI162" i="12"/>
  <c r="BH162" i="12"/>
  <c r="BG162" i="12"/>
  <c r="BF162" i="12"/>
  <c r="T162" i="12"/>
  <c r="R162" i="12"/>
  <c r="P162" i="12"/>
  <c r="BI161" i="12"/>
  <c r="BH161" i="12"/>
  <c r="BG161" i="12"/>
  <c r="BF161" i="12"/>
  <c r="T161" i="12"/>
  <c r="R161" i="12"/>
  <c r="P161" i="12"/>
  <c r="BI160" i="12"/>
  <c r="BH160" i="12"/>
  <c r="BG160" i="12"/>
  <c r="BF160" i="12"/>
  <c r="T160" i="12"/>
  <c r="R160" i="12"/>
  <c r="P160" i="12"/>
  <c r="BI159" i="12"/>
  <c r="BH159" i="12"/>
  <c r="BG159" i="12"/>
  <c r="BF159" i="12"/>
  <c r="T159" i="12"/>
  <c r="R159" i="12"/>
  <c r="P159" i="12"/>
  <c r="BI158" i="12"/>
  <c r="BH158" i="12"/>
  <c r="BG158" i="12"/>
  <c r="BF158" i="12"/>
  <c r="T158" i="12"/>
  <c r="R158" i="12"/>
  <c r="P158" i="12"/>
  <c r="BI157" i="12"/>
  <c r="BH157" i="12"/>
  <c r="BG157" i="12"/>
  <c r="BF157" i="12"/>
  <c r="T157" i="12"/>
  <c r="R157" i="12"/>
  <c r="P157" i="12"/>
  <c r="BI155" i="12"/>
  <c r="BH155" i="12"/>
  <c r="BG155" i="12"/>
  <c r="BF155" i="12"/>
  <c r="T155" i="12"/>
  <c r="R155" i="12"/>
  <c r="P155" i="12"/>
  <c r="BI154" i="12"/>
  <c r="BH154" i="12"/>
  <c r="BG154" i="12"/>
  <c r="BF154" i="12"/>
  <c r="T154" i="12"/>
  <c r="R154" i="12"/>
  <c r="P154" i="12"/>
  <c r="BI152" i="12"/>
  <c r="BH152" i="12"/>
  <c r="BG152" i="12"/>
  <c r="BF152" i="12"/>
  <c r="T152" i="12"/>
  <c r="R152" i="12"/>
  <c r="P152" i="12"/>
  <c r="BI151" i="12"/>
  <c r="BH151" i="12"/>
  <c r="BG151" i="12"/>
  <c r="BF151" i="12"/>
  <c r="T151" i="12"/>
  <c r="R151" i="12"/>
  <c r="P151" i="12"/>
  <c r="BI150" i="12"/>
  <c r="BH150" i="12"/>
  <c r="BG150" i="12"/>
  <c r="BF150" i="12"/>
  <c r="T150" i="12"/>
  <c r="R150" i="12"/>
  <c r="P150" i="12"/>
  <c r="BI149" i="12"/>
  <c r="BH149" i="12"/>
  <c r="BG149" i="12"/>
  <c r="BF149" i="12"/>
  <c r="T149" i="12"/>
  <c r="R149" i="12"/>
  <c r="P149" i="12"/>
  <c r="BI147" i="12"/>
  <c r="BH147" i="12"/>
  <c r="BG147" i="12"/>
  <c r="BF147" i="12"/>
  <c r="T147" i="12"/>
  <c r="R147" i="12"/>
  <c r="P147" i="12"/>
  <c r="BI146" i="12"/>
  <c r="BH146" i="12"/>
  <c r="BG146" i="12"/>
  <c r="BF146" i="12"/>
  <c r="T146" i="12"/>
  <c r="R146" i="12"/>
  <c r="P146" i="12"/>
  <c r="BI144" i="12"/>
  <c r="BH144" i="12"/>
  <c r="BG144" i="12"/>
  <c r="BF144" i="12"/>
  <c r="T144" i="12"/>
  <c r="R144" i="12"/>
  <c r="P144" i="12"/>
  <c r="BI143" i="12"/>
  <c r="BH143" i="12"/>
  <c r="BG143" i="12"/>
  <c r="BF143" i="12"/>
  <c r="T143" i="12"/>
  <c r="R143" i="12"/>
  <c r="P143" i="12"/>
  <c r="BI142" i="12"/>
  <c r="BH142" i="12"/>
  <c r="BG142" i="12"/>
  <c r="BF142" i="12"/>
  <c r="T142" i="12"/>
  <c r="R142" i="12"/>
  <c r="P142" i="12"/>
  <c r="BI141" i="12"/>
  <c r="BH141" i="12"/>
  <c r="BG141" i="12"/>
  <c r="BF141" i="12"/>
  <c r="T141" i="12"/>
  <c r="R141" i="12"/>
  <c r="P141" i="12"/>
  <c r="BI140" i="12"/>
  <c r="BH140" i="12"/>
  <c r="BG140" i="12"/>
  <c r="BF140" i="12"/>
  <c r="T140" i="12"/>
  <c r="R140" i="12"/>
  <c r="P140" i="12"/>
  <c r="BI139" i="12"/>
  <c r="BH139" i="12"/>
  <c r="BG139" i="12"/>
  <c r="BF139" i="12"/>
  <c r="T139" i="12"/>
  <c r="R139" i="12"/>
  <c r="P139" i="12"/>
  <c r="BI138" i="12"/>
  <c r="BH138" i="12"/>
  <c r="BG138" i="12"/>
  <c r="BF138" i="12"/>
  <c r="T138" i="12"/>
  <c r="R138" i="12"/>
  <c r="P138" i="12"/>
  <c r="BI137" i="12"/>
  <c r="BH137" i="12"/>
  <c r="BG137" i="12"/>
  <c r="BF137" i="12"/>
  <c r="T137" i="12"/>
  <c r="R137" i="12"/>
  <c r="P137" i="12"/>
  <c r="BI136" i="12"/>
  <c r="BH136" i="12"/>
  <c r="BG136" i="12"/>
  <c r="BF136" i="12"/>
  <c r="T136" i="12"/>
  <c r="R136" i="12"/>
  <c r="P136" i="12"/>
  <c r="BI135" i="12"/>
  <c r="BH135" i="12"/>
  <c r="BG135" i="12"/>
  <c r="BF135" i="12"/>
  <c r="T135" i="12"/>
  <c r="R135" i="12"/>
  <c r="P135" i="12"/>
  <c r="J129" i="12"/>
  <c r="J128" i="12"/>
  <c r="F128" i="12"/>
  <c r="F126" i="12"/>
  <c r="E124" i="12"/>
  <c r="J92" i="12"/>
  <c r="J91" i="12"/>
  <c r="F91" i="12"/>
  <c r="F89" i="12"/>
  <c r="E87" i="12"/>
  <c r="J18" i="12"/>
  <c r="E18" i="12"/>
  <c r="F92" i="12" s="1"/>
  <c r="J17" i="12"/>
  <c r="J12" i="12"/>
  <c r="J126" i="12"/>
  <c r="E7" i="12"/>
  <c r="E122" i="12" s="1"/>
  <c r="J39" i="11"/>
  <c r="J38" i="11"/>
  <c r="AY106" i="1"/>
  <c r="J37" i="11"/>
  <c r="AX106" i="1"/>
  <c r="BI136" i="11"/>
  <c r="BH136" i="11"/>
  <c r="BG136" i="11"/>
  <c r="BF136" i="11"/>
  <c r="T136" i="11"/>
  <c r="T135" i="11"/>
  <c r="R136" i="11"/>
  <c r="R135" i="11" s="1"/>
  <c r="P136" i="11"/>
  <c r="P135" i="11" s="1"/>
  <c r="BI134" i="11"/>
  <c r="BH134" i="11"/>
  <c r="BG134" i="11"/>
  <c r="BF134" i="11"/>
  <c r="T134" i="11"/>
  <c r="T133" i="11" s="1"/>
  <c r="R134" i="11"/>
  <c r="R133" i="11" s="1"/>
  <c r="P134" i="11"/>
  <c r="P133" i="11" s="1"/>
  <c r="BI132" i="11"/>
  <c r="BH132" i="11"/>
  <c r="BG132" i="11"/>
  <c r="BF132" i="11"/>
  <c r="T132" i="11"/>
  <c r="T131" i="11"/>
  <c r="R132" i="11"/>
  <c r="R131" i="11" s="1"/>
  <c r="P132" i="11"/>
  <c r="P131" i="11" s="1"/>
  <c r="BI129" i="11"/>
  <c r="BH129" i="11"/>
  <c r="BG129" i="11"/>
  <c r="BF129" i="11"/>
  <c r="T129" i="11"/>
  <c r="T128" i="11"/>
  <c r="T127" i="11"/>
  <c r="R129" i="11"/>
  <c r="R128" i="11"/>
  <c r="R127" i="11" s="1"/>
  <c r="P129" i="11"/>
  <c r="P128" i="11" s="1"/>
  <c r="P127" i="11" s="1"/>
  <c r="J123" i="11"/>
  <c r="J122" i="11"/>
  <c r="F122" i="11"/>
  <c r="F120" i="11"/>
  <c r="E118" i="11"/>
  <c r="J94" i="11"/>
  <c r="J93" i="11"/>
  <c r="F93" i="11"/>
  <c r="F91" i="11"/>
  <c r="E89" i="11"/>
  <c r="J20" i="11"/>
  <c r="E20" i="11"/>
  <c r="F94" i="11"/>
  <c r="J19" i="11"/>
  <c r="J14" i="11"/>
  <c r="J91" i="11"/>
  <c r="E7" i="11"/>
  <c r="E114" i="11"/>
  <c r="J39" i="10"/>
  <c r="J38" i="10"/>
  <c r="AY105" i="1" s="1"/>
  <c r="J37" i="10"/>
  <c r="AX105" i="1"/>
  <c r="BI136" i="10"/>
  <c r="BH136" i="10"/>
  <c r="BG136" i="10"/>
  <c r="BF136" i="10"/>
  <c r="T136" i="10"/>
  <c r="T135" i="10" s="1"/>
  <c r="R136" i="10"/>
  <c r="R135" i="10"/>
  <c r="P136" i="10"/>
  <c r="P135" i="10"/>
  <c r="BI134" i="10"/>
  <c r="BH134" i="10"/>
  <c r="BG134" i="10"/>
  <c r="BF134" i="10"/>
  <c r="T134" i="10"/>
  <c r="T133" i="10"/>
  <c r="R134" i="10"/>
  <c r="R133" i="10"/>
  <c r="P134" i="10"/>
  <c r="P133" i="10" s="1"/>
  <c r="BI132" i="10"/>
  <c r="BH132" i="10"/>
  <c r="BG132" i="10"/>
  <c r="BF132" i="10"/>
  <c r="T132" i="10"/>
  <c r="T131" i="10" s="1"/>
  <c r="R132" i="10"/>
  <c r="R131" i="10"/>
  <c r="R130" i="10" s="1"/>
  <c r="P132" i="10"/>
  <c r="P131" i="10"/>
  <c r="BI129" i="10"/>
  <c r="BH129" i="10"/>
  <c r="BG129" i="10"/>
  <c r="BF129" i="10"/>
  <c r="T129" i="10"/>
  <c r="T128" i="10" s="1"/>
  <c r="T127" i="10" s="1"/>
  <c r="R129" i="10"/>
  <c r="R128" i="10" s="1"/>
  <c r="R127" i="10" s="1"/>
  <c r="P129" i="10"/>
  <c r="P128" i="10" s="1"/>
  <c r="P127" i="10" s="1"/>
  <c r="J123" i="10"/>
  <c r="J122" i="10"/>
  <c r="F122" i="10"/>
  <c r="F120" i="10"/>
  <c r="E118" i="10"/>
  <c r="J94" i="10"/>
  <c r="J93" i="10"/>
  <c r="F93" i="10"/>
  <c r="F91" i="10"/>
  <c r="E89" i="10"/>
  <c r="J20" i="10"/>
  <c r="E20" i="10"/>
  <c r="F94" i="10"/>
  <c r="J19" i="10"/>
  <c r="J14" i="10"/>
  <c r="J120" i="10" s="1"/>
  <c r="E7" i="10"/>
  <c r="E114" i="10"/>
  <c r="J39" i="9"/>
  <c r="J38" i="9"/>
  <c r="AY104" i="1" s="1"/>
  <c r="J37" i="9"/>
  <c r="AX104" i="1" s="1"/>
  <c r="BI136" i="9"/>
  <c r="BH136" i="9"/>
  <c r="BG136" i="9"/>
  <c r="BF136" i="9"/>
  <c r="T136" i="9"/>
  <c r="T135" i="9" s="1"/>
  <c r="T130" i="9" s="1"/>
  <c r="R136" i="9"/>
  <c r="R135" i="9" s="1"/>
  <c r="P136" i="9"/>
  <c r="P135" i="9"/>
  <c r="BI134" i="9"/>
  <c r="BH134" i="9"/>
  <c r="BG134" i="9"/>
  <c r="BF134" i="9"/>
  <c r="T134" i="9"/>
  <c r="T133" i="9"/>
  <c r="R134" i="9"/>
  <c r="R133" i="9"/>
  <c r="P134" i="9"/>
  <c r="P133" i="9"/>
  <c r="BI132" i="9"/>
  <c r="BH132" i="9"/>
  <c r="BG132" i="9"/>
  <c r="BF132" i="9"/>
  <c r="T132" i="9"/>
  <c r="T131" i="9"/>
  <c r="R132" i="9"/>
  <c r="R131" i="9"/>
  <c r="R130" i="9" s="1"/>
  <c r="P132" i="9"/>
  <c r="P131" i="9" s="1"/>
  <c r="P130" i="9" s="1"/>
  <c r="BI129" i="9"/>
  <c r="BH129" i="9"/>
  <c r="BG129" i="9"/>
  <c r="BF129" i="9"/>
  <c r="T129" i="9"/>
  <c r="T128" i="9"/>
  <c r="T127" i="9" s="1"/>
  <c r="R129" i="9"/>
  <c r="R128" i="9"/>
  <c r="R127" i="9" s="1"/>
  <c r="P129" i="9"/>
  <c r="P128" i="9"/>
  <c r="P127" i="9" s="1"/>
  <c r="J123" i="9"/>
  <c r="J122" i="9"/>
  <c r="F122" i="9"/>
  <c r="F120" i="9"/>
  <c r="E118" i="9"/>
  <c r="J94" i="9"/>
  <c r="J93" i="9"/>
  <c r="F93" i="9"/>
  <c r="F91" i="9"/>
  <c r="E89" i="9"/>
  <c r="J20" i="9"/>
  <c r="E20" i="9"/>
  <c r="F123" i="9" s="1"/>
  <c r="J19" i="9"/>
  <c r="J14" i="9"/>
  <c r="J91" i="9"/>
  <c r="E7" i="9"/>
  <c r="E114" i="9" s="1"/>
  <c r="J39" i="8"/>
  <c r="J38" i="8"/>
  <c r="AY103" i="1" s="1"/>
  <c r="J37" i="8"/>
  <c r="AX103" i="1" s="1"/>
  <c r="BI136" i="8"/>
  <c r="BH136" i="8"/>
  <c r="BG136" i="8"/>
  <c r="BF136" i="8"/>
  <c r="T136" i="8"/>
  <c r="T135" i="8" s="1"/>
  <c r="R136" i="8"/>
  <c r="R135" i="8"/>
  <c r="P136" i="8"/>
  <c r="P135" i="8" s="1"/>
  <c r="BI134" i="8"/>
  <c r="BH134" i="8"/>
  <c r="BG134" i="8"/>
  <c r="BF134" i="8"/>
  <c r="T134" i="8"/>
  <c r="T133" i="8"/>
  <c r="R134" i="8"/>
  <c r="R133" i="8"/>
  <c r="P134" i="8"/>
  <c r="P133" i="8"/>
  <c r="BI132" i="8"/>
  <c r="BH132" i="8"/>
  <c r="BG132" i="8"/>
  <c r="BF132" i="8"/>
  <c r="T132" i="8"/>
  <c r="T131" i="8" s="1"/>
  <c r="R132" i="8"/>
  <c r="R131" i="8"/>
  <c r="R130" i="8" s="1"/>
  <c r="P132" i="8"/>
  <c r="P131" i="8" s="1"/>
  <c r="BI129" i="8"/>
  <c r="BH129" i="8"/>
  <c r="BG129" i="8"/>
  <c r="BF129" i="8"/>
  <c r="T129" i="8"/>
  <c r="T128" i="8"/>
  <c r="T127" i="8"/>
  <c r="R129" i="8"/>
  <c r="R128" i="8"/>
  <c r="R127" i="8"/>
  <c r="P129" i="8"/>
  <c r="P128" i="8"/>
  <c r="P127" i="8" s="1"/>
  <c r="J123" i="8"/>
  <c r="J122" i="8"/>
  <c r="F122" i="8"/>
  <c r="F120" i="8"/>
  <c r="E118" i="8"/>
  <c r="J94" i="8"/>
  <c r="J93" i="8"/>
  <c r="F93" i="8"/>
  <c r="F91" i="8"/>
  <c r="E89" i="8"/>
  <c r="J20" i="8"/>
  <c r="E20" i="8"/>
  <c r="F123" i="8" s="1"/>
  <c r="J19" i="8"/>
  <c r="J14" i="8"/>
  <c r="J91" i="8"/>
  <c r="E7" i="8"/>
  <c r="E114" i="8" s="1"/>
  <c r="J39" i="7"/>
  <c r="J38" i="7"/>
  <c r="AY102" i="1" s="1"/>
  <c r="J37" i="7"/>
  <c r="AX102" i="1"/>
  <c r="BI136" i="7"/>
  <c r="BH136" i="7"/>
  <c r="BG136" i="7"/>
  <c r="BF136" i="7"/>
  <c r="T136" i="7"/>
  <c r="T135" i="7"/>
  <c r="R136" i="7"/>
  <c r="R135" i="7"/>
  <c r="P136" i="7"/>
  <c r="P135" i="7"/>
  <c r="BI134" i="7"/>
  <c r="BH134" i="7"/>
  <c r="BG134" i="7"/>
  <c r="BF134" i="7"/>
  <c r="T134" i="7"/>
  <c r="T133" i="7" s="1"/>
  <c r="R134" i="7"/>
  <c r="R133" i="7" s="1"/>
  <c r="P134" i="7"/>
  <c r="P133" i="7" s="1"/>
  <c r="BI132" i="7"/>
  <c r="BH132" i="7"/>
  <c r="BG132" i="7"/>
  <c r="BF132" i="7"/>
  <c r="T132" i="7"/>
  <c r="T131" i="7" s="1"/>
  <c r="R132" i="7"/>
  <c r="R131" i="7"/>
  <c r="P132" i="7"/>
  <c r="P131" i="7"/>
  <c r="BI129" i="7"/>
  <c r="BH129" i="7"/>
  <c r="BG129" i="7"/>
  <c r="BF129" i="7"/>
  <c r="T129" i="7"/>
  <c r="T128" i="7" s="1"/>
  <c r="T127" i="7" s="1"/>
  <c r="R129" i="7"/>
  <c r="R128" i="7"/>
  <c r="R127" i="7"/>
  <c r="P129" i="7"/>
  <c r="P128" i="7"/>
  <c r="P127" i="7" s="1"/>
  <c r="J123" i="7"/>
  <c r="J122" i="7"/>
  <c r="F122" i="7"/>
  <c r="F120" i="7"/>
  <c r="E118" i="7"/>
  <c r="J94" i="7"/>
  <c r="J93" i="7"/>
  <c r="F93" i="7"/>
  <c r="F91" i="7"/>
  <c r="E89" i="7"/>
  <c r="J20" i="7"/>
  <c r="E20" i="7"/>
  <c r="F94" i="7"/>
  <c r="J19" i="7"/>
  <c r="J14" i="7"/>
  <c r="J120" i="7" s="1"/>
  <c r="E7" i="7"/>
  <c r="E114" i="7"/>
  <c r="J39" i="6"/>
  <c r="J38" i="6"/>
  <c r="AY101" i="1"/>
  <c r="J37" i="6"/>
  <c r="AX101" i="1" s="1"/>
  <c r="BI288" i="6"/>
  <c r="BH288" i="6"/>
  <c r="BG288" i="6"/>
  <c r="BF288" i="6"/>
  <c r="T288" i="6"/>
  <c r="T287" i="6"/>
  <c r="R288" i="6"/>
  <c r="R287" i="6"/>
  <c r="P288" i="6"/>
  <c r="P287" i="6" s="1"/>
  <c r="BI286" i="6"/>
  <c r="BH286" i="6"/>
  <c r="BG286" i="6"/>
  <c r="BF286" i="6"/>
  <c r="T286" i="6"/>
  <c r="T285" i="6"/>
  <c r="R286" i="6"/>
  <c r="R285" i="6" s="1"/>
  <c r="P286" i="6"/>
  <c r="P285" i="6"/>
  <c r="BI284" i="6"/>
  <c r="BH284" i="6"/>
  <c r="BG284" i="6"/>
  <c r="BF284" i="6"/>
  <c r="T284" i="6"/>
  <c r="T283" i="6"/>
  <c r="T282" i="6"/>
  <c r="R284" i="6"/>
  <c r="R283" i="6"/>
  <c r="P284" i="6"/>
  <c r="P283" i="6" s="1"/>
  <c r="BI281" i="6"/>
  <c r="BH281" i="6"/>
  <c r="BG281" i="6"/>
  <c r="BF281" i="6"/>
  <c r="T281" i="6"/>
  <c r="R281" i="6"/>
  <c r="P281" i="6"/>
  <c r="BI280" i="6"/>
  <c r="BH280" i="6"/>
  <c r="BG280" i="6"/>
  <c r="BF280" i="6"/>
  <c r="T280" i="6"/>
  <c r="R280" i="6"/>
  <c r="P280" i="6"/>
  <c r="BI278" i="6"/>
  <c r="BH278" i="6"/>
  <c r="BG278" i="6"/>
  <c r="BF278" i="6"/>
  <c r="T278" i="6"/>
  <c r="R278" i="6"/>
  <c r="P278" i="6"/>
  <c r="BI277" i="6"/>
  <c r="BH277" i="6"/>
  <c r="BG277" i="6"/>
  <c r="BF277" i="6"/>
  <c r="T277" i="6"/>
  <c r="R277" i="6"/>
  <c r="P277" i="6"/>
  <c r="BI275" i="6"/>
  <c r="BH275" i="6"/>
  <c r="BG275" i="6"/>
  <c r="BF275" i="6"/>
  <c r="T275" i="6"/>
  <c r="R275" i="6"/>
  <c r="P275" i="6"/>
  <c r="BI274" i="6"/>
  <c r="BH274" i="6"/>
  <c r="BG274" i="6"/>
  <c r="BF274" i="6"/>
  <c r="T274" i="6"/>
  <c r="R274" i="6"/>
  <c r="P274" i="6"/>
  <c r="BI273" i="6"/>
  <c r="BH273" i="6"/>
  <c r="BG273" i="6"/>
  <c r="BF273" i="6"/>
  <c r="T273" i="6"/>
  <c r="R273" i="6"/>
  <c r="P273" i="6"/>
  <c r="BI272" i="6"/>
  <c r="BH272" i="6"/>
  <c r="BG272" i="6"/>
  <c r="BF272" i="6"/>
  <c r="T272" i="6"/>
  <c r="R272" i="6"/>
  <c r="P272" i="6"/>
  <c r="BI270" i="6"/>
  <c r="BH270" i="6"/>
  <c r="BG270" i="6"/>
  <c r="BF270" i="6"/>
  <c r="T270" i="6"/>
  <c r="R270" i="6"/>
  <c r="P270" i="6"/>
  <c r="BI269" i="6"/>
  <c r="BH269" i="6"/>
  <c r="BG269" i="6"/>
  <c r="BF269" i="6"/>
  <c r="T269" i="6"/>
  <c r="R269" i="6"/>
  <c r="P269" i="6"/>
  <c r="BI268" i="6"/>
  <c r="BH268" i="6"/>
  <c r="BG268" i="6"/>
  <c r="BF268" i="6"/>
  <c r="T268" i="6"/>
  <c r="R268" i="6"/>
  <c r="P268" i="6"/>
  <c r="BI267" i="6"/>
  <c r="BH267" i="6"/>
  <c r="BG267" i="6"/>
  <c r="BF267" i="6"/>
  <c r="T267" i="6"/>
  <c r="R267" i="6"/>
  <c r="P267" i="6"/>
  <c r="BI266" i="6"/>
  <c r="BH266" i="6"/>
  <c r="BG266" i="6"/>
  <c r="BF266" i="6"/>
  <c r="T266" i="6"/>
  <c r="R266" i="6"/>
  <c r="P266" i="6"/>
  <c r="BI265" i="6"/>
  <c r="BH265" i="6"/>
  <c r="BG265" i="6"/>
  <c r="BF265" i="6"/>
  <c r="T265" i="6"/>
  <c r="R265" i="6"/>
  <c r="P265" i="6"/>
  <c r="BI264" i="6"/>
  <c r="BH264" i="6"/>
  <c r="BG264" i="6"/>
  <c r="BF264" i="6"/>
  <c r="T264" i="6"/>
  <c r="R264" i="6"/>
  <c r="P264" i="6"/>
  <c r="BI263" i="6"/>
  <c r="BH263" i="6"/>
  <c r="BG263" i="6"/>
  <c r="BF263" i="6"/>
  <c r="T263" i="6"/>
  <c r="R263" i="6"/>
  <c r="P263" i="6"/>
  <c r="BI262" i="6"/>
  <c r="BH262" i="6"/>
  <c r="BG262" i="6"/>
  <c r="BF262" i="6"/>
  <c r="T262" i="6"/>
  <c r="R262" i="6"/>
  <c r="P262" i="6"/>
  <c r="BI261" i="6"/>
  <c r="BH261" i="6"/>
  <c r="BG261" i="6"/>
  <c r="BF261" i="6"/>
  <c r="T261" i="6"/>
  <c r="R261" i="6"/>
  <c r="P261" i="6"/>
  <c r="BI260" i="6"/>
  <c r="BH260" i="6"/>
  <c r="BG260" i="6"/>
  <c r="BF260" i="6"/>
  <c r="T260" i="6"/>
  <c r="R260" i="6"/>
  <c r="P260" i="6"/>
  <c r="BI259" i="6"/>
  <c r="BH259" i="6"/>
  <c r="BG259" i="6"/>
  <c r="BF259" i="6"/>
  <c r="T259" i="6"/>
  <c r="R259" i="6"/>
  <c r="P259" i="6"/>
  <c r="BI258" i="6"/>
  <c r="BH258" i="6"/>
  <c r="BG258" i="6"/>
  <c r="BF258" i="6"/>
  <c r="T258" i="6"/>
  <c r="R258" i="6"/>
  <c r="P258" i="6"/>
  <c r="BI257" i="6"/>
  <c r="BH257" i="6"/>
  <c r="BG257" i="6"/>
  <c r="BF257" i="6"/>
  <c r="T257" i="6"/>
  <c r="R257" i="6"/>
  <c r="P257" i="6"/>
  <c r="BI256" i="6"/>
  <c r="BH256" i="6"/>
  <c r="BG256" i="6"/>
  <c r="BF256" i="6"/>
  <c r="T256" i="6"/>
  <c r="R256" i="6"/>
  <c r="P256" i="6"/>
  <c r="BI255" i="6"/>
  <c r="BH255" i="6"/>
  <c r="BG255" i="6"/>
  <c r="BF255" i="6"/>
  <c r="T255" i="6"/>
  <c r="R255" i="6"/>
  <c r="P255" i="6"/>
  <c r="BI254" i="6"/>
  <c r="BH254" i="6"/>
  <c r="BG254" i="6"/>
  <c r="BF254" i="6"/>
  <c r="T254" i="6"/>
  <c r="R254" i="6"/>
  <c r="P254" i="6"/>
  <c r="BI253" i="6"/>
  <c r="BH253" i="6"/>
  <c r="BG253" i="6"/>
  <c r="BF253" i="6"/>
  <c r="T253" i="6"/>
  <c r="R253" i="6"/>
  <c r="P253" i="6"/>
  <c r="BI251" i="6"/>
  <c r="BH251" i="6"/>
  <c r="BG251" i="6"/>
  <c r="BF251" i="6"/>
  <c r="T251" i="6"/>
  <c r="R251" i="6"/>
  <c r="P251" i="6"/>
  <c r="BI250" i="6"/>
  <c r="BH250" i="6"/>
  <c r="BG250" i="6"/>
  <c r="BF250" i="6"/>
  <c r="T250" i="6"/>
  <c r="R250" i="6"/>
  <c r="P250" i="6"/>
  <c r="BI249" i="6"/>
  <c r="BH249" i="6"/>
  <c r="BG249" i="6"/>
  <c r="BF249" i="6"/>
  <c r="T249" i="6"/>
  <c r="R249" i="6"/>
  <c r="P249" i="6"/>
  <c r="BI248" i="6"/>
  <c r="BH248" i="6"/>
  <c r="BG248" i="6"/>
  <c r="BF248" i="6"/>
  <c r="T248" i="6"/>
  <c r="R248" i="6"/>
  <c r="P248" i="6"/>
  <c r="BI247" i="6"/>
  <c r="BH247" i="6"/>
  <c r="BG247" i="6"/>
  <c r="BF247" i="6"/>
  <c r="T247" i="6"/>
  <c r="R247" i="6"/>
  <c r="P247" i="6"/>
  <c r="BI246" i="6"/>
  <c r="BH246" i="6"/>
  <c r="BG246" i="6"/>
  <c r="BF246" i="6"/>
  <c r="T246" i="6"/>
  <c r="R246" i="6"/>
  <c r="P246" i="6"/>
  <c r="BI245" i="6"/>
  <c r="BH245" i="6"/>
  <c r="BG245" i="6"/>
  <c r="BF245" i="6"/>
  <c r="T245" i="6"/>
  <c r="R245" i="6"/>
  <c r="P245" i="6"/>
  <c r="BI244" i="6"/>
  <c r="BH244" i="6"/>
  <c r="BG244" i="6"/>
  <c r="BF244" i="6"/>
  <c r="T244" i="6"/>
  <c r="R244" i="6"/>
  <c r="P244" i="6"/>
  <c r="BI243" i="6"/>
  <c r="BH243" i="6"/>
  <c r="BG243" i="6"/>
  <c r="BF243" i="6"/>
  <c r="T243" i="6"/>
  <c r="R243" i="6"/>
  <c r="P243" i="6"/>
  <c r="BI242" i="6"/>
  <c r="BH242" i="6"/>
  <c r="BG242" i="6"/>
  <c r="BF242" i="6"/>
  <c r="T242" i="6"/>
  <c r="R242" i="6"/>
  <c r="P242" i="6"/>
  <c r="BI240" i="6"/>
  <c r="BH240" i="6"/>
  <c r="BG240" i="6"/>
  <c r="BF240" i="6"/>
  <c r="T240" i="6"/>
  <c r="R240" i="6"/>
  <c r="P240" i="6"/>
  <c r="BI239" i="6"/>
  <c r="BH239" i="6"/>
  <c r="BG239" i="6"/>
  <c r="BF239" i="6"/>
  <c r="T239" i="6"/>
  <c r="R239" i="6"/>
  <c r="P239" i="6"/>
  <c r="BI238" i="6"/>
  <c r="BH238" i="6"/>
  <c r="BG238" i="6"/>
  <c r="BF238" i="6"/>
  <c r="T238" i="6"/>
  <c r="R238" i="6"/>
  <c r="P238" i="6"/>
  <c r="BI237" i="6"/>
  <c r="BH237" i="6"/>
  <c r="BG237" i="6"/>
  <c r="BF237" i="6"/>
  <c r="T237" i="6"/>
  <c r="R237" i="6"/>
  <c r="P237" i="6"/>
  <c r="BI236" i="6"/>
  <c r="BH236" i="6"/>
  <c r="BG236" i="6"/>
  <c r="BF236" i="6"/>
  <c r="T236" i="6"/>
  <c r="R236" i="6"/>
  <c r="P236" i="6"/>
  <c r="BI235" i="6"/>
  <c r="BH235" i="6"/>
  <c r="BG235" i="6"/>
  <c r="BF235" i="6"/>
  <c r="T235" i="6"/>
  <c r="R235" i="6"/>
  <c r="P235" i="6"/>
  <c r="BI234" i="6"/>
  <c r="BH234" i="6"/>
  <c r="BG234" i="6"/>
  <c r="BF234" i="6"/>
  <c r="T234" i="6"/>
  <c r="R234" i="6"/>
  <c r="P234" i="6"/>
  <c r="BI233" i="6"/>
  <c r="BH233" i="6"/>
  <c r="BG233" i="6"/>
  <c r="BF233" i="6"/>
  <c r="T233" i="6"/>
  <c r="R233" i="6"/>
  <c r="P233" i="6"/>
  <c r="BI232" i="6"/>
  <c r="BH232" i="6"/>
  <c r="BG232" i="6"/>
  <c r="BF232" i="6"/>
  <c r="T232" i="6"/>
  <c r="R232" i="6"/>
  <c r="P232" i="6"/>
  <c r="BI231" i="6"/>
  <c r="BH231" i="6"/>
  <c r="BG231" i="6"/>
  <c r="BF231" i="6"/>
  <c r="T231" i="6"/>
  <c r="R231" i="6"/>
  <c r="P231" i="6"/>
  <c r="BI230" i="6"/>
  <c r="BH230" i="6"/>
  <c r="BG230" i="6"/>
  <c r="BF230" i="6"/>
  <c r="T230" i="6"/>
  <c r="R230" i="6"/>
  <c r="P230" i="6"/>
  <c r="BI229" i="6"/>
  <c r="BH229" i="6"/>
  <c r="BG229" i="6"/>
  <c r="BF229" i="6"/>
  <c r="T229" i="6"/>
  <c r="R229" i="6"/>
  <c r="P229" i="6"/>
  <c r="BI228" i="6"/>
  <c r="BH228" i="6"/>
  <c r="BG228" i="6"/>
  <c r="BF228" i="6"/>
  <c r="T228" i="6"/>
  <c r="R228" i="6"/>
  <c r="P228" i="6"/>
  <c r="BI227" i="6"/>
  <c r="BH227" i="6"/>
  <c r="BG227" i="6"/>
  <c r="BF227" i="6"/>
  <c r="T227" i="6"/>
  <c r="R227" i="6"/>
  <c r="P227" i="6"/>
  <c r="BI226" i="6"/>
  <c r="BH226" i="6"/>
  <c r="BG226" i="6"/>
  <c r="BF226" i="6"/>
  <c r="T226" i="6"/>
  <c r="R226" i="6"/>
  <c r="P226" i="6"/>
  <c r="BI225" i="6"/>
  <c r="BH225" i="6"/>
  <c r="BG225" i="6"/>
  <c r="BF225" i="6"/>
  <c r="T225" i="6"/>
  <c r="R225" i="6"/>
  <c r="P225" i="6"/>
  <c r="BI224" i="6"/>
  <c r="BH224" i="6"/>
  <c r="BG224" i="6"/>
  <c r="BF224" i="6"/>
  <c r="T224" i="6"/>
  <c r="R224" i="6"/>
  <c r="P224" i="6"/>
  <c r="BI223" i="6"/>
  <c r="BH223" i="6"/>
  <c r="BG223" i="6"/>
  <c r="BF223" i="6"/>
  <c r="T223" i="6"/>
  <c r="R223" i="6"/>
  <c r="P223" i="6"/>
  <c r="BI222" i="6"/>
  <c r="BH222" i="6"/>
  <c r="BG222" i="6"/>
  <c r="BF222" i="6"/>
  <c r="T222" i="6"/>
  <c r="R222" i="6"/>
  <c r="P222" i="6"/>
  <c r="BI221" i="6"/>
  <c r="BH221" i="6"/>
  <c r="BG221" i="6"/>
  <c r="BF221" i="6"/>
  <c r="T221" i="6"/>
  <c r="R221" i="6"/>
  <c r="P221" i="6"/>
  <c r="BI220" i="6"/>
  <c r="BH220" i="6"/>
  <c r="BG220" i="6"/>
  <c r="BF220" i="6"/>
  <c r="T220" i="6"/>
  <c r="R220" i="6"/>
  <c r="P220" i="6"/>
  <c r="BI219" i="6"/>
  <c r="BH219" i="6"/>
  <c r="BG219" i="6"/>
  <c r="BF219" i="6"/>
  <c r="T219" i="6"/>
  <c r="R219" i="6"/>
  <c r="P219" i="6"/>
  <c r="BI218" i="6"/>
  <c r="BH218" i="6"/>
  <c r="BG218" i="6"/>
  <c r="BF218" i="6"/>
  <c r="T218" i="6"/>
  <c r="R218" i="6"/>
  <c r="P218" i="6"/>
  <c r="BI217" i="6"/>
  <c r="BH217" i="6"/>
  <c r="BG217" i="6"/>
  <c r="BF217" i="6"/>
  <c r="T217" i="6"/>
  <c r="R217" i="6"/>
  <c r="P217" i="6"/>
  <c r="BI216" i="6"/>
  <c r="BH216" i="6"/>
  <c r="BG216" i="6"/>
  <c r="BF216" i="6"/>
  <c r="T216" i="6"/>
  <c r="R216" i="6"/>
  <c r="P216" i="6"/>
  <c r="BI215" i="6"/>
  <c r="BH215" i="6"/>
  <c r="BG215" i="6"/>
  <c r="BF215" i="6"/>
  <c r="T215" i="6"/>
  <c r="R215" i="6"/>
  <c r="P215" i="6"/>
  <c r="BI214" i="6"/>
  <c r="BH214" i="6"/>
  <c r="BG214" i="6"/>
  <c r="BF214" i="6"/>
  <c r="T214" i="6"/>
  <c r="R214" i="6"/>
  <c r="P214" i="6"/>
  <c r="BI213" i="6"/>
  <c r="BH213" i="6"/>
  <c r="BG213" i="6"/>
  <c r="BF213" i="6"/>
  <c r="T213" i="6"/>
  <c r="R213" i="6"/>
  <c r="P213" i="6"/>
  <c r="BI212" i="6"/>
  <c r="BH212" i="6"/>
  <c r="BG212" i="6"/>
  <c r="BF212" i="6"/>
  <c r="T212" i="6"/>
  <c r="R212" i="6"/>
  <c r="P212" i="6"/>
  <c r="BI211" i="6"/>
  <c r="BH211" i="6"/>
  <c r="BG211" i="6"/>
  <c r="BF211" i="6"/>
  <c r="T211" i="6"/>
  <c r="R211" i="6"/>
  <c r="P211" i="6"/>
  <c r="BI210" i="6"/>
  <c r="BH210" i="6"/>
  <c r="BG210" i="6"/>
  <c r="BF210" i="6"/>
  <c r="T210" i="6"/>
  <c r="R210" i="6"/>
  <c r="P210" i="6"/>
  <c r="BI209" i="6"/>
  <c r="BH209" i="6"/>
  <c r="BG209" i="6"/>
  <c r="BF209" i="6"/>
  <c r="T209" i="6"/>
  <c r="R209" i="6"/>
  <c r="P209" i="6"/>
  <c r="BI208" i="6"/>
  <c r="BH208" i="6"/>
  <c r="BG208" i="6"/>
  <c r="BF208" i="6"/>
  <c r="T208" i="6"/>
  <c r="R208" i="6"/>
  <c r="P208" i="6"/>
  <c r="BI207" i="6"/>
  <c r="BH207" i="6"/>
  <c r="BG207" i="6"/>
  <c r="BF207" i="6"/>
  <c r="T207" i="6"/>
  <c r="R207" i="6"/>
  <c r="P207" i="6"/>
  <c r="BI206" i="6"/>
  <c r="BH206" i="6"/>
  <c r="BG206" i="6"/>
  <c r="BF206" i="6"/>
  <c r="T206" i="6"/>
  <c r="R206" i="6"/>
  <c r="P206" i="6"/>
  <c r="BI205" i="6"/>
  <c r="BH205" i="6"/>
  <c r="BG205" i="6"/>
  <c r="BF205" i="6"/>
  <c r="T205" i="6"/>
  <c r="R205" i="6"/>
  <c r="P205" i="6"/>
  <c r="BI204" i="6"/>
  <c r="BH204" i="6"/>
  <c r="BG204" i="6"/>
  <c r="BF204" i="6"/>
  <c r="T204" i="6"/>
  <c r="R204" i="6"/>
  <c r="P204" i="6"/>
  <c r="BI203" i="6"/>
  <c r="BH203" i="6"/>
  <c r="BG203" i="6"/>
  <c r="BF203" i="6"/>
  <c r="T203" i="6"/>
  <c r="R203" i="6"/>
  <c r="P203" i="6"/>
  <c r="BI202" i="6"/>
  <c r="BH202" i="6"/>
  <c r="BG202" i="6"/>
  <c r="BF202" i="6"/>
  <c r="T202" i="6"/>
  <c r="R202" i="6"/>
  <c r="P202" i="6"/>
  <c r="BI201" i="6"/>
  <c r="BH201" i="6"/>
  <c r="BG201" i="6"/>
  <c r="BF201" i="6"/>
  <c r="T201" i="6"/>
  <c r="R201" i="6"/>
  <c r="P201" i="6"/>
  <c r="BI200" i="6"/>
  <c r="BH200" i="6"/>
  <c r="BG200" i="6"/>
  <c r="BF200" i="6"/>
  <c r="T200" i="6"/>
  <c r="R200" i="6"/>
  <c r="P200" i="6"/>
  <c r="BI199" i="6"/>
  <c r="BH199" i="6"/>
  <c r="BG199" i="6"/>
  <c r="BF199" i="6"/>
  <c r="T199" i="6"/>
  <c r="R199" i="6"/>
  <c r="P199" i="6"/>
  <c r="BI198" i="6"/>
  <c r="BH198" i="6"/>
  <c r="BG198" i="6"/>
  <c r="BF198" i="6"/>
  <c r="T198" i="6"/>
  <c r="R198" i="6"/>
  <c r="P198" i="6"/>
  <c r="BI197" i="6"/>
  <c r="BH197" i="6"/>
  <c r="BG197" i="6"/>
  <c r="BF197" i="6"/>
  <c r="T197" i="6"/>
  <c r="R197" i="6"/>
  <c r="P197" i="6"/>
  <c r="BI196" i="6"/>
  <c r="BH196" i="6"/>
  <c r="BG196" i="6"/>
  <c r="BF196" i="6"/>
  <c r="T196" i="6"/>
  <c r="R196" i="6"/>
  <c r="P196" i="6"/>
  <c r="BI195" i="6"/>
  <c r="BH195" i="6"/>
  <c r="BG195" i="6"/>
  <c r="BF195" i="6"/>
  <c r="T195" i="6"/>
  <c r="R195" i="6"/>
  <c r="P195" i="6"/>
  <c r="BI194" i="6"/>
  <c r="BH194" i="6"/>
  <c r="BG194" i="6"/>
  <c r="BF194" i="6"/>
  <c r="T194" i="6"/>
  <c r="R194" i="6"/>
  <c r="P194" i="6"/>
  <c r="BI193" i="6"/>
  <c r="BH193" i="6"/>
  <c r="BG193" i="6"/>
  <c r="BF193" i="6"/>
  <c r="T193" i="6"/>
  <c r="R193" i="6"/>
  <c r="P193" i="6"/>
  <c r="BI192" i="6"/>
  <c r="BH192" i="6"/>
  <c r="BG192" i="6"/>
  <c r="BF192" i="6"/>
  <c r="T192" i="6"/>
  <c r="R192" i="6"/>
  <c r="P192" i="6"/>
  <c r="BI190" i="6"/>
  <c r="BH190" i="6"/>
  <c r="BG190" i="6"/>
  <c r="BF190" i="6"/>
  <c r="T190" i="6"/>
  <c r="R190" i="6"/>
  <c r="P190" i="6"/>
  <c r="BI189" i="6"/>
  <c r="BH189" i="6"/>
  <c r="BG189" i="6"/>
  <c r="BF189" i="6"/>
  <c r="T189" i="6"/>
  <c r="R189" i="6"/>
  <c r="P189" i="6"/>
  <c r="BI188" i="6"/>
  <c r="BH188" i="6"/>
  <c r="BG188" i="6"/>
  <c r="BF188" i="6"/>
  <c r="T188" i="6"/>
  <c r="R188" i="6"/>
  <c r="P188" i="6"/>
  <c r="BI187" i="6"/>
  <c r="BH187" i="6"/>
  <c r="BG187" i="6"/>
  <c r="BF187" i="6"/>
  <c r="T187" i="6"/>
  <c r="R187" i="6"/>
  <c r="P187" i="6"/>
  <c r="BI186" i="6"/>
  <c r="BH186" i="6"/>
  <c r="BG186" i="6"/>
  <c r="BF186" i="6"/>
  <c r="T186" i="6"/>
  <c r="R186" i="6"/>
  <c r="P186" i="6"/>
  <c r="BI185" i="6"/>
  <c r="BH185" i="6"/>
  <c r="BG185" i="6"/>
  <c r="BF185" i="6"/>
  <c r="T185" i="6"/>
  <c r="R185" i="6"/>
  <c r="P185" i="6"/>
  <c r="BI184" i="6"/>
  <c r="BH184" i="6"/>
  <c r="BG184" i="6"/>
  <c r="BF184" i="6"/>
  <c r="T184" i="6"/>
  <c r="R184" i="6"/>
  <c r="P184" i="6"/>
  <c r="BI183" i="6"/>
  <c r="BH183" i="6"/>
  <c r="BG183" i="6"/>
  <c r="BF183" i="6"/>
  <c r="T183" i="6"/>
  <c r="R183" i="6"/>
  <c r="P183" i="6"/>
  <c r="BI182" i="6"/>
  <c r="BH182" i="6"/>
  <c r="BG182" i="6"/>
  <c r="BF182" i="6"/>
  <c r="T182" i="6"/>
  <c r="R182" i="6"/>
  <c r="P182" i="6"/>
  <c r="BI181" i="6"/>
  <c r="BH181" i="6"/>
  <c r="BG181" i="6"/>
  <c r="BF181" i="6"/>
  <c r="T181" i="6"/>
  <c r="R181" i="6"/>
  <c r="P181" i="6"/>
  <c r="BI180" i="6"/>
  <c r="BH180" i="6"/>
  <c r="BG180" i="6"/>
  <c r="BF180" i="6"/>
  <c r="T180" i="6"/>
  <c r="R180" i="6"/>
  <c r="P180" i="6"/>
  <c r="BI179" i="6"/>
  <c r="BH179" i="6"/>
  <c r="BG179" i="6"/>
  <c r="BF179" i="6"/>
  <c r="T179" i="6"/>
  <c r="R179" i="6"/>
  <c r="P179" i="6"/>
  <c r="BI178" i="6"/>
  <c r="BH178" i="6"/>
  <c r="BG178" i="6"/>
  <c r="BF178" i="6"/>
  <c r="T178" i="6"/>
  <c r="R178" i="6"/>
  <c r="P178" i="6"/>
  <c r="BI177" i="6"/>
  <c r="BH177" i="6"/>
  <c r="BG177" i="6"/>
  <c r="BF177" i="6"/>
  <c r="T177" i="6"/>
  <c r="R177" i="6"/>
  <c r="P177" i="6"/>
  <c r="BI176" i="6"/>
  <c r="BH176" i="6"/>
  <c r="BG176" i="6"/>
  <c r="BF176" i="6"/>
  <c r="T176" i="6"/>
  <c r="R176" i="6"/>
  <c r="P176" i="6"/>
  <c r="BI175" i="6"/>
  <c r="BH175" i="6"/>
  <c r="BG175" i="6"/>
  <c r="BF175" i="6"/>
  <c r="T175" i="6"/>
  <c r="R175" i="6"/>
  <c r="P175" i="6"/>
  <c r="BI174" i="6"/>
  <c r="BH174" i="6"/>
  <c r="BG174" i="6"/>
  <c r="BF174" i="6"/>
  <c r="T174" i="6"/>
  <c r="R174" i="6"/>
  <c r="P174" i="6"/>
  <c r="BI173" i="6"/>
  <c r="BH173" i="6"/>
  <c r="BG173" i="6"/>
  <c r="BF173" i="6"/>
  <c r="T173" i="6"/>
  <c r="R173" i="6"/>
  <c r="P173" i="6"/>
  <c r="BI172" i="6"/>
  <c r="BH172" i="6"/>
  <c r="BG172" i="6"/>
  <c r="BF172" i="6"/>
  <c r="T172" i="6"/>
  <c r="R172" i="6"/>
  <c r="P172" i="6"/>
  <c r="BI171" i="6"/>
  <c r="BH171" i="6"/>
  <c r="BG171" i="6"/>
  <c r="BF171" i="6"/>
  <c r="T171" i="6"/>
  <c r="R171" i="6"/>
  <c r="P171" i="6"/>
  <c r="BI170" i="6"/>
  <c r="BH170" i="6"/>
  <c r="BG170" i="6"/>
  <c r="BF170" i="6"/>
  <c r="T170" i="6"/>
  <c r="R170" i="6"/>
  <c r="P170" i="6"/>
  <c r="BI169" i="6"/>
  <c r="BH169" i="6"/>
  <c r="BG169" i="6"/>
  <c r="BF169" i="6"/>
  <c r="T169" i="6"/>
  <c r="R169" i="6"/>
  <c r="P169" i="6"/>
  <c r="BI168" i="6"/>
  <c r="BH168" i="6"/>
  <c r="BG168" i="6"/>
  <c r="BF168" i="6"/>
  <c r="T168" i="6"/>
  <c r="R168" i="6"/>
  <c r="P168" i="6"/>
  <c r="BI167" i="6"/>
  <c r="BH167" i="6"/>
  <c r="BG167" i="6"/>
  <c r="BF167" i="6"/>
  <c r="T167" i="6"/>
  <c r="R167" i="6"/>
  <c r="P167" i="6"/>
  <c r="BI166" i="6"/>
  <c r="BH166" i="6"/>
  <c r="BG166" i="6"/>
  <c r="BF166" i="6"/>
  <c r="T166" i="6"/>
  <c r="R166" i="6"/>
  <c r="P166" i="6"/>
  <c r="BI165" i="6"/>
  <c r="BH165" i="6"/>
  <c r="BG165" i="6"/>
  <c r="BF165" i="6"/>
  <c r="T165" i="6"/>
  <c r="R165" i="6"/>
  <c r="P165" i="6"/>
  <c r="BI164" i="6"/>
  <c r="BH164" i="6"/>
  <c r="BG164" i="6"/>
  <c r="BF164" i="6"/>
  <c r="T164" i="6"/>
  <c r="R164" i="6"/>
  <c r="P164" i="6"/>
  <c r="BI163" i="6"/>
  <c r="BH163" i="6"/>
  <c r="BG163" i="6"/>
  <c r="BF163" i="6"/>
  <c r="T163" i="6"/>
  <c r="R163" i="6"/>
  <c r="P163" i="6"/>
  <c r="BI160" i="6"/>
  <c r="BH160" i="6"/>
  <c r="BG160" i="6"/>
  <c r="BF160" i="6"/>
  <c r="T160" i="6"/>
  <c r="T159" i="6" s="1"/>
  <c r="R160" i="6"/>
  <c r="R159" i="6" s="1"/>
  <c r="P160" i="6"/>
  <c r="P159" i="6"/>
  <c r="BI158" i="6"/>
  <c r="BH158" i="6"/>
  <c r="BG158" i="6"/>
  <c r="BF158" i="6"/>
  <c r="T158" i="6"/>
  <c r="R158" i="6"/>
  <c r="P158" i="6"/>
  <c r="BI157" i="6"/>
  <c r="BH157" i="6"/>
  <c r="BG157" i="6"/>
  <c r="BF157" i="6"/>
  <c r="T157" i="6"/>
  <c r="R157" i="6"/>
  <c r="P157" i="6"/>
  <c r="BI155" i="6"/>
  <c r="BH155" i="6"/>
  <c r="BG155" i="6"/>
  <c r="BF155" i="6"/>
  <c r="T155" i="6"/>
  <c r="T154" i="6"/>
  <c r="R155" i="6"/>
  <c r="R154" i="6" s="1"/>
  <c r="P155" i="6"/>
  <c r="P154" i="6"/>
  <c r="BI153" i="6"/>
  <c r="BH153" i="6"/>
  <c r="BG153" i="6"/>
  <c r="BF153" i="6"/>
  <c r="T153" i="6"/>
  <c r="R153" i="6"/>
  <c r="P153" i="6"/>
  <c r="BI152" i="6"/>
  <c r="BH152" i="6"/>
  <c r="BG152" i="6"/>
  <c r="BF152" i="6"/>
  <c r="T152" i="6"/>
  <c r="R152" i="6"/>
  <c r="P152" i="6"/>
  <c r="BI151" i="6"/>
  <c r="BH151" i="6"/>
  <c r="BG151" i="6"/>
  <c r="BF151" i="6"/>
  <c r="T151" i="6"/>
  <c r="R151" i="6"/>
  <c r="P151" i="6"/>
  <c r="BI150" i="6"/>
  <c r="BH150" i="6"/>
  <c r="BG150" i="6"/>
  <c r="BF150" i="6"/>
  <c r="T150" i="6"/>
  <c r="R150" i="6"/>
  <c r="P150" i="6"/>
  <c r="BI149" i="6"/>
  <c r="BH149" i="6"/>
  <c r="BG149" i="6"/>
  <c r="BF149" i="6"/>
  <c r="T149" i="6"/>
  <c r="R149" i="6"/>
  <c r="P149" i="6"/>
  <c r="BI148" i="6"/>
  <c r="BH148" i="6"/>
  <c r="BG148" i="6"/>
  <c r="BF148" i="6"/>
  <c r="T148" i="6"/>
  <c r="R148" i="6"/>
  <c r="P148" i="6"/>
  <c r="BI147" i="6"/>
  <c r="BH147" i="6"/>
  <c r="BG147" i="6"/>
  <c r="BF147" i="6"/>
  <c r="T147" i="6"/>
  <c r="R147" i="6"/>
  <c r="P147" i="6"/>
  <c r="BI146" i="6"/>
  <c r="BH146" i="6"/>
  <c r="BG146" i="6"/>
  <c r="BF146" i="6"/>
  <c r="T146" i="6"/>
  <c r="R146" i="6"/>
  <c r="P146" i="6"/>
  <c r="BI145" i="6"/>
  <c r="BH145" i="6"/>
  <c r="BG145" i="6"/>
  <c r="BF145" i="6"/>
  <c r="T145" i="6"/>
  <c r="R145" i="6"/>
  <c r="P145" i="6"/>
  <c r="BI144" i="6"/>
  <c r="BH144" i="6"/>
  <c r="BG144" i="6"/>
  <c r="BF144" i="6"/>
  <c r="T144" i="6"/>
  <c r="R144" i="6"/>
  <c r="P144" i="6"/>
  <c r="BI143" i="6"/>
  <c r="BH143" i="6"/>
  <c r="BG143" i="6"/>
  <c r="BF143" i="6"/>
  <c r="T143" i="6"/>
  <c r="R143" i="6"/>
  <c r="P143" i="6"/>
  <c r="BI142" i="6"/>
  <c r="BH142" i="6"/>
  <c r="BG142" i="6"/>
  <c r="BF142" i="6"/>
  <c r="T142" i="6"/>
  <c r="R142" i="6"/>
  <c r="P142" i="6"/>
  <c r="BI141" i="6"/>
  <c r="BH141" i="6"/>
  <c r="BG141" i="6"/>
  <c r="BF141" i="6"/>
  <c r="T141" i="6"/>
  <c r="R141" i="6"/>
  <c r="P141" i="6"/>
  <c r="BI140" i="6"/>
  <c r="BH140" i="6"/>
  <c r="BG140" i="6"/>
  <c r="BF140" i="6"/>
  <c r="T140" i="6"/>
  <c r="R140" i="6"/>
  <c r="P140" i="6"/>
  <c r="J134" i="6"/>
  <c r="J133" i="6"/>
  <c r="F133" i="6"/>
  <c r="F131" i="6"/>
  <c r="E129" i="6"/>
  <c r="J94" i="6"/>
  <c r="J93" i="6"/>
  <c r="F93" i="6"/>
  <c r="F91" i="6"/>
  <c r="E89" i="6"/>
  <c r="J20" i="6"/>
  <c r="E20" i="6"/>
  <c r="F134" i="6" s="1"/>
  <c r="J19" i="6"/>
  <c r="J14" i="6"/>
  <c r="J131" i="6"/>
  <c r="E7" i="6"/>
  <c r="E125" i="6"/>
  <c r="J39" i="5"/>
  <c r="J38" i="5"/>
  <c r="AY100" i="1" s="1"/>
  <c r="J37" i="5"/>
  <c r="AX100" i="1"/>
  <c r="BI500" i="5"/>
  <c r="BH500" i="5"/>
  <c r="BG500" i="5"/>
  <c r="BF500" i="5"/>
  <c r="T500" i="5"/>
  <c r="T499" i="5" s="1"/>
  <c r="R500" i="5"/>
  <c r="R499" i="5"/>
  <c r="P500" i="5"/>
  <c r="P499" i="5"/>
  <c r="BI498" i="5"/>
  <c r="BH498" i="5"/>
  <c r="BG498" i="5"/>
  <c r="BF498" i="5"/>
  <c r="T498" i="5"/>
  <c r="T497" i="5"/>
  <c r="R498" i="5"/>
  <c r="R497" i="5" s="1"/>
  <c r="P498" i="5"/>
  <c r="P497" i="5" s="1"/>
  <c r="BI496" i="5"/>
  <c r="BH496" i="5"/>
  <c r="BG496" i="5"/>
  <c r="BF496" i="5"/>
  <c r="T496" i="5"/>
  <c r="T495" i="5" s="1"/>
  <c r="R496" i="5"/>
  <c r="R495" i="5" s="1"/>
  <c r="P496" i="5"/>
  <c r="P495" i="5" s="1"/>
  <c r="BI494" i="5"/>
  <c r="BH494" i="5"/>
  <c r="BG494" i="5"/>
  <c r="BF494" i="5"/>
  <c r="T494" i="5"/>
  <c r="T493" i="5"/>
  <c r="T492" i="5" s="1"/>
  <c r="R494" i="5"/>
  <c r="R493" i="5"/>
  <c r="P494" i="5"/>
  <c r="P493" i="5"/>
  <c r="BI491" i="5"/>
  <c r="BH491" i="5"/>
  <c r="BG491" i="5"/>
  <c r="BF491" i="5"/>
  <c r="T491" i="5"/>
  <c r="R491" i="5"/>
  <c r="P491" i="5"/>
  <c r="BI490" i="5"/>
  <c r="BH490" i="5"/>
  <c r="BG490" i="5"/>
  <c r="BF490" i="5"/>
  <c r="T490" i="5"/>
  <c r="R490" i="5"/>
  <c r="P490" i="5"/>
  <c r="BI489" i="5"/>
  <c r="BH489" i="5"/>
  <c r="BG489" i="5"/>
  <c r="BF489" i="5"/>
  <c r="T489" i="5"/>
  <c r="R489" i="5"/>
  <c r="P489" i="5"/>
  <c r="BI488" i="5"/>
  <c r="BH488" i="5"/>
  <c r="BG488" i="5"/>
  <c r="BF488" i="5"/>
  <c r="T488" i="5"/>
  <c r="R488" i="5"/>
  <c r="P488" i="5"/>
  <c r="BI487" i="5"/>
  <c r="BH487" i="5"/>
  <c r="BG487" i="5"/>
  <c r="BF487" i="5"/>
  <c r="T487" i="5"/>
  <c r="R487" i="5"/>
  <c r="P487" i="5"/>
  <c r="BI484" i="5"/>
  <c r="BH484" i="5"/>
  <c r="BG484" i="5"/>
  <c r="BF484" i="5"/>
  <c r="T484" i="5"/>
  <c r="R484" i="5"/>
  <c r="P484" i="5"/>
  <c r="BI483" i="5"/>
  <c r="BH483" i="5"/>
  <c r="BG483" i="5"/>
  <c r="BF483" i="5"/>
  <c r="T483" i="5"/>
  <c r="R483" i="5"/>
  <c r="P483" i="5"/>
  <c r="BI482" i="5"/>
  <c r="BH482" i="5"/>
  <c r="BG482" i="5"/>
  <c r="BF482" i="5"/>
  <c r="T482" i="5"/>
  <c r="R482" i="5"/>
  <c r="P482" i="5"/>
  <c r="BI481" i="5"/>
  <c r="BH481" i="5"/>
  <c r="BG481" i="5"/>
  <c r="BF481" i="5"/>
  <c r="T481" i="5"/>
  <c r="R481" i="5"/>
  <c r="P481" i="5"/>
  <c r="BI480" i="5"/>
  <c r="BH480" i="5"/>
  <c r="BG480" i="5"/>
  <c r="BF480" i="5"/>
  <c r="T480" i="5"/>
  <c r="R480" i="5"/>
  <c r="P480" i="5"/>
  <c r="BI479" i="5"/>
  <c r="BH479" i="5"/>
  <c r="BG479" i="5"/>
  <c r="BF479" i="5"/>
  <c r="T479" i="5"/>
  <c r="R479" i="5"/>
  <c r="P479" i="5"/>
  <c r="BI478" i="5"/>
  <c r="BH478" i="5"/>
  <c r="BG478" i="5"/>
  <c r="BF478" i="5"/>
  <c r="T478" i="5"/>
  <c r="R478" i="5"/>
  <c r="P478" i="5"/>
  <c r="BI477" i="5"/>
  <c r="BH477" i="5"/>
  <c r="BG477" i="5"/>
  <c r="BF477" i="5"/>
  <c r="T477" i="5"/>
  <c r="R477" i="5"/>
  <c r="P477" i="5"/>
  <c r="BI476" i="5"/>
  <c r="BH476" i="5"/>
  <c r="BG476" i="5"/>
  <c r="BF476" i="5"/>
  <c r="T476" i="5"/>
  <c r="R476" i="5"/>
  <c r="P476" i="5"/>
  <c r="BI475" i="5"/>
  <c r="BH475" i="5"/>
  <c r="BG475" i="5"/>
  <c r="BF475" i="5"/>
  <c r="T475" i="5"/>
  <c r="R475" i="5"/>
  <c r="P475" i="5"/>
  <c r="BI474" i="5"/>
  <c r="BH474" i="5"/>
  <c r="BG474" i="5"/>
  <c r="BF474" i="5"/>
  <c r="T474" i="5"/>
  <c r="R474" i="5"/>
  <c r="P474" i="5"/>
  <c r="BI473" i="5"/>
  <c r="BH473" i="5"/>
  <c r="BG473" i="5"/>
  <c r="BF473" i="5"/>
  <c r="T473" i="5"/>
  <c r="R473" i="5"/>
  <c r="P473" i="5"/>
  <c r="BI472" i="5"/>
  <c r="BH472" i="5"/>
  <c r="BG472" i="5"/>
  <c r="BF472" i="5"/>
  <c r="T472" i="5"/>
  <c r="R472" i="5"/>
  <c r="P472" i="5"/>
  <c r="BI471" i="5"/>
  <c r="BH471" i="5"/>
  <c r="BG471" i="5"/>
  <c r="BF471" i="5"/>
  <c r="T471" i="5"/>
  <c r="R471" i="5"/>
  <c r="P471" i="5"/>
  <c r="BI470" i="5"/>
  <c r="BH470" i="5"/>
  <c r="BG470" i="5"/>
  <c r="BF470" i="5"/>
  <c r="T470" i="5"/>
  <c r="R470" i="5"/>
  <c r="P470" i="5"/>
  <c r="BI469" i="5"/>
  <c r="BH469" i="5"/>
  <c r="BG469" i="5"/>
  <c r="BF469" i="5"/>
  <c r="T469" i="5"/>
  <c r="R469" i="5"/>
  <c r="P469" i="5"/>
  <c r="BI468" i="5"/>
  <c r="BH468" i="5"/>
  <c r="BG468" i="5"/>
  <c r="BF468" i="5"/>
  <c r="T468" i="5"/>
  <c r="R468" i="5"/>
  <c r="P468" i="5"/>
  <c r="BI467" i="5"/>
  <c r="BH467" i="5"/>
  <c r="BG467" i="5"/>
  <c r="BF467" i="5"/>
  <c r="T467" i="5"/>
  <c r="R467" i="5"/>
  <c r="P467" i="5"/>
  <c r="BI466" i="5"/>
  <c r="BH466" i="5"/>
  <c r="BG466" i="5"/>
  <c r="BF466" i="5"/>
  <c r="T466" i="5"/>
  <c r="R466" i="5"/>
  <c r="P466" i="5"/>
  <c r="BI465" i="5"/>
  <c r="BH465" i="5"/>
  <c r="BG465" i="5"/>
  <c r="BF465" i="5"/>
  <c r="T465" i="5"/>
  <c r="R465" i="5"/>
  <c r="P465" i="5"/>
  <c r="BI464" i="5"/>
  <c r="BH464" i="5"/>
  <c r="BG464" i="5"/>
  <c r="BF464" i="5"/>
  <c r="T464" i="5"/>
  <c r="R464" i="5"/>
  <c r="P464" i="5"/>
  <c r="BI463" i="5"/>
  <c r="BH463" i="5"/>
  <c r="BG463" i="5"/>
  <c r="BF463" i="5"/>
  <c r="T463" i="5"/>
  <c r="R463" i="5"/>
  <c r="P463" i="5"/>
  <c r="BI462" i="5"/>
  <c r="BH462" i="5"/>
  <c r="BG462" i="5"/>
  <c r="BF462" i="5"/>
  <c r="T462" i="5"/>
  <c r="R462" i="5"/>
  <c r="P462" i="5"/>
  <c r="BI461" i="5"/>
  <c r="BH461" i="5"/>
  <c r="BG461" i="5"/>
  <c r="BF461" i="5"/>
  <c r="T461" i="5"/>
  <c r="R461" i="5"/>
  <c r="P461" i="5"/>
  <c r="BI460" i="5"/>
  <c r="BH460" i="5"/>
  <c r="BG460" i="5"/>
  <c r="BF460" i="5"/>
  <c r="T460" i="5"/>
  <c r="R460" i="5"/>
  <c r="P460" i="5"/>
  <c r="BI459" i="5"/>
  <c r="BH459" i="5"/>
  <c r="BG459" i="5"/>
  <c r="BF459" i="5"/>
  <c r="T459" i="5"/>
  <c r="R459" i="5"/>
  <c r="P459" i="5"/>
  <c r="BI458" i="5"/>
  <c r="BH458" i="5"/>
  <c r="BG458" i="5"/>
  <c r="BF458" i="5"/>
  <c r="T458" i="5"/>
  <c r="R458" i="5"/>
  <c r="P458" i="5"/>
  <c r="BI457" i="5"/>
  <c r="BH457" i="5"/>
  <c r="BG457" i="5"/>
  <c r="BF457" i="5"/>
  <c r="T457" i="5"/>
  <c r="R457" i="5"/>
  <c r="P457" i="5"/>
  <c r="BI456" i="5"/>
  <c r="BH456" i="5"/>
  <c r="BG456" i="5"/>
  <c r="BF456" i="5"/>
  <c r="T456" i="5"/>
  <c r="R456" i="5"/>
  <c r="P456" i="5"/>
  <c r="BI455" i="5"/>
  <c r="BH455" i="5"/>
  <c r="BG455" i="5"/>
  <c r="BF455" i="5"/>
  <c r="T455" i="5"/>
  <c r="R455" i="5"/>
  <c r="P455" i="5"/>
  <c r="BI454" i="5"/>
  <c r="BH454" i="5"/>
  <c r="BG454" i="5"/>
  <c r="BF454" i="5"/>
  <c r="T454" i="5"/>
  <c r="R454" i="5"/>
  <c r="P454" i="5"/>
  <c r="BI453" i="5"/>
  <c r="BH453" i="5"/>
  <c r="BG453" i="5"/>
  <c r="BF453" i="5"/>
  <c r="T453" i="5"/>
  <c r="R453" i="5"/>
  <c r="P453" i="5"/>
  <c r="BI452" i="5"/>
  <c r="BH452" i="5"/>
  <c r="BG452" i="5"/>
  <c r="BF452" i="5"/>
  <c r="T452" i="5"/>
  <c r="R452" i="5"/>
  <c r="P452" i="5"/>
  <c r="BI451" i="5"/>
  <c r="BH451" i="5"/>
  <c r="BG451" i="5"/>
  <c r="BF451" i="5"/>
  <c r="T451" i="5"/>
  <c r="R451" i="5"/>
  <c r="P451" i="5"/>
  <c r="BI450" i="5"/>
  <c r="BH450" i="5"/>
  <c r="BG450" i="5"/>
  <c r="BF450" i="5"/>
  <c r="T450" i="5"/>
  <c r="R450" i="5"/>
  <c r="P450" i="5"/>
  <c r="BI449" i="5"/>
  <c r="BH449" i="5"/>
  <c r="BG449" i="5"/>
  <c r="BF449" i="5"/>
  <c r="T449" i="5"/>
  <c r="R449" i="5"/>
  <c r="P449" i="5"/>
  <c r="BI448" i="5"/>
  <c r="BH448" i="5"/>
  <c r="BG448" i="5"/>
  <c r="BF448" i="5"/>
  <c r="T448" i="5"/>
  <c r="R448" i="5"/>
  <c r="P448" i="5"/>
  <c r="BI447" i="5"/>
  <c r="BH447" i="5"/>
  <c r="BG447" i="5"/>
  <c r="BF447" i="5"/>
  <c r="T447" i="5"/>
  <c r="R447" i="5"/>
  <c r="P447" i="5"/>
  <c r="BI446" i="5"/>
  <c r="BH446" i="5"/>
  <c r="BG446" i="5"/>
  <c r="BF446" i="5"/>
  <c r="T446" i="5"/>
  <c r="R446" i="5"/>
  <c r="P446" i="5"/>
  <c r="BI445" i="5"/>
  <c r="BH445" i="5"/>
  <c r="BG445" i="5"/>
  <c r="BF445" i="5"/>
  <c r="T445" i="5"/>
  <c r="R445" i="5"/>
  <c r="P445" i="5"/>
  <c r="BI444" i="5"/>
  <c r="BH444" i="5"/>
  <c r="BG444" i="5"/>
  <c r="BF444" i="5"/>
  <c r="T444" i="5"/>
  <c r="R444" i="5"/>
  <c r="P444" i="5"/>
  <c r="BI443" i="5"/>
  <c r="BH443" i="5"/>
  <c r="BG443" i="5"/>
  <c r="BF443" i="5"/>
  <c r="T443" i="5"/>
  <c r="R443" i="5"/>
  <c r="P443" i="5"/>
  <c r="BI442" i="5"/>
  <c r="BH442" i="5"/>
  <c r="BG442" i="5"/>
  <c r="BF442" i="5"/>
  <c r="T442" i="5"/>
  <c r="R442" i="5"/>
  <c r="P442" i="5"/>
  <c r="BI441" i="5"/>
  <c r="BH441" i="5"/>
  <c r="BG441" i="5"/>
  <c r="BF441" i="5"/>
  <c r="T441" i="5"/>
  <c r="R441" i="5"/>
  <c r="P441" i="5"/>
  <c r="BI440" i="5"/>
  <c r="BH440" i="5"/>
  <c r="BG440" i="5"/>
  <c r="BF440" i="5"/>
  <c r="T440" i="5"/>
  <c r="R440" i="5"/>
  <c r="P440" i="5"/>
  <c r="BI439" i="5"/>
  <c r="BH439" i="5"/>
  <c r="BG439" i="5"/>
  <c r="BF439" i="5"/>
  <c r="T439" i="5"/>
  <c r="R439" i="5"/>
  <c r="P439" i="5"/>
  <c r="BI438" i="5"/>
  <c r="BH438" i="5"/>
  <c r="BG438" i="5"/>
  <c r="BF438" i="5"/>
  <c r="T438" i="5"/>
  <c r="R438" i="5"/>
  <c r="P438" i="5"/>
  <c r="BI437" i="5"/>
  <c r="BH437" i="5"/>
  <c r="BG437" i="5"/>
  <c r="BF437" i="5"/>
  <c r="T437" i="5"/>
  <c r="R437" i="5"/>
  <c r="P437" i="5"/>
  <c r="BI436" i="5"/>
  <c r="BH436" i="5"/>
  <c r="BG436" i="5"/>
  <c r="BF436" i="5"/>
  <c r="T436" i="5"/>
  <c r="R436" i="5"/>
  <c r="P436" i="5"/>
  <c r="BI435" i="5"/>
  <c r="BH435" i="5"/>
  <c r="BG435" i="5"/>
  <c r="BF435" i="5"/>
  <c r="T435" i="5"/>
  <c r="R435" i="5"/>
  <c r="P435" i="5"/>
  <c r="BI434" i="5"/>
  <c r="BH434" i="5"/>
  <c r="BG434" i="5"/>
  <c r="BF434" i="5"/>
  <c r="T434" i="5"/>
  <c r="R434" i="5"/>
  <c r="P434" i="5"/>
  <c r="BI433" i="5"/>
  <c r="BH433" i="5"/>
  <c r="BG433" i="5"/>
  <c r="BF433" i="5"/>
  <c r="T433" i="5"/>
  <c r="R433" i="5"/>
  <c r="P433" i="5"/>
  <c r="BI432" i="5"/>
  <c r="BH432" i="5"/>
  <c r="BG432" i="5"/>
  <c r="BF432" i="5"/>
  <c r="T432" i="5"/>
  <c r="R432" i="5"/>
  <c r="P432" i="5"/>
  <c r="BI431" i="5"/>
  <c r="BH431" i="5"/>
  <c r="BG431" i="5"/>
  <c r="BF431" i="5"/>
  <c r="T431" i="5"/>
  <c r="R431" i="5"/>
  <c r="P431" i="5"/>
  <c r="BI430" i="5"/>
  <c r="BH430" i="5"/>
  <c r="BG430" i="5"/>
  <c r="BF430" i="5"/>
  <c r="T430" i="5"/>
  <c r="R430" i="5"/>
  <c r="P430" i="5"/>
  <c r="BI429" i="5"/>
  <c r="BH429" i="5"/>
  <c r="BG429" i="5"/>
  <c r="BF429" i="5"/>
  <c r="T429" i="5"/>
  <c r="R429" i="5"/>
  <c r="P429" i="5"/>
  <c r="BI428" i="5"/>
  <c r="BH428" i="5"/>
  <c r="BG428" i="5"/>
  <c r="BF428" i="5"/>
  <c r="T428" i="5"/>
  <c r="R428" i="5"/>
  <c r="P428" i="5"/>
  <c r="BI427" i="5"/>
  <c r="BH427" i="5"/>
  <c r="BG427" i="5"/>
  <c r="BF427" i="5"/>
  <c r="T427" i="5"/>
  <c r="R427" i="5"/>
  <c r="P427" i="5"/>
  <c r="BI426" i="5"/>
  <c r="BH426" i="5"/>
  <c r="BG426" i="5"/>
  <c r="BF426" i="5"/>
  <c r="T426" i="5"/>
  <c r="R426" i="5"/>
  <c r="P426" i="5"/>
  <c r="BI425" i="5"/>
  <c r="BH425" i="5"/>
  <c r="BG425" i="5"/>
  <c r="BF425" i="5"/>
  <c r="T425" i="5"/>
  <c r="R425" i="5"/>
  <c r="P425" i="5"/>
  <c r="BI424" i="5"/>
  <c r="BH424" i="5"/>
  <c r="BG424" i="5"/>
  <c r="BF424" i="5"/>
  <c r="T424" i="5"/>
  <c r="R424" i="5"/>
  <c r="P424" i="5"/>
  <c r="BI423" i="5"/>
  <c r="BH423" i="5"/>
  <c r="BG423" i="5"/>
  <c r="BF423" i="5"/>
  <c r="T423" i="5"/>
  <c r="R423" i="5"/>
  <c r="P423" i="5"/>
  <c r="BI422" i="5"/>
  <c r="BH422" i="5"/>
  <c r="BG422" i="5"/>
  <c r="BF422" i="5"/>
  <c r="T422" i="5"/>
  <c r="R422" i="5"/>
  <c r="P422" i="5"/>
  <c r="BI421" i="5"/>
  <c r="BH421" i="5"/>
  <c r="BG421" i="5"/>
  <c r="BF421" i="5"/>
  <c r="T421" i="5"/>
  <c r="R421" i="5"/>
  <c r="P421" i="5"/>
  <c r="BI420" i="5"/>
  <c r="BH420" i="5"/>
  <c r="BG420" i="5"/>
  <c r="BF420" i="5"/>
  <c r="T420" i="5"/>
  <c r="R420" i="5"/>
  <c r="P420" i="5"/>
  <c r="BI419" i="5"/>
  <c r="BH419" i="5"/>
  <c r="BG419" i="5"/>
  <c r="BF419" i="5"/>
  <c r="T419" i="5"/>
  <c r="R419" i="5"/>
  <c r="P419" i="5"/>
  <c r="BI418" i="5"/>
  <c r="BH418" i="5"/>
  <c r="BG418" i="5"/>
  <c r="BF418" i="5"/>
  <c r="T418" i="5"/>
  <c r="R418" i="5"/>
  <c r="P418" i="5"/>
  <c r="BI417" i="5"/>
  <c r="BH417" i="5"/>
  <c r="BG417" i="5"/>
  <c r="BF417" i="5"/>
  <c r="T417" i="5"/>
  <c r="R417" i="5"/>
  <c r="P417" i="5"/>
  <c r="BI416" i="5"/>
  <c r="BH416" i="5"/>
  <c r="BG416" i="5"/>
  <c r="BF416" i="5"/>
  <c r="T416" i="5"/>
  <c r="R416" i="5"/>
  <c r="P416" i="5"/>
  <c r="BI415" i="5"/>
  <c r="BH415" i="5"/>
  <c r="BG415" i="5"/>
  <c r="BF415" i="5"/>
  <c r="T415" i="5"/>
  <c r="R415" i="5"/>
  <c r="P415" i="5"/>
  <c r="BI414" i="5"/>
  <c r="BH414" i="5"/>
  <c r="BG414" i="5"/>
  <c r="BF414" i="5"/>
  <c r="T414" i="5"/>
  <c r="R414" i="5"/>
  <c r="P414" i="5"/>
  <c r="BI413" i="5"/>
  <c r="BH413" i="5"/>
  <c r="BG413" i="5"/>
  <c r="BF413" i="5"/>
  <c r="T413" i="5"/>
  <c r="R413" i="5"/>
  <c r="P413" i="5"/>
  <c r="BI412" i="5"/>
  <c r="BH412" i="5"/>
  <c r="BG412" i="5"/>
  <c r="BF412" i="5"/>
  <c r="T412" i="5"/>
  <c r="R412" i="5"/>
  <c r="P412" i="5"/>
  <c r="BI411" i="5"/>
  <c r="BH411" i="5"/>
  <c r="BG411" i="5"/>
  <c r="BF411" i="5"/>
  <c r="T411" i="5"/>
  <c r="R411" i="5"/>
  <c r="P411" i="5"/>
  <c r="BI410" i="5"/>
  <c r="BH410" i="5"/>
  <c r="BG410" i="5"/>
  <c r="BF410" i="5"/>
  <c r="T410" i="5"/>
  <c r="R410" i="5"/>
  <c r="P410" i="5"/>
  <c r="BI409" i="5"/>
  <c r="BH409" i="5"/>
  <c r="BG409" i="5"/>
  <c r="BF409" i="5"/>
  <c r="T409" i="5"/>
  <c r="R409" i="5"/>
  <c r="P409" i="5"/>
  <c r="BI408" i="5"/>
  <c r="BH408" i="5"/>
  <c r="BG408" i="5"/>
  <c r="BF408" i="5"/>
  <c r="T408" i="5"/>
  <c r="R408" i="5"/>
  <c r="P408" i="5"/>
  <c r="BI407" i="5"/>
  <c r="BH407" i="5"/>
  <c r="BG407" i="5"/>
  <c r="BF407" i="5"/>
  <c r="T407" i="5"/>
  <c r="R407" i="5"/>
  <c r="P407" i="5"/>
  <c r="BI406" i="5"/>
  <c r="BH406" i="5"/>
  <c r="BG406" i="5"/>
  <c r="BF406" i="5"/>
  <c r="T406" i="5"/>
  <c r="R406" i="5"/>
  <c r="P406" i="5"/>
  <c r="BI405" i="5"/>
  <c r="BH405" i="5"/>
  <c r="BG405" i="5"/>
  <c r="BF405" i="5"/>
  <c r="T405" i="5"/>
  <c r="R405" i="5"/>
  <c r="P405" i="5"/>
  <c r="BI404" i="5"/>
  <c r="BH404" i="5"/>
  <c r="BG404" i="5"/>
  <c r="BF404" i="5"/>
  <c r="T404" i="5"/>
  <c r="R404" i="5"/>
  <c r="P404" i="5"/>
  <c r="BI403" i="5"/>
  <c r="BH403" i="5"/>
  <c r="BG403" i="5"/>
  <c r="BF403" i="5"/>
  <c r="T403" i="5"/>
  <c r="R403" i="5"/>
  <c r="P403" i="5"/>
  <c r="BI402" i="5"/>
  <c r="BH402" i="5"/>
  <c r="BG402" i="5"/>
  <c r="BF402" i="5"/>
  <c r="T402" i="5"/>
  <c r="R402" i="5"/>
  <c r="P402" i="5"/>
  <c r="BI401" i="5"/>
  <c r="BH401" i="5"/>
  <c r="BG401" i="5"/>
  <c r="BF401" i="5"/>
  <c r="T401" i="5"/>
  <c r="R401" i="5"/>
  <c r="P401" i="5"/>
  <c r="BI400" i="5"/>
  <c r="BH400" i="5"/>
  <c r="BG400" i="5"/>
  <c r="BF400" i="5"/>
  <c r="T400" i="5"/>
  <c r="R400" i="5"/>
  <c r="P400" i="5"/>
  <c r="BI399" i="5"/>
  <c r="BH399" i="5"/>
  <c r="BG399" i="5"/>
  <c r="BF399" i="5"/>
  <c r="T399" i="5"/>
  <c r="R399" i="5"/>
  <c r="P399" i="5"/>
  <c r="BI398" i="5"/>
  <c r="BH398" i="5"/>
  <c r="BG398" i="5"/>
  <c r="BF398" i="5"/>
  <c r="T398" i="5"/>
  <c r="R398" i="5"/>
  <c r="P398" i="5"/>
  <c r="BI397" i="5"/>
  <c r="BH397" i="5"/>
  <c r="BG397" i="5"/>
  <c r="BF397" i="5"/>
  <c r="T397" i="5"/>
  <c r="R397" i="5"/>
  <c r="P397" i="5"/>
  <c r="BI396" i="5"/>
  <c r="BH396" i="5"/>
  <c r="BG396" i="5"/>
  <c r="BF396" i="5"/>
  <c r="T396" i="5"/>
  <c r="R396" i="5"/>
  <c r="P396" i="5"/>
  <c r="BI395" i="5"/>
  <c r="BH395" i="5"/>
  <c r="BG395" i="5"/>
  <c r="BF395" i="5"/>
  <c r="T395" i="5"/>
  <c r="R395" i="5"/>
  <c r="P395" i="5"/>
  <c r="BI394" i="5"/>
  <c r="BH394" i="5"/>
  <c r="BG394" i="5"/>
  <c r="BF394" i="5"/>
  <c r="T394" i="5"/>
  <c r="R394" i="5"/>
  <c r="P394" i="5"/>
  <c r="BI393" i="5"/>
  <c r="BH393" i="5"/>
  <c r="BG393" i="5"/>
  <c r="BF393" i="5"/>
  <c r="T393" i="5"/>
  <c r="R393" i="5"/>
  <c r="P393" i="5"/>
  <c r="BI392" i="5"/>
  <c r="BH392" i="5"/>
  <c r="BG392" i="5"/>
  <c r="BF392" i="5"/>
  <c r="T392" i="5"/>
  <c r="R392" i="5"/>
  <c r="P392" i="5"/>
  <c r="BI391" i="5"/>
  <c r="BH391" i="5"/>
  <c r="BG391" i="5"/>
  <c r="BF391" i="5"/>
  <c r="T391" i="5"/>
  <c r="R391" i="5"/>
  <c r="P391" i="5"/>
  <c r="BI390" i="5"/>
  <c r="BH390" i="5"/>
  <c r="BG390" i="5"/>
  <c r="BF390" i="5"/>
  <c r="T390" i="5"/>
  <c r="R390" i="5"/>
  <c r="P390" i="5"/>
  <c r="BI388" i="5"/>
  <c r="BH388" i="5"/>
  <c r="BG388" i="5"/>
  <c r="BF388" i="5"/>
  <c r="T388" i="5"/>
  <c r="R388" i="5"/>
  <c r="P388" i="5"/>
  <c r="BI387" i="5"/>
  <c r="BH387" i="5"/>
  <c r="BG387" i="5"/>
  <c r="BF387" i="5"/>
  <c r="T387" i="5"/>
  <c r="R387" i="5"/>
  <c r="P387" i="5"/>
  <c r="BI385" i="5"/>
  <c r="BH385" i="5"/>
  <c r="BG385" i="5"/>
  <c r="BF385" i="5"/>
  <c r="T385" i="5"/>
  <c r="R385" i="5"/>
  <c r="P385" i="5"/>
  <c r="BI384" i="5"/>
  <c r="BH384" i="5"/>
  <c r="BG384" i="5"/>
  <c r="BF384" i="5"/>
  <c r="T384" i="5"/>
  <c r="R384" i="5"/>
  <c r="P384" i="5"/>
  <c r="BI383" i="5"/>
  <c r="BH383" i="5"/>
  <c r="BG383" i="5"/>
  <c r="BF383" i="5"/>
  <c r="T383" i="5"/>
  <c r="R383" i="5"/>
  <c r="P383" i="5"/>
  <c r="BI381" i="5"/>
  <c r="BH381" i="5"/>
  <c r="BG381" i="5"/>
  <c r="BF381" i="5"/>
  <c r="T381" i="5"/>
  <c r="R381" i="5"/>
  <c r="P381" i="5"/>
  <c r="BI380" i="5"/>
  <c r="BH380" i="5"/>
  <c r="BG380" i="5"/>
  <c r="BF380" i="5"/>
  <c r="T380" i="5"/>
  <c r="R380" i="5"/>
  <c r="P380" i="5"/>
  <c r="BI379" i="5"/>
  <c r="BH379" i="5"/>
  <c r="BG379" i="5"/>
  <c r="BF379" i="5"/>
  <c r="T379" i="5"/>
  <c r="R379" i="5"/>
  <c r="P379" i="5"/>
  <c r="BI378" i="5"/>
  <c r="BH378" i="5"/>
  <c r="BG378" i="5"/>
  <c r="BF378" i="5"/>
  <c r="T378" i="5"/>
  <c r="R378" i="5"/>
  <c r="P378" i="5"/>
  <c r="BI377" i="5"/>
  <c r="BH377" i="5"/>
  <c r="BG377" i="5"/>
  <c r="BF377" i="5"/>
  <c r="T377" i="5"/>
  <c r="R377" i="5"/>
  <c r="P377" i="5"/>
  <c r="BI376" i="5"/>
  <c r="BH376" i="5"/>
  <c r="BG376" i="5"/>
  <c r="BF376" i="5"/>
  <c r="T376" i="5"/>
  <c r="R376" i="5"/>
  <c r="P376" i="5"/>
  <c r="BI375" i="5"/>
  <c r="BH375" i="5"/>
  <c r="BG375" i="5"/>
  <c r="BF375" i="5"/>
  <c r="T375" i="5"/>
  <c r="R375" i="5"/>
  <c r="P375" i="5"/>
  <c r="BI373" i="5"/>
  <c r="BH373" i="5"/>
  <c r="BG373" i="5"/>
  <c r="BF373" i="5"/>
  <c r="T373" i="5"/>
  <c r="R373" i="5"/>
  <c r="P373" i="5"/>
  <c r="BI372" i="5"/>
  <c r="BH372" i="5"/>
  <c r="BG372" i="5"/>
  <c r="BF372" i="5"/>
  <c r="T372" i="5"/>
  <c r="R372" i="5"/>
  <c r="P372" i="5"/>
  <c r="BI371" i="5"/>
  <c r="BH371" i="5"/>
  <c r="BG371" i="5"/>
  <c r="BF371" i="5"/>
  <c r="T371" i="5"/>
  <c r="R371" i="5"/>
  <c r="P371" i="5"/>
  <c r="BI370" i="5"/>
  <c r="BH370" i="5"/>
  <c r="BG370" i="5"/>
  <c r="BF370" i="5"/>
  <c r="T370" i="5"/>
  <c r="R370" i="5"/>
  <c r="P370" i="5"/>
  <c r="BI369" i="5"/>
  <c r="BH369" i="5"/>
  <c r="BG369" i="5"/>
  <c r="BF369" i="5"/>
  <c r="T369" i="5"/>
  <c r="R369" i="5"/>
  <c r="P369" i="5"/>
  <c r="BI368" i="5"/>
  <c r="BH368" i="5"/>
  <c r="BG368" i="5"/>
  <c r="BF368" i="5"/>
  <c r="T368" i="5"/>
  <c r="R368" i="5"/>
  <c r="P368" i="5"/>
  <c r="BI367" i="5"/>
  <c r="BH367" i="5"/>
  <c r="BG367" i="5"/>
  <c r="BF367" i="5"/>
  <c r="T367" i="5"/>
  <c r="R367" i="5"/>
  <c r="P367" i="5"/>
  <c r="BI366" i="5"/>
  <c r="BH366" i="5"/>
  <c r="BG366" i="5"/>
  <c r="BF366" i="5"/>
  <c r="T366" i="5"/>
  <c r="R366" i="5"/>
  <c r="P366" i="5"/>
  <c r="BI365" i="5"/>
  <c r="BH365" i="5"/>
  <c r="BG365" i="5"/>
  <c r="BF365" i="5"/>
  <c r="T365" i="5"/>
  <c r="R365" i="5"/>
  <c r="P365" i="5"/>
  <c r="BI364" i="5"/>
  <c r="BH364" i="5"/>
  <c r="BG364" i="5"/>
  <c r="BF364" i="5"/>
  <c r="T364" i="5"/>
  <c r="R364" i="5"/>
  <c r="P364" i="5"/>
  <c r="BI363" i="5"/>
  <c r="BH363" i="5"/>
  <c r="BG363" i="5"/>
  <c r="BF363" i="5"/>
  <c r="T363" i="5"/>
  <c r="R363" i="5"/>
  <c r="P363" i="5"/>
  <c r="BI361" i="5"/>
  <c r="BH361" i="5"/>
  <c r="BG361" i="5"/>
  <c r="BF361" i="5"/>
  <c r="T361" i="5"/>
  <c r="R361" i="5"/>
  <c r="P361" i="5"/>
  <c r="BI360" i="5"/>
  <c r="BH360" i="5"/>
  <c r="BG360" i="5"/>
  <c r="BF360" i="5"/>
  <c r="T360" i="5"/>
  <c r="R360" i="5"/>
  <c r="P360" i="5"/>
  <c r="BI359" i="5"/>
  <c r="BH359" i="5"/>
  <c r="BG359" i="5"/>
  <c r="BF359" i="5"/>
  <c r="T359" i="5"/>
  <c r="R359" i="5"/>
  <c r="P359" i="5"/>
  <c r="BI358" i="5"/>
  <c r="BH358" i="5"/>
  <c r="BG358" i="5"/>
  <c r="BF358" i="5"/>
  <c r="T358" i="5"/>
  <c r="R358" i="5"/>
  <c r="P358" i="5"/>
  <c r="BI357" i="5"/>
  <c r="BH357" i="5"/>
  <c r="BG357" i="5"/>
  <c r="BF357" i="5"/>
  <c r="T357" i="5"/>
  <c r="R357" i="5"/>
  <c r="P357" i="5"/>
  <c r="BI356" i="5"/>
  <c r="BH356" i="5"/>
  <c r="BG356" i="5"/>
  <c r="BF356" i="5"/>
  <c r="T356" i="5"/>
  <c r="R356" i="5"/>
  <c r="P356" i="5"/>
  <c r="BI355" i="5"/>
  <c r="BH355" i="5"/>
  <c r="BG355" i="5"/>
  <c r="BF355" i="5"/>
  <c r="T355" i="5"/>
  <c r="R355" i="5"/>
  <c r="P355" i="5"/>
  <c r="BI354" i="5"/>
  <c r="BH354" i="5"/>
  <c r="BG354" i="5"/>
  <c r="BF354" i="5"/>
  <c r="T354" i="5"/>
  <c r="R354" i="5"/>
  <c r="P354" i="5"/>
  <c r="BI353" i="5"/>
  <c r="BH353" i="5"/>
  <c r="BG353" i="5"/>
  <c r="BF353" i="5"/>
  <c r="T353" i="5"/>
  <c r="R353" i="5"/>
  <c r="P353" i="5"/>
  <c r="BI352" i="5"/>
  <c r="BH352" i="5"/>
  <c r="BG352" i="5"/>
  <c r="BF352" i="5"/>
  <c r="T352" i="5"/>
  <c r="R352" i="5"/>
  <c r="P352" i="5"/>
  <c r="BI350" i="5"/>
  <c r="BH350" i="5"/>
  <c r="BG350" i="5"/>
  <c r="BF350" i="5"/>
  <c r="T350" i="5"/>
  <c r="R350" i="5"/>
  <c r="P350" i="5"/>
  <c r="BI349" i="5"/>
  <c r="BH349" i="5"/>
  <c r="BG349" i="5"/>
  <c r="BF349" i="5"/>
  <c r="T349" i="5"/>
  <c r="R349" i="5"/>
  <c r="P349" i="5"/>
  <c r="BI347" i="5"/>
  <c r="BH347" i="5"/>
  <c r="BG347" i="5"/>
  <c r="BF347" i="5"/>
  <c r="T347" i="5"/>
  <c r="R347" i="5"/>
  <c r="P347" i="5"/>
  <c r="BI346" i="5"/>
  <c r="BH346" i="5"/>
  <c r="BG346" i="5"/>
  <c r="BF346" i="5"/>
  <c r="T346" i="5"/>
  <c r="R346" i="5"/>
  <c r="P346" i="5"/>
  <c r="BI345" i="5"/>
  <c r="BH345" i="5"/>
  <c r="BG345" i="5"/>
  <c r="BF345" i="5"/>
  <c r="T345" i="5"/>
  <c r="R345" i="5"/>
  <c r="P345" i="5"/>
  <c r="BI344" i="5"/>
  <c r="BH344" i="5"/>
  <c r="BG344" i="5"/>
  <c r="BF344" i="5"/>
  <c r="T344" i="5"/>
  <c r="R344" i="5"/>
  <c r="P344" i="5"/>
  <c r="BI343" i="5"/>
  <c r="BH343" i="5"/>
  <c r="BG343" i="5"/>
  <c r="BF343" i="5"/>
  <c r="T343" i="5"/>
  <c r="R343" i="5"/>
  <c r="P343" i="5"/>
  <c r="BI342" i="5"/>
  <c r="BH342" i="5"/>
  <c r="BG342" i="5"/>
  <c r="BF342" i="5"/>
  <c r="T342" i="5"/>
  <c r="R342" i="5"/>
  <c r="P342" i="5"/>
  <c r="BI341" i="5"/>
  <c r="BH341" i="5"/>
  <c r="BG341" i="5"/>
  <c r="BF341" i="5"/>
  <c r="T341" i="5"/>
  <c r="R341" i="5"/>
  <c r="P341" i="5"/>
  <c r="BI340" i="5"/>
  <c r="BH340" i="5"/>
  <c r="BG340" i="5"/>
  <c r="BF340" i="5"/>
  <c r="T340" i="5"/>
  <c r="R340" i="5"/>
  <c r="P340" i="5"/>
  <c r="BI339" i="5"/>
  <c r="BH339" i="5"/>
  <c r="BG339" i="5"/>
  <c r="BF339" i="5"/>
  <c r="T339" i="5"/>
  <c r="R339" i="5"/>
  <c r="P339" i="5"/>
  <c r="BI338" i="5"/>
  <c r="BH338" i="5"/>
  <c r="BG338" i="5"/>
  <c r="BF338" i="5"/>
  <c r="T338" i="5"/>
  <c r="R338" i="5"/>
  <c r="P338" i="5"/>
  <c r="BI337" i="5"/>
  <c r="BH337" i="5"/>
  <c r="BG337" i="5"/>
  <c r="BF337" i="5"/>
  <c r="T337" i="5"/>
  <c r="R337" i="5"/>
  <c r="P337" i="5"/>
  <c r="BI336" i="5"/>
  <c r="BH336" i="5"/>
  <c r="BG336" i="5"/>
  <c r="BF336" i="5"/>
  <c r="T336" i="5"/>
  <c r="R336" i="5"/>
  <c r="P336" i="5"/>
  <c r="BI335" i="5"/>
  <c r="BH335" i="5"/>
  <c r="BG335" i="5"/>
  <c r="BF335" i="5"/>
  <c r="T335" i="5"/>
  <c r="R335" i="5"/>
  <c r="P335" i="5"/>
  <c r="BI334" i="5"/>
  <c r="BH334" i="5"/>
  <c r="BG334" i="5"/>
  <c r="BF334" i="5"/>
  <c r="T334" i="5"/>
  <c r="R334" i="5"/>
  <c r="P334" i="5"/>
  <c r="BI333" i="5"/>
  <c r="BH333" i="5"/>
  <c r="BG333" i="5"/>
  <c r="BF333" i="5"/>
  <c r="T333" i="5"/>
  <c r="R333" i="5"/>
  <c r="P333" i="5"/>
  <c r="BI332" i="5"/>
  <c r="BH332" i="5"/>
  <c r="BG332" i="5"/>
  <c r="BF332" i="5"/>
  <c r="T332" i="5"/>
  <c r="R332" i="5"/>
  <c r="P332" i="5"/>
  <c r="BI331" i="5"/>
  <c r="BH331" i="5"/>
  <c r="BG331" i="5"/>
  <c r="BF331" i="5"/>
  <c r="T331" i="5"/>
  <c r="R331" i="5"/>
  <c r="P331" i="5"/>
  <c r="BI330" i="5"/>
  <c r="BH330" i="5"/>
  <c r="BG330" i="5"/>
  <c r="BF330" i="5"/>
  <c r="T330" i="5"/>
  <c r="R330" i="5"/>
  <c r="P330" i="5"/>
  <c r="BI329" i="5"/>
  <c r="BH329" i="5"/>
  <c r="BG329" i="5"/>
  <c r="BF329" i="5"/>
  <c r="T329" i="5"/>
  <c r="R329" i="5"/>
  <c r="P329" i="5"/>
  <c r="BI328" i="5"/>
  <c r="BH328" i="5"/>
  <c r="BG328" i="5"/>
  <c r="BF328" i="5"/>
  <c r="T328" i="5"/>
  <c r="R328" i="5"/>
  <c r="P328" i="5"/>
  <c r="BI327" i="5"/>
  <c r="BH327" i="5"/>
  <c r="BG327" i="5"/>
  <c r="BF327" i="5"/>
  <c r="T327" i="5"/>
  <c r="R327" i="5"/>
  <c r="P327" i="5"/>
  <c r="BI326" i="5"/>
  <c r="BH326" i="5"/>
  <c r="BG326" i="5"/>
  <c r="BF326" i="5"/>
  <c r="T326" i="5"/>
  <c r="R326" i="5"/>
  <c r="P326" i="5"/>
  <c r="BI325" i="5"/>
  <c r="BH325" i="5"/>
  <c r="BG325" i="5"/>
  <c r="BF325" i="5"/>
  <c r="T325" i="5"/>
  <c r="R325" i="5"/>
  <c r="P325" i="5"/>
  <c r="BI324" i="5"/>
  <c r="BH324" i="5"/>
  <c r="BG324" i="5"/>
  <c r="BF324" i="5"/>
  <c r="T324" i="5"/>
  <c r="R324" i="5"/>
  <c r="P324" i="5"/>
  <c r="BI323" i="5"/>
  <c r="BH323" i="5"/>
  <c r="BG323" i="5"/>
  <c r="BF323" i="5"/>
  <c r="T323" i="5"/>
  <c r="R323" i="5"/>
  <c r="P323" i="5"/>
  <c r="BI322" i="5"/>
  <c r="BH322" i="5"/>
  <c r="BG322" i="5"/>
  <c r="BF322" i="5"/>
  <c r="T322" i="5"/>
  <c r="R322" i="5"/>
  <c r="P322" i="5"/>
  <c r="BI321" i="5"/>
  <c r="BH321" i="5"/>
  <c r="BG321" i="5"/>
  <c r="BF321" i="5"/>
  <c r="T321" i="5"/>
  <c r="R321" i="5"/>
  <c r="P321" i="5"/>
  <c r="BI320" i="5"/>
  <c r="BH320" i="5"/>
  <c r="BG320" i="5"/>
  <c r="BF320" i="5"/>
  <c r="T320" i="5"/>
  <c r="R320" i="5"/>
  <c r="P320" i="5"/>
  <c r="BI319" i="5"/>
  <c r="BH319" i="5"/>
  <c r="BG319" i="5"/>
  <c r="BF319" i="5"/>
  <c r="T319" i="5"/>
  <c r="R319" i="5"/>
  <c r="P319" i="5"/>
  <c r="BI317" i="5"/>
  <c r="BH317" i="5"/>
  <c r="BG317" i="5"/>
  <c r="BF317" i="5"/>
  <c r="T317" i="5"/>
  <c r="R317" i="5"/>
  <c r="P317" i="5"/>
  <c r="BI316" i="5"/>
  <c r="BH316" i="5"/>
  <c r="BG316" i="5"/>
  <c r="BF316" i="5"/>
  <c r="T316" i="5"/>
  <c r="R316" i="5"/>
  <c r="P316" i="5"/>
  <c r="BI314" i="5"/>
  <c r="BH314" i="5"/>
  <c r="BG314" i="5"/>
  <c r="BF314" i="5"/>
  <c r="T314" i="5"/>
  <c r="R314" i="5"/>
  <c r="P314" i="5"/>
  <c r="BI313" i="5"/>
  <c r="BH313" i="5"/>
  <c r="BG313" i="5"/>
  <c r="BF313" i="5"/>
  <c r="T313" i="5"/>
  <c r="R313" i="5"/>
  <c r="P313" i="5"/>
  <c r="BI312" i="5"/>
  <c r="BH312" i="5"/>
  <c r="BG312" i="5"/>
  <c r="BF312" i="5"/>
  <c r="T312" i="5"/>
  <c r="R312" i="5"/>
  <c r="P312" i="5"/>
  <c r="BI311" i="5"/>
  <c r="BH311" i="5"/>
  <c r="BG311" i="5"/>
  <c r="BF311" i="5"/>
  <c r="T311" i="5"/>
  <c r="R311" i="5"/>
  <c r="P311" i="5"/>
  <c r="BI310" i="5"/>
  <c r="BH310" i="5"/>
  <c r="BG310" i="5"/>
  <c r="BF310" i="5"/>
  <c r="T310" i="5"/>
  <c r="R310" i="5"/>
  <c r="P310" i="5"/>
  <c r="BI309" i="5"/>
  <c r="BH309" i="5"/>
  <c r="BG309" i="5"/>
  <c r="BF309" i="5"/>
  <c r="T309" i="5"/>
  <c r="R309" i="5"/>
  <c r="P309" i="5"/>
  <c r="BI308" i="5"/>
  <c r="BH308" i="5"/>
  <c r="BG308" i="5"/>
  <c r="BF308" i="5"/>
  <c r="T308" i="5"/>
  <c r="R308" i="5"/>
  <c r="P308" i="5"/>
  <c r="BI306" i="5"/>
  <c r="BH306" i="5"/>
  <c r="BG306" i="5"/>
  <c r="BF306" i="5"/>
  <c r="T306" i="5"/>
  <c r="R306" i="5"/>
  <c r="P306" i="5"/>
  <c r="BI305" i="5"/>
  <c r="BH305" i="5"/>
  <c r="BG305" i="5"/>
  <c r="BF305" i="5"/>
  <c r="T305" i="5"/>
  <c r="R305" i="5"/>
  <c r="P305" i="5"/>
  <c r="BI304" i="5"/>
  <c r="BH304" i="5"/>
  <c r="BG304" i="5"/>
  <c r="BF304" i="5"/>
  <c r="T304" i="5"/>
  <c r="R304" i="5"/>
  <c r="P304" i="5"/>
  <c r="BI303" i="5"/>
  <c r="BH303" i="5"/>
  <c r="BG303" i="5"/>
  <c r="BF303" i="5"/>
  <c r="T303" i="5"/>
  <c r="R303" i="5"/>
  <c r="P303" i="5"/>
  <c r="BI302" i="5"/>
  <c r="BH302" i="5"/>
  <c r="BG302" i="5"/>
  <c r="BF302" i="5"/>
  <c r="T302" i="5"/>
  <c r="R302" i="5"/>
  <c r="P302" i="5"/>
  <c r="BI301" i="5"/>
  <c r="BH301" i="5"/>
  <c r="BG301" i="5"/>
  <c r="BF301" i="5"/>
  <c r="T301" i="5"/>
  <c r="R301" i="5"/>
  <c r="P301" i="5"/>
  <c r="BI300" i="5"/>
  <c r="BH300" i="5"/>
  <c r="BG300" i="5"/>
  <c r="BF300" i="5"/>
  <c r="T300" i="5"/>
  <c r="R300" i="5"/>
  <c r="P300" i="5"/>
  <c r="BI299" i="5"/>
  <c r="BH299" i="5"/>
  <c r="BG299" i="5"/>
  <c r="BF299" i="5"/>
  <c r="T299" i="5"/>
  <c r="R299" i="5"/>
  <c r="P299" i="5"/>
  <c r="BI297" i="5"/>
  <c r="BH297" i="5"/>
  <c r="BG297" i="5"/>
  <c r="BF297" i="5"/>
  <c r="T297" i="5"/>
  <c r="R297" i="5"/>
  <c r="P297" i="5"/>
  <c r="BI296" i="5"/>
  <c r="BH296" i="5"/>
  <c r="BG296" i="5"/>
  <c r="BF296" i="5"/>
  <c r="T296" i="5"/>
  <c r="R296" i="5"/>
  <c r="P296" i="5"/>
  <c r="BI295" i="5"/>
  <c r="BH295" i="5"/>
  <c r="BG295" i="5"/>
  <c r="BF295" i="5"/>
  <c r="T295" i="5"/>
  <c r="R295" i="5"/>
  <c r="P295" i="5"/>
  <c r="BI294" i="5"/>
  <c r="BH294" i="5"/>
  <c r="BG294" i="5"/>
  <c r="BF294" i="5"/>
  <c r="T294" i="5"/>
  <c r="R294" i="5"/>
  <c r="P294" i="5"/>
  <c r="BI293" i="5"/>
  <c r="BH293" i="5"/>
  <c r="BG293" i="5"/>
  <c r="BF293" i="5"/>
  <c r="T293" i="5"/>
  <c r="R293" i="5"/>
  <c r="P293" i="5"/>
  <c r="BI292" i="5"/>
  <c r="BH292" i="5"/>
  <c r="BG292" i="5"/>
  <c r="BF292" i="5"/>
  <c r="T292" i="5"/>
  <c r="R292" i="5"/>
  <c r="P292" i="5"/>
  <c r="BI291" i="5"/>
  <c r="BH291" i="5"/>
  <c r="BG291" i="5"/>
  <c r="BF291" i="5"/>
  <c r="T291" i="5"/>
  <c r="R291" i="5"/>
  <c r="P291" i="5"/>
  <c r="BI290" i="5"/>
  <c r="BH290" i="5"/>
  <c r="BG290" i="5"/>
  <c r="BF290" i="5"/>
  <c r="T290" i="5"/>
  <c r="R290" i="5"/>
  <c r="P290" i="5"/>
  <c r="BI289" i="5"/>
  <c r="BH289" i="5"/>
  <c r="BG289" i="5"/>
  <c r="BF289" i="5"/>
  <c r="T289" i="5"/>
  <c r="R289" i="5"/>
  <c r="P289" i="5"/>
  <c r="BI288" i="5"/>
  <c r="BH288" i="5"/>
  <c r="BG288" i="5"/>
  <c r="BF288" i="5"/>
  <c r="T288" i="5"/>
  <c r="R288" i="5"/>
  <c r="P288" i="5"/>
  <c r="BI287" i="5"/>
  <c r="BH287" i="5"/>
  <c r="BG287" i="5"/>
  <c r="BF287" i="5"/>
  <c r="T287" i="5"/>
  <c r="R287" i="5"/>
  <c r="P287" i="5"/>
  <c r="BI286" i="5"/>
  <c r="BH286" i="5"/>
  <c r="BG286" i="5"/>
  <c r="BF286" i="5"/>
  <c r="T286" i="5"/>
  <c r="R286" i="5"/>
  <c r="P286" i="5"/>
  <c r="BI285" i="5"/>
  <c r="BH285" i="5"/>
  <c r="BG285" i="5"/>
  <c r="BF285" i="5"/>
  <c r="T285" i="5"/>
  <c r="R285" i="5"/>
  <c r="P285" i="5"/>
  <c r="BI284" i="5"/>
  <c r="BH284" i="5"/>
  <c r="BG284" i="5"/>
  <c r="BF284" i="5"/>
  <c r="T284" i="5"/>
  <c r="R284" i="5"/>
  <c r="P284" i="5"/>
  <c r="BI283" i="5"/>
  <c r="BH283" i="5"/>
  <c r="BG283" i="5"/>
  <c r="BF283" i="5"/>
  <c r="T283" i="5"/>
  <c r="R283" i="5"/>
  <c r="P283" i="5"/>
  <c r="BI282" i="5"/>
  <c r="BH282" i="5"/>
  <c r="BG282" i="5"/>
  <c r="BF282" i="5"/>
  <c r="T282" i="5"/>
  <c r="R282" i="5"/>
  <c r="P282" i="5"/>
  <c r="BI280" i="5"/>
  <c r="BH280" i="5"/>
  <c r="BG280" i="5"/>
  <c r="BF280" i="5"/>
  <c r="T280" i="5"/>
  <c r="R280" i="5"/>
  <c r="P280" i="5"/>
  <c r="BI279" i="5"/>
  <c r="BH279" i="5"/>
  <c r="BG279" i="5"/>
  <c r="BF279" i="5"/>
  <c r="T279" i="5"/>
  <c r="R279" i="5"/>
  <c r="P279" i="5"/>
  <c r="BI278" i="5"/>
  <c r="BH278" i="5"/>
  <c r="BG278" i="5"/>
  <c r="BF278" i="5"/>
  <c r="T278" i="5"/>
  <c r="R278" i="5"/>
  <c r="P278" i="5"/>
  <c r="BI277" i="5"/>
  <c r="BH277" i="5"/>
  <c r="BG277" i="5"/>
  <c r="BF277" i="5"/>
  <c r="T277" i="5"/>
  <c r="R277" i="5"/>
  <c r="P277" i="5"/>
  <c r="BI276" i="5"/>
  <c r="BH276" i="5"/>
  <c r="BG276" i="5"/>
  <c r="BF276" i="5"/>
  <c r="T276" i="5"/>
  <c r="R276" i="5"/>
  <c r="P276" i="5"/>
  <c r="BI275" i="5"/>
  <c r="BH275" i="5"/>
  <c r="BG275" i="5"/>
  <c r="BF275" i="5"/>
  <c r="T275" i="5"/>
  <c r="R275" i="5"/>
  <c r="P275" i="5"/>
  <c r="BI274" i="5"/>
  <c r="BH274" i="5"/>
  <c r="BG274" i="5"/>
  <c r="BF274" i="5"/>
  <c r="T274" i="5"/>
  <c r="R274" i="5"/>
  <c r="P274" i="5"/>
  <c r="BI273" i="5"/>
  <c r="BH273" i="5"/>
  <c r="BG273" i="5"/>
  <c r="BF273" i="5"/>
  <c r="T273" i="5"/>
  <c r="R273" i="5"/>
  <c r="P273" i="5"/>
  <c r="BI272" i="5"/>
  <c r="BH272" i="5"/>
  <c r="BG272" i="5"/>
  <c r="BF272" i="5"/>
  <c r="T272" i="5"/>
  <c r="R272" i="5"/>
  <c r="P272" i="5"/>
  <c r="BI271" i="5"/>
  <c r="BH271" i="5"/>
  <c r="BG271" i="5"/>
  <c r="BF271" i="5"/>
  <c r="T271" i="5"/>
  <c r="R271" i="5"/>
  <c r="P271" i="5"/>
  <c r="BI269" i="5"/>
  <c r="BH269" i="5"/>
  <c r="BG269" i="5"/>
  <c r="BF269" i="5"/>
  <c r="T269" i="5"/>
  <c r="R269" i="5"/>
  <c r="P269" i="5"/>
  <c r="BI268" i="5"/>
  <c r="BH268" i="5"/>
  <c r="BG268" i="5"/>
  <c r="BF268" i="5"/>
  <c r="T268" i="5"/>
  <c r="R268" i="5"/>
  <c r="P268" i="5"/>
  <c r="BI267" i="5"/>
  <c r="BH267" i="5"/>
  <c r="BG267" i="5"/>
  <c r="BF267" i="5"/>
  <c r="T267" i="5"/>
  <c r="R267" i="5"/>
  <c r="P267" i="5"/>
  <c r="BI266" i="5"/>
  <c r="BH266" i="5"/>
  <c r="BG266" i="5"/>
  <c r="BF266" i="5"/>
  <c r="T266" i="5"/>
  <c r="R266" i="5"/>
  <c r="P266" i="5"/>
  <c r="BI265" i="5"/>
  <c r="BH265" i="5"/>
  <c r="BG265" i="5"/>
  <c r="BF265" i="5"/>
  <c r="T265" i="5"/>
  <c r="R265" i="5"/>
  <c r="P265" i="5"/>
  <c r="BI264" i="5"/>
  <c r="BH264" i="5"/>
  <c r="BG264" i="5"/>
  <c r="BF264" i="5"/>
  <c r="T264" i="5"/>
  <c r="R264" i="5"/>
  <c r="P264" i="5"/>
  <c r="BI263" i="5"/>
  <c r="BH263" i="5"/>
  <c r="BG263" i="5"/>
  <c r="BF263" i="5"/>
  <c r="T263" i="5"/>
  <c r="R263" i="5"/>
  <c r="P263" i="5"/>
  <c r="BI262" i="5"/>
  <c r="BH262" i="5"/>
  <c r="BG262" i="5"/>
  <c r="BF262" i="5"/>
  <c r="T262" i="5"/>
  <c r="R262" i="5"/>
  <c r="P262" i="5"/>
  <c r="BI261" i="5"/>
  <c r="BH261" i="5"/>
  <c r="BG261" i="5"/>
  <c r="BF261" i="5"/>
  <c r="T261" i="5"/>
  <c r="R261" i="5"/>
  <c r="P261" i="5"/>
  <c r="BI260" i="5"/>
  <c r="BH260" i="5"/>
  <c r="BG260" i="5"/>
  <c r="BF260" i="5"/>
  <c r="T260" i="5"/>
  <c r="R260" i="5"/>
  <c r="P260" i="5"/>
  <c r="BI259" i="5"/>
  <c r="BH259" i="5"/>
  <c r="BG259" i="5"/>
  <c r="BF259" i="5"/>
  <c r="T259" i="5"/>
  <c r="R259" i="5"/>
  <c r="P259" i="5"/>
  <c r="BI258" i="5"/>
  <c r="BH258" i="5"/>
  <c r="BG258" i="5"/>
  <c r="BF258" i="5"/>
  <c r="T258" i="5"/>
  <c r="R258" i="5"/>
  <c r="P258" i="5"/>
  <c r="BI257" i="5"/>
  <c r="BH257" i="5"/>
  <c r="BG257" i="5"/>
  <c r="BF257" i="5"/>
  <c r="T257" i="5"/>
  <c r="R257" i="5"/>
  <c r="P257" i="5"/>
  <c r="BI254" i="5"/>
  <c r="BH254" i="5"/>
  <c r="BG254" i="5"/>
  <c r="BF254" i="5"/>
  <c r="T254" i="5"/>
  <c r="T253" i="5"/>
  <c r="R254" i="5"/>
  <c r="R253" i="5" s="1"/>
  <c r="P254" i="5"/>
  <c r="P253" i="5"/>
  <c r="BI252" i="5"/>
  <c r="BH252" i="5"/>
  <c r="BG252" i="5"/>
  <c r="BF252" i="5"/>
  <c r="T252" i="5"/>
  <c r="R252" i="5"/>
  <c r="P252" i="5"/>
  <c r="BI251" i="5"/>
  <c r="BH251" i="5"/>
  <c r="BG251" i="5"/>
  <c r="BF251" i="5"/>
  <c r="T251" i="5"/>
  <c r="R251" i="5"/>
  <c r="P251" i="5"/>
  <c r="BI250" i="5"/>
  <c r="BH250" i="5"/>
  <c r="BG250" i="5"/>
  <c r="BF250" i="5"/>
  <c r="T250" i="5"/>
  <c r="R250" i="5"/>
  <c r="P250" i="5"/>
  <c r="BI249" i="5"/>
  <c r="BH249" i="5"/>
  <c r="BG249" i="5"/>
  <c r="BF249" i="5"/>
  <c r="T249" i="5"/>
  <c r="R249" i="5"/>
  <c r="P249" i="5"/>
  <c r="BI248" i="5"/>
  <c r="BH248" i="5"/>
  <c r="BG248" i="5"/>
  <c r="BF248" i="5"/>
  <c r="T248" i="5"/>
  <c r="R248" i="5"/>
  <c r="P248" i="5"/>
  <c r="BI247" i="5"/>
  <c r="BH247" i="5"/>
  <c r="BG247" i="5"/>
  <c r="BF247" i="5"/>
  <c r="T247" i="5"/>
  <c r="R247" i="5"/>
  <c r="P247" i="5"/>
  <c r="BI246" i="5"/>
  <c r="BH246" i="5"/>
  <c r="BG246" i="5"/>
  <c r="BF246" i="5"/>
  <c r="T246" i="5"/>
  <c r="R246" i="5"/>
  <c r="P246" i="5"/>
  <c r="BI245" i="5"/>
  <c r="BH245" i="5"/>
  <c r="BG245" i="5"/>
  <c r="BF245" i="5"/>
  <c r="T245" i="5"/>
  <c r="R245" i="5"/>
  <c r="P245" i="5"/>
  <c r="BI244" i="5"/>
  <c r="BH244" i="5"/>
  <c r="BG244" i="5"/>
  <c r="BF244" i="5"/>
  <c r="T244" i="5"/>
  <c r="R244" i="5"/>
  <c r="P244" i="5"/>
  <c r="BI243" i="5"/>
  <c r="BH243" i="5"/>
  <c r="BG243" i="5"/>
  <c r="BF243" i="5"/>
  <c r="T243" i="5"/>
  <c r="R243" i="5"/>
  <c r="P243" i="5"/>
  <c r="BI242" i="5"/>
  <c r="BH242" i="5"/>
  <c r="BG242" i="5"/>
  <c r="BF242" i="5"/>
  <c r="T242" i="5"/>
  <c r="R242" i="5"/>
  <c r="P242" i="5"/>
  <c r="BI240" i="5"/>
  <c r="BH240" i="5"/>
  <c r="BG240" i="5"/>
  <c r="BF240" i="5"/>
  <c r="T240" i="5"/>
  <c r="R240" i="5"/>
  <c r="P240" i="5"/>
  <c r="BI239" i="5"/>
  <c r="BH239" i="5"/>
  <c r="BG239" i="5"/>
  <c r="BF239" i="5"/>
  <c r="T239" i="5"/>
  <c r="R239" i="5"/>
  <c r="P239" i="5"/>
  <c r="BI238" i="5"/>
  <c r="BH238" i="5"/>
  <c r="BG238" i="5"/>
  <c r="BF238" i="5"/>
  <c r="T238" i="5"/>
  <c r="R238" i="5"/>
  <c r="P238" i="5"/>
  <c r="BI237" i="5"/>
  <c r="BH237" i="5"/>
  <c r="BG237" i="5"/>
  <c r="BF237" i="5"/>
  <c r="T237" i="5"/>
  <c r="R237" i="5"/>
  <c r="P237" i="5"/>
  <c r="BI236" i="5"/>
  <c r="BH236" i="5"/>
  <c r="BG236" i="5"/>
  <c r="BF236" i="5"/>
  <c r="T236" i="5"/>
  <c r="R236" i="5"/>
  <c r="P236" i="5"/>
  <c r="BI235" i="5"/>
  <c r="BH235" i="5"/>
  <c r="BG235" i="5"/>
  <c r="BF235" i="5"/>
  <c r="T235" i="5"/>
  <c r="R235" i="5"/>
  <c r="P235" i="5"/>
  <c r="BI234" i="5"/>
  <c r="BH234" i="5"/>
  <c r="BG234" i="5"/>
  <c r="BF234" i="5"/>
  <c r="T234" i="5"/>
  <c r="R234" i="5"/>
  <c r="P234" i="5"/>
  <c r="BI233" i="5"/>
  <c r="BH233" i="5"/>
  <c r="BG233" i="5"/>
  <c r="BF233" i="5"/>
  <c r="T233" i="5"/>
  <c r="R233" i="5"/>
  <c r="P233" i="5"/>
  <c r="BI232" i="5"/>
  <c r="BH232" i="5"/>
  <c r="BG232" i="5"/>
  <c r="BF232" i="5"/>
  <c r="T232" i="5"/>
  <c r="R232" i="5"/>
  <c r="P232" i="5"/>
  <c r="BI231" i="5"/>
  <c r="BH231" i="5"/>
  <c r="BG231" i="5"/>
  <c r="BF231" i="5"/>
  <c r="T231" i="5"/>
  <c r="R231" i="5"/>
  <c r="P231" i="5"/>
  <c r="BI230" i="5"/>
  <c r="BH230" i="5"/>
  <c r="BG230" i="5"/>
  <c r="BF230" i="5"/>
  <c r="T230" i="5"/>
  <c r="R230" i="5"/>
  <c r="P230" i="5"/>
  <c r="BI229" i="5"/>
  <c r="BH229" i="5"/>
  <c r="BG229" i="5"/>
  <c r="BF229" i="5"/>
  <c r="T229" i="5"/>
  <c r="R229" i="5"/>
  <c r="P229" i="5"/>
  <c r="BI228" i="5"/>
  <c r="BH228" i="5"/>
  <c r="BG228" i="5"/>
  <c r="BF228" i="5"/>
  <c r="T228" i="5"/>
  <c r="R228" i="5"/>
  <c r="P228" i="5"/>
  <c r="BI227" i="5"/>
  <c r="BH227" i="5"/>
  <c r="BG227" i="5"/>
  <c r="BF227" i="5"/>
  <c r="T227" i="5"/>
  <c r="R227" i="5"/>
  <c r="P227" i="5"/>
  <c r="BI226" i="5"/>
  <c r="BH226" i="5"/>
  <c r="BG226" i="5"/>
  <c r="BF226" i="5"/>
  <c r="T226" i="5"/>
  <c r="R226" i="5"/>
  <c r="P226" i="5"/>
  <c r="BI225" i="5"/>
  <c r="BH225" i="5"/>
  <c r="BG225" i="5"/>
  <c r="BF225" i="5"/>
  <c r="T225" i="5"/>
  <c r="R225" i="5"/>
  <c r="P225" i="5"/>
  <c r="BI224" i="5"/>
  <c r="BH224" i="5"/>
  <c r="BG224" i="5"/>
  <c r="BF224" i="5"/>
  <c r="T224" i="5"/>
  <c r="R224" i="5"/>
  <c r="P224" i="5"/>
  <c r="BI223" i="5"/>
  <c r="BH223" i="5"/>
  <c r="BG223" i="5"/>
  <c r="BF223" i="5"/>
  <c r="T223" i="5"/>
  <c r="R223" i="5"/>
  <c r="P223" i="5"/>
  <c r="BI222" i="5"/>
  <c r="BH222" i="5"/>
  <c r="BG222" i="5"/>
  <c r="BF222" i="5"/>
  <c r="T222" i="5"/>
  <c r="R222" i="5"/>
  <c r="P222" i="5"/>
  <c r="BI221" i="5"/>
  <c r="BH221" i="5"/>
  <c r="BG221" i="5"/>
  <c r="BF221" i="5"/>
  <c r="T221" i="5"/>
  <c r="R221" i="5"/>
  <c r="P221" i="5"/>
  <c r="BI220" i="5"/>
  <c r="BH220" i="5"/>
  <c r="BG220" i="5"/>
  <c r="BF220" i="5"/>
  <c r="T220" i="5"/>
  <c r="R220" i="5"/>
  <c r="P220" i="5"/>
  <c r="BI219" i="5"/>
  <c r="BH219" i="5"/>
  <c r="BG219" i="5"/>
  <c r="BF219" i="5"/>
  <c r="T219" i="5"/>
  <c r="R219" i="5"/>
  <c r="P219" i="5"/>
  <c r="BI218" i="5"/>
  <c r="BH218" i="5"/>
  <c r="BG218" i="5"/>
  <c r="BF218" i="5"/>
  <c r="T218" i="5"/>
  <c r="R218" i="5"/>
  <c r="P218" i="5"/>
  <c r="BI217" i="5"/>
  <c r="BH217" i="5"/>
  <c r="BG217" i="5"/>
  <c r="BF217" i="5"/>
  <c r="T217" i="5"/>
  <c r="R217" i="5"/>
  <c r="P217" i="5"/>
  <c r="BI216" i="5"/>
  <c r="BH216" i="5"/>
  <c r="BG216" i="5"/>
  <c r="BF216" i="5"/>
  <c r="T216" i="5"/>
  <c r="R216" i="5"/>
  <c r="P216" i="5"/>
  <c r="BI214" i="5"/>
  <c r="BH214" i="5"/>
  <c r="BG214" i="5"/>
  <c r="BF214" i="5"/>
  <c r="T214" i="5"/>
  <c r="R214" i="5"/>
  <c r="P214" i="5"/>
  <c r="BI213" i="5"/>
  <c r="BH213" i="5"/>
  <c r="BG213" i="5"/>
  <c r="BF213" i="5"/>
  <c r="T213" i="5"/>
  <c r="R213" i="5"/>
  <c r="P213" i="5"/>
  <c r="BI212" i="5"/>
  <c r="BH212" i="5"/>
  <c r="BG212" i="5"/>
  <c r="BF212" i="5"/>
  <c r="T212" i="5"/>
  <c r="R212" i="5"/>
  <c r="P212" i="5"/>
  <c r="BI211" i="5"/>
  <c r="BH211" i="5"/>
  <c r="BG211" i="5"/>
  <c r="BF211" i="5"/>
  <c r="T211" i="5"/>
  <c r="R211" i="5"/>
  <c r="P211" i="5"/>
  <c r="BI209" i="5"/>
  <c r="BH209" i="5"/>
  <c r="BG209" i="5"/>
  <c r="BF209" i="5"/>
  <c r="T209" i="5"/>
  <c r="R209" i="5"/>
  <c r="P209" i="5"/>
  <c r="BI208" i="5"/>
  <c r="BH208" i="5"/>
  <c r="BG208" i="5"/>
  <c r="BF208" i="5"/>
  <c r="T208" i="5"/>
  <c r="R208" i="5"/>
  <c r="P208" i="5"/>
  <c r="BI207" i="5"/>
  <c r="BH207" i="5"/>
  <c r="BG207" i="5"/>
  <c r="BF207" i="5"/>
  <c r="T207" i="5"/>
  <c r="R207" i="5"/>
  <c r="P207" i="5"/>
  <c r="BI206" i="5"/>
  <c r="BH206" i="5"/>
  <c r="BG206" i="5"/>
  <c r="BF206" i="5"/>
  <c r="T206" i="5"/>
  <c r="R206" i="5"/>
  <c r="P206" i="5"/>
  <c r="BI205" i="5"/>
  <c r="BH205" i="5"/>
  <c r="BG205" i="5"/>
  <c r="BF205" i="5"/>
  <c r="T205" i="5"/>
  <c r="R205" i="5"/>
  <c r="P205" i="5"/>
  <c r="BI204" i="5"/>
  <c r="BH204" i="5"/>
  <c r="BG204" i="5"/>
  <c r="BF204" i="5"/>
  <c r="T204" i="5"/>
  <c r="R204" i="5"/>
  <c r="P204" i="5"/>
  <c r="BI203" i="5"/>
  <c r="BH203" i="5"/>
  <c r="BG203" i="5"/>
  <c r="BF203" i="5"/>
  <c r="T203" i="5"/>
  <c r="R203" i="5"/>
  <c r="P203" i="5"/>
  <c r="BI202" i="5"/>
  <c r="BH202" i="5"/>
  <c r="BG202" i="5"/>
  <c r="BF202" i="5"/>
  <c r="T202" i="5"/>
  <c r="R202" i="5"/>
  <c r="P202" i="5"/>
  <c r="BI201" i="5"/>
  <c r="BH201" i="5"/>
  <c r="BG201" i="5"/>
  <c r="BF201" i="5"/>
  <c r="T201" i="5"/>
  <c r="R201" i="5"/>
  <c r="P201" i="5"/>
  <c r="BI200" i="5"/>
  <c r="BH200" i="5"/>
  <c r="BG200" i="5"/>
  <c r="BF200" i="5"/>
  <c r="T200" i="5"/>
  <c r="R200" i="5"/>
  <c r="P200" i="5"/>
  <c r="BI199" i="5"/>
  <c r="BH199" i="5"/>
  <c r="BG199" i="5"/>
  <c r="BF199" i="5"/>
  <c r="T199" i="5"/>
  <c r="R199" i="5"/>
  <c r="P199" i="5"/>
  <c r="BI198" i="5"/>
  <c r="BH198" i="5"/>
  <c r="BG198" i="5"/>
  <c r="BF198" i="5"/>
  <c r="T198" i="5"/>
  <c r="R198" i="5"/>
  <c r="P198" i="5"/>
  <c r="BI196" i="5"/>
  <c r="BH196" i="5"/>
  <c r="BG196" i="5"/>
  <c r="BF196" i="5"/>
  <c r="T196" i="5"/>
  <c r="R196" i="5"/>
  <c r="P196" i="5"/>
  <c r="BI195" i="5"/>
  <c r="BH195" i="5"/>
  <c r="BG195" i="5"/>
  <c r="BF195" i="5"/>
  <c r="T195" i="5"/>
  <c r="R195" i="5"/>
  <c r="P195" i="5"/>
  <c r="BI194" i="5"/>
  <c r="BH194" i="5"/>
  <c r="BG194" i="5"/>
  <c r="BF194" i="5"/>
  <c r="T194" i="5"/>
  <c r="R194" i="5"/>
  <c r="P194" i="5"/>
  <c r="BI193" i="5"/>
  <c r="BH193" i="5"/>
  <c r="BG193" i="5"/>
  <c r="BF193" i="5"/>
  <c r="T193" i="5"/>
  <c r="R193" i="5"/>
  <c r="P193" i="5"/>
  <c r="BI192" i="5"/>
  <c r="BH192" i="5"/>
  <c r="BG192" i="5"/>
  <c r="BF192" i="5"/>
  <c r="T192" i="5"/>
  <c r="R192" i="5"/>
  <c r="P192" i="5"/>
  <c r="BI191" i="5"/>
  <c r="BH191" i="5"/>
  <c r="BG191" i="5"/>
  <c r="BF191" i="5"/>
  <c r="T191" i="5"/>
  <c r="R191" i="5"/>
  <c r="P191" i="5"/>
  <c r="BI190" i="5"/>
  <c r="BH190" i="5"/>
  <c r="BG190" i="5"/>
  <c r="BF190" i="5"/>
  <c r="T190" i="5"/>
  <c r="R190" i="5"/>
  <c r="P190" i="5"/>
  <c r="BI189" i="5"/>
  <c r="BH189" i="5"/>
  <c r="BG189" i="5"/>
  <c r="BF189" i="5"/>
  <c r="T189" i="5"/>
  <c r="R189" i="5"/>
  <c r="P189" i="5"/>
  <c r="BI188" i="5"/>
  <c r="BH188" i="5"/>
  <c r="BG188" i="5"/>
  <c r="BF188" i="5"/>
  <c r="T188" i="5"/>
  <c r="R188" i="5"/>
  <c r="P188" i="5"/>
  <c r="BI187" i="5"/>
  <c r="BH187" i="5"/>
  <c r="BG187" i="5"/>
  <c r="BF187" i="5"/>
  <c r="T187" i="5"/>
  <c r="R187" i="5"/>
  <c r="P187" i="5"/>
  <c r="BI186" i="5"/>
  <c r="BH186" i="5"/>
  <c r="BG186" i="5"/>
  <c r="BF186" i="5"/>
  <c r="T186" i="5"/>
  <c r="R186" i="5"/>
  <c r="P186" i="5"/>
  <c r="BI185" i="5"/>
  <c r="BH185" i="5"/>
  <c r="BG185" i="5"/>
  <c r="BF185" i="5"/>
  <c r="T185" i="5"/>
  <c r="R185" i="5"/>
  <c r="P185" i="5"/>
  <c r="BI184" i="5"/>
  <c r="BH184" i="5"/>
  <c r="BG184" i="5"/>
  <c r="BF184" i="5"/>
  <c r="T184" i="5"/>
  <c r="R184" i="5"/>
  <c r="P184" i="5"/>
  <c r="BI183" i="5"/>
  <c r="BH183" i="5"/>
  <c r="BG183" i="5"/>
  <c r="BF183" i="5"/>
  <c r="T183" i="5"/>
  <c r="R183" i="5"/>
  <c r="P183" i="5"/>
  <c r="BI182" i="5"/>
  <c r="BH182" i="5"/>
  <c r="BG182" i="5"/>
  <c r="BF182" i="5"/>
  <c r="T182" i="5"/>
  <c r="R182" i="5"/>
  <c r="P182" i="5"/>
  <c r="BI181" i="5"/>
  <c r="BH181" i="5"/>
  <c r="BG181" i="5"/>
  <c r="BF181" i="5"/>
  <c r="T181" i="5"/>
  <c r="R181" i="5"/>
  <c r="P181" i="5"/>
  <c r="BI180" i="5"/>
  <c r="BH180" i="5"/>
  <c r="BG180" i="5"/>
  <c r="BF180" i="5"/>
  <c r="T180" i="5"/>
  <c r="R180" i="5"/>
  <c r="P180" i="5"/>
  <c r="BI179" i="5"/>
  <c r="BH179" i="5"/>
  <c r="BG179" i="5"/>
  <c r="BF179" i="5"/>
  <c r="T179" i="5"/>
  <c r="R179" i="5"/>
  <c r="P179" i="5"/>
  <c r="BI178" i="5"/>
  <c r="BH178" i="5"/>
  <c r="BG178" i="5"/>
  <c r="BF178" i="5"/>
  <c r="T178" i="5"/>
  <c r="R178" i="5"/>
  <c r="P178" i="5"/>
  <c r="BI177" i="5"/>
  <c r="BH177" i="5"/>
  <c r="BG177" i="5"/>
  <c r="BF177" i="5"/>
  <c r="T177" i="5"/>
  <c r="R177" i="5"/>
  <c r="P177" i="5"/>
  <c r="BI176" i="5"/>
  <c r="BH176" i="5"/>
  <c r="BG176" i="5"/>
  <c r="BF176" i="5"/>
  <c r="T176" i="5"/>
  <c r="R176" i="5"/>
  <c r="P176" i="5"/>
  <c r="BI175" i="5"/>
  <c r="BH175" i="5"/>
  <c r="BG175" i="5"/>
  <c r="BF175" i="5"/>
  <c r="T175" i="5"/>
  <c r="R175" i="5"/>
  <c r="P175" i="5"/>
  <c r="BI174" i="5"/>
  <c r="BH174" i="5"/>
  <c r="BG174" i="5"/>
  <c r="BF174" i="5"/>
  <c r="T174" i="5"/>
  <c r="R174" i="5"/>
  <c r="P174" i="5"/>
  <c r="BI173" i="5"/>
  <c r="BH173" i="5"/>
  <c r="BG173" i="5"/>
  <c r="BF173" i="5"/>
  <c r="T173" i="5"/>
  <c r="R173" i="5"/>
  <c r="P173" i="5"/>
  <c r="BI172" i="5"/>
  <c r="BH172" i="5"/>
  <c r="BG172" i="5"/>
  <c r="BF172" i="5"/>
  <c r="T172" i="5"/>
  <c r="R172" i="5"/>
  <c r="P172" i="5"/>
  <c r="BI170" i="5"/>
  <c r="BH170" i="5"/>
  <c r="BG170" i="5"/>
  <c r="BF170" i="5"/>
  <c r="T170" i="5"/>
  <c r="R170" i="5"/>
  <c r="P170" i="5"/>
  <c r="BI169" i="5"/>
  <c r="BH169" i="5"/>
  <c r="BG169" i="5"/>
  <c r="BF169" i="5"/>
  <c r="T169" i="5"/>
  <c r="R169" i="5"/>
  <c r="P169" i="5"/>
  <c r="BI168" i="5"/>
  <c r="BH168" i="5"/>
  <c r="BG168" i="5"/>
  <c r="BF168" i="5"/>
  <c r="T168" i="5"/>
  <c r="R168" i="5"/>
  <c r="P168" i="5"/>
  <c r="BI167" i="5"/>
  <c r="BH167" i="5"/>
  <c r="BG167" i="5"/>
  <c r="BF167" i="5"/>
  <c r="T167" i="5"/>
  <c r="R167" i="5"/>
  <c r="P167" i="5"/>
  <c r="BI166" i="5"/>
  <c r="BH166" i="5"/>
  <c r="BG166" i="5"/>
  <c r="BF166" i="5"/>
  <c r="T166" i="5"/>
  <c r="R166" i="5"/>
  <c r="P166" i="5"/>
  <c r="BI165" i="5"/>
  <c r="BH165" i="5"/>
  <c r="BG165" i="5"/>
  <c r="BF165" i="5"/>
  <c r="T165" i="5"/>
  <c r="R165" i="5"/>
  <c r="P165" i="5"/>
  <c r="BI164" i="5"/>
  <c r="BH164" i="5"/>
  <c r="BG164" i="5"/>
  <c r="BF164" i="5"/>
  <c r="T164" i="5"/>
  <c r="R164" i="5"/>
  <c r="P164" i="5"/>
  <c r="BI163" i="5"/>
  <c r="BH163" i="5"/>
  <c r="BG163" i="5"/>
  <c r="BF163" i="5"/>
  <c r="T163" i="5"/>
  <c r="R163" i="5"/>
  <c r="P163" i="5"/>
  <c r="BI162" i="5"/>
  <c r="BH162" i="5"/>
  <c r="BG162" i="5"/>
  <c r="BF162" i="5"/>
  <c r="T162" i="5"/>
  <c r="R162" i="5"/>
  <c r="P162" i="5"/>
  <c r="BI161" i="5"/>
  <c r="BH161" i="5"/>
  <c r="BG161" i="5"/>
  <c r="BF161" i="5"/>
  <c r="T161" i="5"/>
  <c r="R161" i="5"/>
  <c r="P161" i="5"/>
  <c r="BI160" i="5"/>
  <c r="BH160" i="5"/>
  <c r="BG160" i="5"/>
  <c r="BF160" i="5"/>
  <c r="T160" i="5"/>
  <c r="R160" i="5"/>
  <c r="P160" i="5"/>
  <c r="BI159" i="5"/>
  <c r="BH159" i="5"/>
  <c r="BG159" i="5"/>
  <c r="BF159" i="5"/>
  <c r="T159" i="5"/>
  <c r="R159" i="5"/>
  <c r="P159" i="5"/>
  <c r="BI157" i="5"/>
  <c r="BH157" i="5"/>
  <c r="BG157" i="5"/>
  <c r="BF157" i="5"/>
  <c r="T157" i="5"/>
  <c r="R157" i="5"/>
  <c r="P157" i="5"/>
  <c r="BI156" i="5"/>
  <c r="BH156" i="5"/>
  <c r="BG156" i="5"/>
  <c r="BF156" i="5"/>
  <c r="T156" i="5"/>
  <c r="R156" i="5"/>
  <c r="P156" i="5"/>
  <c r="BI155" i="5"/>
  <c r="BH155" i="5"/>
  <c r="BG155" i="5"/>
  <c r="BF155" i="5"/>
  <c r="T155" i="5"/>
  <c r="R155" i="5"/>
  <c r="P155" i="5"/>
  <c r="BI154" i="5"/>
  <c r="BH154" i="5"/>
  <c r="BG154" i="5"/>
  <c r="BF154" i="5"/>
  <c r="T154" i="5"/>
  <c r="R154" i="5"/>
  <c r="P154" i="5"/>
  <c r="J148" i="5"/>
  <c r="J147" i="5"/>
  <c r="F147" i="5"/>
  <c r="F145" i="5"/>
  <c r="E143" i="5"/>
  <c r="J94" i="5"/>
  <c r="J93" i="5"/>
  <c r="F93" i="5"/>
  <c r="F91" i="5"/>
  <c r="E89" i="5"/>
  <c r="J20" i="5"/>
  <c r="E20" i="5"/>
  <c r="F94" i="5"/>
  <c r="J19" i="5"/>
  <c r="J14" i="5"/>
  <c r="J145" i="5" s="1"/>
  <c r="E7" i="5"/>
  <c r="E139" i="5" s="1"/>
  <c r="J39" i="4"/>
  <c r="J38" i="4"/>
  <c r="AY98" i="1"/>
  <c r="J37" i="4"/>
  <c r="AX98" i="1"/>
  <c r="BI125" i="4"/>
  <c r="F39" i="4" s="1"/>
  <c r="BD98" i="1" s="1"/>
  <c r="BH125" i="4"/>
  <c r="BG125" i="4"/>
  <c r="F37" i="4" s="1"/>
  <c r="BB98" i="1" s="1"/>
  <c r="BF125" i="4"/>
  <c r="T125" i="4"/>
  <c r="T124" i="4"/>
  <c r="T123" i="4" s="1"/>
  <c r="T122" i="4" s="1"/>
  <c r="R125" i="4"/>
  <c r="R124" i="4" s="1"/>
  <c r="R123" i="4" s="1"/>
  <c r="R122" i="4" s="1"/>
  <c r="P125" i="4"/>
  <c r="P124" i="4" s="1"/>
  <c r="P123" i="4" s="1"/>
  <c r="P122" i="4" s="1"/>
  <c r="AU98" i="1" s="1"/>
  <c r="J119" i="4"/>
  <c r="J118" i="4"/>
  <c r="F118" i="4"/>
  <c r="F116" i="4"/>
  <c r="E114" i="4"/>
  <c r="J94" i="4"/>
  <c r="J93" i="4"/>
  <c r="F93" i="4"/>
  <c r="F91" i="4"/>
  <c r="E89" i="4"/>
  <c r="J20" i="4"/>
  <c r="E20" i="4"/>
  <c r="F119" i="4"/>
  <c r="J19" i="4"/>
  <c r="J14" i="4"/>
  <c r="J116" i="4" s="1"/>
  <c r="E7" i="4"/>
  <c r="E85" i="4" s="1"/>
  <c r="J39" i="3"/>
  <c r="J38" i="3"/>
  <c r="AY97" i="1"/>
  <c r="J37" i="3"/>
  <c r="AX97" i="1"/>
  <c r="BI201" i="3"/>
  <c r="BH201" i="3"/>
  <c r="BG201" i="3"/>
  <c r="BF201" i="3"/>
  <c r="T201" i="3"/>
  <c r="T200" i="3" s="1"/>
  <c r="T193" i="3" s="1"/>
  <c r="R201" i="3"/>
  <c r="R200" i="3"/>
  <c r="P201" i="3"/>
  <c r="P200" i="3" s="1"/>
  <c r="BI199" i="3"/>
  <c r="BH199" i="3"/>
  <c r="BG199" i="3"/>
  <c r="BF199" i="3"/>
  <c r="T199" i="3"/>
  <c r="T198" i="3"/>
  <c r="R199" i="3"/>
  <c r="R198" i="3"/>
  <c r="P199" i="3"/>
  <c r="P198" i="3" s="1"/>
  <c r="BI197" i="3"/>
  <c r="BH197" i="3"/>
  <c r="BG197" i="3"/>
  <c r="BF197" i="3"/>
  <c r="T197" i="3"/>
  <c r="T196" i="3"/>
  <c r="R197" i="3"/>
  <c r="R196" i="3" s="1"/>
  <c r="R193" i="3" s="1"/>
  <c r="P197" i="3"/>
  <c r="P196" i="3"/>
  <c r="BI195" i="3"/>
  <c r="BH195" i="3"/>
  <c r="BG195" i="3"/>
  <c r="BF195" i="3"/>
  <c r="T195" i="3"/>
  <c r="T194" i="3"/>
  <c r="R195" i="3"/>
  <c r="R194" i="3"/>
  <c r="P195" i="3"/>
  <c r="P194" i="3" s="1"/>
  <c r="P193" i="3" s="1"/>
  <c r="BI192" i="3"/>
  <c r="BH192" i="3"/>
  <c r="BG192" i="3"/>
  <c r="BF192" i="3"/>
  <c r="T192" i="3"/>
  <c r="R192" i="3"/>
  <c r="P192" i="3"/>
  <c r="BI191" i="3"/>
  <c r="BH191" i="3"/>
  <c r="BG191" i="3"/>
  <c r="BF191" i="3"/>
  <c r="T191" i="3"/>
  <c r="R191" i="3"/>
  <c r="P191" i="3"/>
  <c r="BI190" i="3"/>
  <c r="BH190" i="3"/>
  <c r="BG190" i="3"/>
  <c r="BF190" i="3"/>
  <c r="T190" i="3"/>
  <c r="R190" i="3"/>
  <c r="P190" i="3"/>
  <c r="BI189" i="3"/>
  <c r="BH189" i="3"/>
  <c r="BG189" i="3"/>
  <c r="BF189" i="3"/>
  <c r="T189" i="3"/>
  <c r="R189" i="3"/>
  <c r="P189" i="3"/>
  <c r="BI188" i="3"/>
  <c r="BH188" i="3"/>
  <c r="BG188" i="3"/>
  <c r="BF188" i="3"/>
  <c r="T188" i="3"/>
  <c r="R188" i="3"/>
  <c r="P188" i="3"/>
  <c r="BI187" i="3"/>
  <c r="BH187" i="3"/>
  <c r="BG187" i="3"/>
  <c r="BF187" i="3"/>
  <c r="T187" i="3"/>
  <c r="R187" i="3"/>
  <c r="P187" i="3"/>
  <c r="BI185" i="3"/>
  <c r="BH185" i="3"/>
  <c r="BG185" i="3"/>
  <c r="BF185" i="3"/>
  <c r="T185" i="3"/>
  <c r="R185" i="3"/>
  <c r="P185" i="3"/>
  <c r="BI184" i="3"/>
  <c r="BH184" i="3"/>
  <c r="BG184" i="3"/>
  <c r="BF184" i="3"/>
  <c r="T184" i="3"/>
  <c r="R184" i="3"/>
  <c r="P184" i="3"/>
  <c r="BI183" i="3"/>
  <c r="BH183" i="3"/>
  <c r="BG183" i="3"/>
  <c r="BF183" i="3"/>
  <c r="T183" i="3"/>
  <c r="R183" i="3"/>
  <c r="P183" i="3"/>
  <c r="BI182" i="3"/>
  <c r="BH182" i="3"/>
  <c r="BG182" i="3"/>
  <c r="BF182" i="3"/>
  <c r="T182" i="3"/>
  <c r="R182" i="3"/>
  <c r="P182" i="3"/>
  <c r="BI181" i="3"/>
  <c r="BH181" i="3"/>
  <c r="BG181" i="3"/>
  <c r="BF181" i="3"/>
  <c r="T181" i="3"/>
  <c r="R181" i="3"/>
  <c r="P181" i="3"/>
  <c r="BI180" i="3"/>
  <c r="BH180" i="3"/>
  <c r="BG180" i="3"/>
  <c r="BF180" i="3"/>
  <c r="T180" i="3"/>
  <c r="R180" i="3"/>
  <c r="P180" i="3"/>
  <c r="BI179" i="3"/>
  <c r="BH179" i="3"/>
  <c r="BG179" i="3"/>
  <c r="BF179" i="3"/>
  <c r="T179" i="3"/>
  <c r="R179" i="3"/>
  <c r="P179" i="3"/>
  <c r="BI178" i="3"/>
  <c r="BH178" i="3"/>
  <c r="BG178" i="3"/>
  <c r="BF178" i="3"/>
  <c r="T178" i="3"/>
  <c r="R178" i="3"/>
  <c r="P178" i="3"/>
  <c r="BI177" i="3"/>
  <c r="BH177" i="3"/>
  <c r="BG177" i="3"/>
  <c r="BF177" i="3"/>
  <c r="T177" i="3"/>
  <c r="R177" i="3"/>
  <c r="P177" i="3"/>
  <c r="BI176" i="3"/>
  <c r="BH176" i="3"/>
  <c r="BG176" i="3"/>
  <c r="BF176" i="3"/>
  <c r="T176" i="3"/>
  <c r="R176" i="3"/>
  <c r="P176" i="3"/>
  <c r="BI175" i="3"/>
  <c r="BH175" i="3"/>
  <c r="BG175" i="3"/>
  <c r="BF175" i="3"/>
  <c r="T175" i="3"/>
  <c r="R175" i="3"/>
  <c r="P175" i="3"/>
  <c r="BI172" i="3"/>
  <c r="BH172" i="3"/>
  <c r="BG172" i="3"/>
  <c r="BF172" i="3"/>
  <c r="T172" i="3"/>
  <c r="T171" i="3"/>
  <c r="R172" i="3"/>
  <c r="R171" i="3" s="1"/>
  <c r="P172" i="3"/>
  <c r="P171" i="3" s="1"/>
  <c r="BI170" i="3"/>
  <c r="BH170" i="3"/>
  <c r="BG170" i="3"/>
  <c r="BF170" i="3"/>
  <c r="T170" i="3"/>
  <c r="R170" i="3"/>
  <c r="P170" i="3"/>
  <c r="BI169" i="3"/>
  <c r="BH169" i="3"/>
  <c r="BG169" i="3"/>
  <c r="BF169" i="3"/>
  <c r="T169" i="3"/>
  <c r="R169" i="3"/>
  <c r="P169" i="3"/>
  <c r="BI168" i="3"/>
  <c r="BH168" i="3"/>
  <c r="BG168" i="3"/>
  <c r="BF168" i="3"/>
  <c r="T168" i="3"/>
  <c r="R168" i="3"/>
  <c r="P168" i="3"/>
  <c r="BI167" i="3"/>
  <c r="BH167" i="3"/>
  <c r="BG167" i="3"/>
  <c r="BF167" i="3"/>
  <c r="T167" i="3"/>
  <c r="R167" i="3"/>
  <c r="P167" i="3"/>
  <c r="BI165" i="3"/>
  <c r="BH165" i="3"/>
  <c r="BG165" i="3"/>
  <c r="BF165" i="3"/>
  <c r="T165" i="3"/>
  <c r="R165" i="3"/>
  <c r="P165" i="3"/>
  <c r="BI164" i="3"/>
  <c r="BH164" i="3"/>
  <c r="BG164" i="3"/>
  <c r="BF164" i="3"/>
  <c r="T164" i="3"/>
  <c r="R164" i="3"/>
  <c r="P164" i="3"/>
  <c r="BI162" i="3"/>
  <c r="BH162" i="3"/>
  <c r="BG162" i="3"/>
  <c r="BF162" i="3"/>
  <c r="T162" i="3"/>
  <c r="R162" i="3"/>
  <c r="P162" i="3"/>
  <c r="BI161" i="3"/>
  <c r="BH161" i="3"/>
  <c r="BG161" i="3"/>
  <c r="BF161" i="3"/>
  <c r="T161" i="3"/>
  <c r="R161" i="3"/>
  <c r="P161" i="3"/>
  <c r="BI160" i="3"/>
  <c r="BH160" i="3"/>
  <c r="BG160" i="3"/>
  <c r="BF160" i="3"/>
  <c r="T160" i="3"/>
  <c r="R160" i="3"/>
  <c r="P160" i="3"/>
  <c r="BI159" i="3"/>
  <c r="BH159" i="3"/>
  <c r="BG159" i="3"/>
  <c r="BF159" i="3"/>
  <c r="T159" i="3"/>
  <c r="R159" i="3"/>
  <c r="P159" i="3"/>
  <c r="BI158" i="3"/>
  <c r="BH158" i="3"/>
  <c r="BG158" i="3"/>
  <c r="BF158" i="3"/>
  <c r="T158" i="3"/>
  <c r="R158" i="3"/>
  <c r="P158" i="3"/>
  <c r="BI157" i="3"/>
  <c r="BH157" i="3"/>
  <c r="BG157" i="3"/>
  <c r="BF157" i="3"/>
  <c r="T157" i="3"/>
  <c r="R157" i="3"/>
  <c r="P157" i="3"/>
  <c r="BI156" i="3"/>
  <c r="BH156" i="3"/>
  <c r="BG156" i="3"/>
  <c r="BF156" i="3"/>
  <c r="T156" i="3"/>
  <c r="R156" i="3"/>
  <c r="P156" i="3"/>
  <c r="BI155" i="3"/>
  <c r="BH155" i="3"/>
  <c r="BG155" i="3"/>
  <c r="BF155" i="3"/>
  <c r="T155" i="3"/>
  <c r="R155" i="3"/>
  <c r="P155" i="3"/>
  <c r="BI154" i="3"/>
  <c r="BH154" i="3"/>
  <c r="BG154" i="3"/>
  <c r="BF154" i="3"/>
  <c r="T154" i="3"/>
  <c r="R154" i="3"/>
  <c r="P154" i="3"/>
  <c r="BI152" i="3"/>
  <c r="BH152" i="3"/>
  <c r="BG152" i="3"/>
  <c r="BF152" i="3"/>
  <c r="T152" i="3"/>
  <c r="R152" i="3"/>
  <c r="P152" i="3"/>
  <c r="BI151" i="3"/>
  <c r="BH151" i="3"/>
  <c r="BG151" i="3"/>
  <c r="BF151" i="3"/>
  <c r="T151" i="3"/>
  <c r="R151" i="3"/>
  <c r="P151" i="3"/>
  <c r="BI150" i="3"/>
  <c r="BH150" i="3"/>
  <c r="BG150" i="3"/>
  <c r="BF150" i="3"/>
  <c r="T150" i="3"/>
  <c r="R150" i="3"/>
  <c r="P150" i="3"/>
  <c r="BI149" i="3"/>
  <c r="BH149" i="3"/>
  <c r="BG149" i="3"/>
  <c r="BF149" i="3"/>
  <c r="T149" i="3"/>
  <c r="R149" i="3"/>
  <c r="P149" i="3"/>
  <c r="BI148" i="3"/>
  <c r="BH148" i="3"/>
  <c r="BG148" i="3"/>
  <c r="BF148" i="3"/>
  <c r="T148" i="3"/>
  <c r="R148" i="3"/>
  <c r="P148" i="3"/>
  <c r="BI147" i="3"/>
  <c r="BH147" i="3"/>
  <c r="BG147" i="3"/>
  <c r="BF147" i="3"/>
  <c r="T147" i="3"/>
  <c r="R147" i="3"/>
  <c r="P147" i="3"/>
  <c r="BI146" i="3"/>
  <c r="BH146" i="3"/>
  <c r="BG146" i="3"/>
  <c r="BF146" i="3"/>
  <c r="T146" i="3"/>
  <c r="R146" i="3"/>
  <c r="P146" i="3"/>
  <c r="BI144" i="3"/>
  <c r="BH144" i="3"/>
  <c r="BG144" i="3"/>
  <c r="BF144" i="3"/>
  <c r="T144" i="3"/>
  <c r="R144" i="3"/>
  <c r="P144" i="3"/>
  <c r="BI143" i="3"/>
  <c r="BH143" i="3"/>
  <c r="BG143" i="3"/>
  <c r="BF143" i="3"/>
  <c r="T143" i="3"/>
  <c r="R143" i="3"/>
  <c r="P143" i="3"/>
  <c r="BI142" i="3"/>
  <c r="BH142" i="3"/>
  <c r="BG142" i="3"/>
  <c r="BF142" i="3"/>
  <c r="T142" i="3"/>
  <c r="R142" i="3"/>
  <c r="P142" i="3"/>
  <c r="BI141" i="3"/>
  <c r="BH141" i="3"/>
  <c r="BG141" i="3"/>
  <c r="BF141" i="3"/>
  <c r="T141" i="3"/>
  <c r="R141" i="3"/>
  <c r="P141" i="3"/>
  <c r="BI140" i="3"/>
  <c r="BH140" i="3"/>
  <c r="BG140" i="3"/>
  <c r="BF140" i="3"/>
  <c r="T140" i="3"/>
  <c r="R140" i="3"/>
  <c r="P140" i="3"/>
  <c r="BI139" i="3"/>
  <c r="BH139" i="3"/>
  <c r="BG139" i="3"/>
  <c r="BF139" i="3"/>
  <c r="T139" i="3"/>
  <c r="R139" i="3"/>
  <c r="P139" i="3"/>
  <c r="BI138" i="3"/>
  <c r="BH138" i="3"/>
  <c r="BG138" i="3"/>
  <c r="BF138" i="3"/>
  <c r="T138" i="3"/>
  <c r="R138" i="3"/>
  <c r="P138" i="3"/>
  <c r="J132" i="3"/>
  <c r="J131" i="3"/>
  <c r="F131" i="3"/>
  <c r="F129" i="3"/>
  <c r="E127" i="3"/>
  <c r="J94" i="3"/>
  <c r="J93" i="3"/>
  <c r="F93" i="3"/>
  <c r="F91" i="3"/>
  <c r="E89" i="3"/>
  <c r="J20" i="3"/>
  <c r="E20" i="3"/>
  <c r="F132" i="3"/>
  <c r="J19" i="3"/>
  <c r="J14" i="3"/>
  <c r="J91" i="3"/>
  <c r="E7" i="3"/>
  <c r="E123" i="3"/>
  <c r="J37" i="2"/>
  <c r="J36" i="2"/>
  <c r="AY95" i="1" s="1"/>
  <c r="J35" i="2"/>
  <c r="AX95" i="1"/>
  <c r="BI190" i="2"/>
  <c r="BH190" i="2"/>
  <c r="BG190" i="2"/>
  <c r="BF190" i="2"/>
  <c r="T190" i="2"/>
  <c r="T189" i="2" s="1"/>
  <c r="R190" i="2"/>
  <c r="R189" i="2"/>
  <c r="P190" i="2"/>
  <c r="P189" i="2"/>
  <c r="BI188" i="2"/>
  <c r="BH188" i="2"/>
  <c r="BG188" i="2"/>
  <c r="BF188" i="2"/>
  <c r="T188" i="2"/>
  <c r="T187" i="2"/>
  <c r="R188" i="2"/>
  <c r="R187" i="2"/>
  <c r="P188" i="2"/>
  <c r="P187" i="2" s="1"/>
  <c r="BI186" i="2"/>
  <c r="BH186" i="2"/>
  <c r="BG186" i="2"/>
  <c r="BF186" i="2"/>
  <c r="T186" i="2"/>
  <c r="T185" i="2"/>
  <c r="R186" i="2"/>
  <c r="R185" i="2" s="1"/>
  <c r="P186" i="2"/>
  <c r="P185" i="2" s="1"/>
  <c r="BI184" i="2"/>
  <c r="BH184" i="2"/>
  <c r="BG184" i="2"/>
  <c r="BF184" i="2"/>
  <c r="T184" i="2"/>
  <c r="T183" i="2"/>
  <c r="T182" i="2" s="1"/>
  <c r="R184" i="2"/>
  <c r="R183" i="2" s="1"/>
  <c r="R182" i="2" s="1"/>
  <c r="P184" i="2"/>
  <c r="P183" i="2"/>
  <c r="BI181" i="2"/>
  <c r="BH181" i="2"/>
  <c r="BG181" i="2"/>
  <c r="BF181" i="2"/>
  <c r="T181" i="2"/>
  <c r="T180" i="2" s="1"/>
  <c r="T179" i="2" s="1"/>
  <c r="R181" i="2"/>
  <c r="R180" i="2" s="1"/>
  <c r="R179" i="2" s="1"/>
  <c r="P181" i="2"/>
  <c r="P180" i="2"/>
  <c r="P179" i="2" s="1"/>
  <c r="BI178" i="2"/>
  <c r="BH178" i="2"/>
  <c r="BG178" i="2"/>
  <c r="BF178" i="2"/>
  <c r="T178" i="2"/>
  <c r="T177" i="2" s="1"/>
  <c r="R178" i="2"/>
  <c r="R177" i="2"/>
  <c r="P178" i="2"/>
  <c r="P177" i="2"/>
  <c r="BI176" i="2"/>
  <c r="BH176" i="2"/>
  <c r="BG176" i="2"/>
  <c r="BF176" i="2"/>
  <c r="T176" i="2"/>
  <c r="R176" i="2"/>
  <c r="P176" i="2"/>
  <c r="BI175" i="2"/>
  <c r="BH175" i="2"/>
  <c r="BG175" i="2"/>
  <c r="BF175" i="2"/>
  <c r="T175" i="2"/>
  <c r="R175" i="2"/>
  <c r="P175" i="2"/>
  <c r="BI174" i="2"/>
  <c r="BH174" i="2"/>
  <c r="BG174" i="2"/>
  <c r="BF174" i="2"/>
  <c r="T174" i="2"/>
  <c r="R174" i="2"/>
  <c r="P174" i="2"/>
  <c r="BI173" i="2"/>
  <c r="BH173" i="2"/>
  <c r="BG173" i="2"/>
  <c r="BF173" i="2"/>
  <c r="T173" i="2"/>
  <c r="R173" i="2"/>
  <c r="P173" i="2"/>
  <c r="BI172" i="2"/>
  <c r="BH172" i="2"/>
  <c r="BG172" i="2"/>
  <c r="BF172" i="2"/>
  <c r="T172" i="2"/>
  <c r="R172" i="2"/>
  <c r="P172" i="2"/>
  <c r="BI171" i="2"/>
  <c r="BH171" i="2"/>
  <c r="BG171" i="2"/>
  <c r="BF171" i="2"/>
  <c r="T171" i="2"/>
  <c r="R171" i="2"/>
  <c r="P171" i="2"/>
  <c r="BI170" i="2"/>
  <c r="BH170" i="2"/>
  <c r="BG170" i="2"/>
  <c r="BF170" i="2"/>
  <c r="T170" i="2"/>
  <c r="R170" i="2"/>
  <c r="P170" i="2"/>
  <c r="BI169" i="2"/>
  <c r="BH169" i="2"/>
  <c r="BG169" i="2"/>
  <c r="BF169" i="2"/>
  <c r="T169" i="2"/>
  <c r="R169" i="2"/>
  <c r="P169" i="2"/>
  <c r="BI168" i="2"/>
  <c r="BH168" i="2"/>
  <c r="BG168" i="2"/>
  <c r="BF168" i="2"/>
  <c r="T168" i="2"/>
  <c r="R168" i="2"/>
  <c r="P168" i="2"/>
  <c r="BI167" i="2"/>
  <c r="BH167" i="2"/>
  <c r="BG167" i="2"/>
  <c r="BF167" i="2"/>
  <c r="T167" i="2"/>
  <c r="R167" i="2"/>
  <c r="P167" i="2"/>
  <c r="BI165" i="2"/>
  <c r="BH165" i="2"/>
  <c r="BG165" i="2"/>
  <c r="BF165" i="2"/>
  <c r="T165" i="2"/>
  <c r="R165" i="2"/>
  <c r="P165" i="2"/>
  <c r="BI164" i="2"/>
  <c r="BH164" i="2"/>
  <c r="BG164" i="2"/>
  <c r="BF164" i="2"/>
  <c r="T164" i="2"/>
  <c r="R164" i="2"/>
  <c r="P164" i="2"/>
  <c r="BI163" i="2"/>
  <c r="BH163" i="2"/>
  <c r="BG163" i="2"/>
  <c r="BF163" i="2"/>
  <c r="T163" i="2"/>
  <c r="R163" i="2"/>
  <c r="P163" i="2"/>
  <c r="BI162" i="2"/>
  <c r="BH162" i="2"/>
  <c r="BG162" i="2"/>
  <c r="BF162" i="2"/>
  <c r="T162" i="2"/>
  <c r="R162" i="2"/>
  <c r="P162" i="2"/>
  <c r="BI161" i="2"/>
  <c r="BH161" i="2"/>
  <c r="BG161" i="2"/>
  <c r="BF161" i="2"/>
  <c r="T161" i="2"/>
  <c r="R161" i="2"/>
  <c r="P161" i="2"/>
  <c r="BI160" i="2"/>
  <c r="BH160" i="2"/>
  <c r="BG160" i="2"/>
  <c r="BF160" i="2"/>
  <c r="T160" i="2"/>
  <c r="R160" i="2"/>
  <c r="P160" i="2"/>
  <c r="BI159" i="2"/>
  <c r="BH159" i="2"/>
  <c r="BG159" i="2"/>
  <c r="BF159" i="2"/>
  <c r="T159" i="2"/>
  <c r="R159" i="2"/>
  <c r="P159" i="2"/>
  <c r="BI158" i="2"/>
  <c r="BH158" i="2"/>
  <c r="BG158" i="2"/>
  <c r="BF158" i="2"/>
  <c r="T158" i="2"/>
  <c r="R158" i="2"/>
  <c r="P158" i="2"/>
  <c r="BI157" i="2"/>
  <c r="BH157" i="2"/>
  <c r="BG157" i="2"/>
  <c r="BF157" i="2"/>
  <c r="T157" i="2"/>
  <c r="R157" i="2"/>
  <c r="P157" i="2"/>
  <c r="BI156" i="2"/>
  <c r="BH156" i="2"/>
  <c r="BG156" i="2"/>
  <c r="BF156" i="2"/>
  <c r="T156" i="2"/>
  <c r="R156" i="2"/>
  <c r="P156" i="2"/>
  <c r="BI154" i="2"/>
  <c r="BH154" i="2"/>
  <c r="BG154" i="2"/>
  <c r="BF154" i="2"/>
  <c r="T154" i="2"/>
  <c r="T153" i="2" s="1"/>
  <c r="R154" i="2"/>
  <c r="R153" i="2"/>
  <c r="P154" i="2"/>
  <c r="P153" i="2" s="1"/>
  <c r="BI152" i="2"/>
  <c r="BH152" i="2"/>
  <c r="BG152" i="2"/>
  <c r="BF152" i="2"/>
  <c r="T152" i="2"/>
  <c r="R152" i="2"/>
  <c r="P152" i="2"/>
  <c r="BI151" i="2"/>
  <c r="BH151" i="2"/>
  <c r="BG151" i="2"/>
  <c r="BF151" i="2"/>
  <c r="T151" i="2"/>
  <c r="R151" i="2"/>
  <c r="P151" i="2"/>
  <c r="BI150" i="2"/>
  <c r="BH150" i="2"/>
  <c r="BG150" i="2"/>
  <c r="BF150" i="2"/>
  <c r="T150" i="2"/>
  <c r="R150" i="2"/>
  <c r="P150" i="2"/>
  <c r="BI149" i="2"/>
  <c r="BH149" i="2"/>
  <c r="BG149" i="2"/>
  <c r="BF149" i="2"/>
  <c r="T149" i="2"/>
  <c r="R149" i="2"/>
  <c r="P149" i="2"/>
  <c r="BI148" i="2"/>
  <c r="BH148" i="2"/>
  <c r="BG148" i="2"/>
  <c r="BF148" i="2"/>
  <c r="T148" i="2"/>
  <c r="R148" i="2"/>
  <c r="P148" i="2"/>
  <c r="BI147" i="2"/>
  <c r="BH147" i="2"/>
  <c r="BG147" i="2"/>
  <c r="BF147" i="2"/>
  <c r="T147" i="2"/>
  <c r="R147" i="2"/>
  <c r="P147" i="2"/>
  <c r="BI146" i="2"/>
  <c r="BH146" i="2"/>
  <c r="BG146" i="2"/>
  <c r="BF146" i="2"/>
  <c r="T146" i="2"/>
  <c r="R146" i="2"/>
  <c r="P146" i="2"/>
  <c r="BI145" i="2"/>
  <c r="BH145" i="2"/>
  <c r="BG145" i="2"/>
  <c r="BF145" i="2"/>
  <c r="T145" i="2"/>
  <c r="R145" i="2"/>
  <c r="P145" i="2"/>
  <c r="BI144" i="2"/>
  <c r="BH144" i="2"/>
  <c r="BG144" i="2"/>
  <c r="BF144" i="2"/>
  <c r="T144" i="2"/>
  <c r="R144" i="2"/>
  <c r="P144" i="2"/>
  <c r="BI143" i="2"/>
  <c r="BH143" i="2"/>
  <c r="BG143" i="2"/>
  <c r="BF143" i="2"/>
  <c r="T143" i="2"/>
  <c r="R143" i="2"/>
  <c r="P143" i="2"/>
  <c r="BI142" i="2"/>
  <c r="BH142" i="2"/>
  <c r="BG142" i="2"/>
  <c r="BF142" i="2"/>
  <c r="T142" i="2"/>
  <c r="R142" i="2"/>
  <c r="P142" i="2"/>
  <c r="BI141" i="2"/>
  <c r="BH141" i="2"/>
  <c r="BG141" i="2"/>
  <c r="BF141" i="2"/>
  <c r="T141" i="2"/>
  <c r="R141" i="2"/>
  <c r="P141" i="2"/>
  <c r="BI140" i="2"/>
  <c r="BH140" i="2"/>
  <c r="BG140" i="2"/>
  <c r="BF140" i="2"/>
  <c r="T140" i="2"/>
  <c r="R140" i="2"/>
  <c r="P140" i="2"/>
  <c r="BI139" i="2"/>
  <c r="BH139" i="2"/>
  <c r="BG139" i="2"/>
  <c r="BF139" i="2"/>
  <c r="T139" i="2"/>
  <c r="R139" i="2"/>
  <c r="P139" i="2"/>
  <c r="BI138" i="2"/>
  <c r="BH138" i="2"/>
  <c r="BG138" i="2"/>
  <c r="BF138" i="2"/>
  <c r="T138" i="2"/>
  <c r="R138" i="2"/>
  <c r="P138" i="2"/>
  <c r="BI137" i="2"/>
  <c r="BH137" i="2"/>
  <c r="BG137" i="2"/>
  <c r="BF137" i="2"/>
  <c r="T137" i="2"/>
  <c r="R137" i="2"/>
  <c r="P137" i="2"/>
  <c r="BI136" i="2"/>
  <c r="BH136" i="2"/>
  <c r="BG136" i="2"/>
  <c r="BF136" i="2"/>
  <c r="T136" i="2"/>
  <c r="R136" i="2"/>
  <c r="P136" i="2"/>
  <c r="BI135" i="2"/>
  <c r="BH135" i="2"/>
  <c r="BG135" i="2"/>
  <c r="BF135" i="2"/>
  <c r="T135" i="2"/>
  <c r="R135" i="2"/>
  <c r="P135" i="2"/>
  <c r="BI134" i="2"/>
  <c r="BH134" i="2"/>
  <c r="BG134" i="2"/>
  <c r="BF134" i="2"/>
  <c r="T134" i="2"/>
  <c r="R134" i="2"/>
  <c r="P134" i="2"/>
  <c r="BI133" i="2"/>
  <c r="BH133" i="2"/>
  <c r="BG133" i="2"/>
  <c r="BF133" i="2"/>
  <c r="T133" i="2"/>
  <c r="R133" i="2"/>
  <c r="P133" i="2"/>
  <c r="BI132" i="2"/>
  <c r="BH132" i="2"/>
  <c r="BG132" i="2"/>
  <c r="BF132" i="2"/>
  <c r="T132" i="2"/>
  <c r="R132" i="2"/>
  <c r="P132" i="2"/>
  <c r="J126" i="2"/>
  <c r="J125" i="2"/>
  <c r="F125" i="2"/>
  <c r="F123" i="2"/>
  <c r="E121" i="2"/>
  <c r="J92" i="2"/>
  <c r="J91" i="2"/>
  <c r="F91" i="2"/>
  <c r="F89" i="2"/>
  <c r="E87" i="2"/>
  <c r="J18" i="2"/>
  <c r="E18" i="2"/>
  <c r="F126" i="2" s="1"/>
  <c r="J17" i="2"/>
  <c r="J12" i="2"/>
  <c r="J89" i="2"/>
  <c r="E7" i="2"/>
  <c r="E119" i="2" s="1"/>
  <c r="L90" i="1"/>
  <c r="AM90" i="1"/>
  <c r="AM89" i="1"/>
  <c r="L89" i="1"/>
  <c r="AM87" i="1"/>
  <c r="L87" i="1"/>
  <c r="L85" i="1"/>
  <c r="L84" i="1"/>
  <c r="BK153" i="15"/>
  <c r="BK147" i="15"/>
  <c r="J144" i="15"/>
  <c r="BK141" i="15"/>
  <c r="BK139" i="15"/>
  <c r="J136" i="15"/>
  <c r="BK130" i="14"/>
  <c r="BK216" i="13"/>
  <c r="BK206" i="13"/>
  <c r="BK201" i="13"/>
  <c r="BK200" i="13"/>
  <c r="BK169" i="13"/>
  <c r="BK168" i="13"/>
  <c r="J167" i="13"/>
  <c r="BK148" i="13"/>
  <c r="BK132" i="13"/>
  <c r="BK192" i="12"/>
  <c r="BK161" i="12"/>
  <c r="J160" i="12"/>
  <c r="BK136" i="12"/>
  <c r="J135" i="12"/>
  <c r="J129" i="11"/>
  <c r="J132" i="10"/>
  <c r="BK136" i="8"/>
  <c r="J134" i="8"/>
  <c r="J286" i="6"/>
  <c r="J262" i="6"/>
  <c r="BK249" i="6"/>
  <c r="J243" i="6"/>
  <c r="BK240" i="6"/>
  <c r="J239" i="6"/>
  <c r="BK230" i="6"/>
  <c r="J228" i="6"/>
  <c r="J218" i="6"/>
  <c r="J217" i="6"/>
  <c r="BK216" i="6"/>
  <c r="J212" i="6"/>
  <c r="J188" i="6"/>
  <c r="J186" i="6"/>
  <c r="BK160" i="6"/>
  <c r="BK152" i="6"/>
  <c r="BK151" i="6"/>
  <c r="BK474" i="5"/>
  <c r="BK466" i="5"/>
  <c r="J465" i="5"/>
  <c r="J451" i="5"/>
  <c r="BK121" i="20"/>
  <c r="J211" i="6"/>
  <c r="J206" i="6"/>
  <c r="BK189" i="6"/>
  <c r="BK188" i="6"/>
  <c r="BK181" i="6"/>
  <c r="J177" i="6"/>
  <c r="BK163" i="6"/>
  <c r="J145" i="6"/>
  <c r="BK140" i="6"/>
  <c r="BK491" i="5"/>
  <c r="J487" i="5"/>
  <c r="J478" i="5"/>
  <c r="BK477" i="5"/>
  <c r="J460" i="5"/>
  <c r="J459" i="5"/>
  <c r="BK458" i="5"/>
  <c r="BK457" i="5"/>
  <c r="BK452" i="5"/>
  <c r="BK448" i="5"/>
  <c r="J447" i="5"/>
  <c r="J439" i="5"/>
  <c r="BK404" i="5"/>
  <c r="J383" i="5"/>
  <c r="BK379" i="5"/>
  <c r="BK333" i="5"/>
  <c r="J317" i="5"/>
  <c r="BK306" i="5"/>
  <c r="BK301" i="5"/>
  <c r="BK297" i="5"/>
  <c r="BK245" i="5"/>
  <c r="BK233" i="5"/>
  <c r="J232" i="5"/>
  <c r="J204" i="5"/>
  <c r="J191" i="5"/>
  <c r="BK185" i="5"/>
  <c r="J183" i="5"/>
  <c r="BK182" i="5"/>
  <c r="J179" i="5"/>
  <c r="J178" i="5"/>
  <c r="J168" i="5"/>
  <c r="J167" i="5"/>
  <c r="BK161" i="5"/>
  <c r="BK185" i="3"/>
  <c r="J172" i="3"/>
  <c r="BK170" i="3"/>
  <c r="BK157" i="3"/>
  <c r="BK149" i="3"/>
  <c r="BK142" i="3"/>
  <c r="BK172" i="2"/>
  <c r="J143" i="2"/>
  <c r="J121" i="19"/>
  <c r="BK251" i="5"/>
  <c r="J249" i="5"/>
  <c r="BK247" i="5"/>
  <c r="BK242" i="5"/>
  <c r="BK237" i="5"/>
  <c r="J226" i="5"/>
  <c r="BK223" i="5"/>
  <c r="J219" i="5"/>
  <c r="BK218" i="5"/>
  <c r="BK216" i="5"/>
  <c r="J214" i="5"/>
  <c r="J207" i="5"/>
  <c r="BK203" i="5"/>
  <c r="BK200" i="5"/>
  <c r="BK194" i="5"/>
  <c r="BK192" i="5"/>
  <c r="BK191" i="5"/>
  <c r="BK186" i="5"/>
  <c r="J186" i="5"/>
  <c r="J185" i="5"/>
  <c r="J184" i="5"/>
  <c r="J182" i="5"/>
  <c r="J181" i="5"/>
  <c r="J180" i="5"/>
  <c r="J175" i="5"/>
  <c r="BK174" i="5"/>
  <c r="BK173" i="5"/>
  <c r="BK172" i="5"/>
  <c r="BK170" i="5"/>
  <c r="BK169" i="5"/>
  <c r="BK167" i="5"/>
  <c r="BK165" i="5"/>
  <c r="J197" i="3"/>
  <c r="BK189" i="3"/>
  <c r="J187" i="3"/>
  <c r="J179" i="3"/>
  <c r="J177" i="3"/>
  <c r="BK175" i="3"/>
  <c r="BK172" i="3"/>
  <c r="J170" i="3"/>
  <c r="J167" i="3"/>
  <c r="BK165" i="3"/>
  <c r="BK164" i="3"/>
  <c r="J157" i="3"/>
  <c r="J151" i="3"/>
  <c r="BK148" i="3"/>
  <c r="J146" i="3"/>
  <c r="J143" i="3"/>
  <c r="BK140" i="3"/>
  <c r="BK139" i="3"/>
  <c r="J186" i="2"/>
  <c r="J169" i="2"/>
  <c r="BK168" i="2"/>
  <c r="BK160" i="2"/>
  <c r="BK157" i="2"/>
  <c r="J154" i="2"/>
  <c r="J148" i="2"/>
  <c r="BK146" i="2"/>
  <c r="J141" i="2"/>
  <c r="BK140" i="2"/>
  <c r="J135" i="2"/>
  <c r="BK132" i="2"/>
  <c r="BK343" i="5"/>
  <c r="BK342" i="5"/>
  <c r="J341" i="5"/>
  <c r="F36" i="19"/>
  <c r="J199" i="17"/>
  <c r="J198" i="17"/>
  <c r="BK167" i="17"/>
  <c r="J165" i="17"/>
  <c r="J163" i="17"/>
  <c r="J160" i="17"/>
  <c r="BK157" i="17"/>
  <c r="J156" i="17"/>
  <c r="BK153" i="17"/>
  <c r="J151" i="17"/>
  <c r="BK146" i="17"/>
  <c r="BK145" i="17"/>
  <c r="BK144" i="17"/>
  <c r="J142" i="17"/>
  <c r="BK137" i="17"/>
  <c r="J133" i="17"/>
  <c r="BK131" i="17"/>
  <c r="BK209" i="15"/>
  <c r="J195" i="15"/>
  <c r="BK190" i="15"/>
  <c r="BK189" i="15"/>
  <c r="BK186" i="15"/>
  <c r="BK183" i="15"/>
  <c r="BK182" i="15"/>
  <c r="BK181" i="15"/>
  <c r="J178" i="15"/>
  <c r="BK175" i="15"/>
  <c r="BK174" i="15"/>
  <c r="J173" i="15"/>
  <c r="J171" i="15"/>
  <c r="BK169" i="15"/>
  <c r="BK168" i="15"/>
  <c r="BK166" i="15"/>
  <c r="J164" i="15"/>
  <c r="BK160" i="15"/>
  <c r="BK157" i="15"/>
  <c r="BK152" i="15"/>
  <c r="BK149" i="15"/>
  <c r="BK133" i="15"/>
  <c r="J161" i="14"/>
  <c r="J142" i="14"/>
  <c r="BK141" i="14"/>
  <c r="J139" i="14"/>
  <c r="J198" i="13"/>
  <c r="BK192" i="13"/>
  <c r="J187" i="13"/>
  <c r="BK184" i="13"/>
  <c r="J183" i="13"/>
  <c r="BK178" i="13"/>
  <c r="BK177" i="13"/>
  <c r="J150" i="13"/>
  <c r="BK135" i="13"/>
  <c r="BK133" i="13"/>
  <c r="BK131" i="13"/>
  <c r="BK130" i="13"/>
  <c r="BK181" i="12"/>
  <c r="BK178" i="12"/>
  <c r="BK177" i="12"/>
  <c r="J170" i="12"/>
  <c r="BK169" i="12"/>
  <c r="BK165" i="12"/>
  <c r="BK151" i="12"/>
  <c r="BK149" i="12"/>
  <c r="J146" i="12"/>
  <c r="BK142" i="12"/>
  <c r="BK134" i="11"/>
  <c r="BK129" i="9"/>
  <c r="J267" i="6"/>
  <c r="BK266" i="6"/>
  <c r="J251" i="6"/>
  <c r="J250" i="6"/>
  <c r="BK243" i="6"/>
  <c r="BK242" i="6"/>
  <c r="J238" i="6"/>
  <c r="BK237" i="6"/>
  <c r="BK235" i="6"/>
  <c r="BK234" i="6"/>
  <c r="BK231" i="6"/>
  <c r="J229" i="6"/>
  <c r="J227" i="6"/>
  <c r="BK226" i="6"/>
  <c r="J222" i="6"/>
  <c r="BK155" i="15"/>
  <c r="BK151" i="15"/>
  <c r="BK145" i="15"/>
  <c r="BK144" i="15"/>
  <c r="BK140" i="15"/>
  <c r="BK135" i="15"/>
  <c r="BK157" i="14"/>
  <c r="J148" i="14"/>
  <c r="J144" i="14"/>
  <c r="J141" i="14"/>
  <c r="BK214" i="13"/>
  <c r="J210" i="13"/>
  <c r="BK191" i="13"/>
  <c r="J188" i="13"/>
  <c r="J186" i="13"/>
  <c r="BK185" i="13"/>
  <c r="BK162" i="13"/>
  <c r="J160" i="13"/>
  <c r="J154" i="13"/>
  <c r="J153" i="13"/>
  <c r="J151" i="13"/>
  <c r="BK147" i="13"/>
  <c r="J145" i="13"/>
  <c r="BK144" i="13"/>
  <c r="BK142" i="13"/>
  <c r="BK141" i="13"/>
  <c r="J137" i="13"/>
  <c r="J136" i="13"/>
  <c r="BK202" i="12"/>
  <c r="J198" i="12"/>
  <c r="J192" i="12"/>
  <c r="BK186" i="12"/>
  <c r="J178" i="12"/>
  <c r="J177" i="12"/>
  <c r="BK176" i="12"/>
  <c r="J176" i="12"/>
  <c r="BK175" i="12"/>
  <c r="J174" i="12"/>
  <c r="J172" i="12"/>
  <c r="J171" i="12"/>
  <c r="BK168" i="12"/>
  <c r="J166" i="12"/>
  <c r="J159" i="12"/>
  <c r="BK157" i="12"/>
  <c r="J140" i="12"/>
  <c r="J136" i="9"/>
  <c r="BK129" i="8"/>
  <c r="BK136" i="7"/>
  <c r="BK134" i="7"/>
  <c r="BK132" i="7"/>
  <c r="BK129" i="7"/>
  <c r="J284" i="6"/>
  <c r="J270" i="6"/>
  <c r="BK265" i="6"/>
  <c r="BK259" i="6"/>
  <c r="BK257" i="6"/>
  <c r="J253" i="6"/>
  <c r="J242" i="6"/>
  <c r="J240" i="6"/>
  <c r="J237" i="6"/>
  <c r="J235" i="6"/>
  <c r="BK229" i="6"/>
  <c r="J224" i="6"/>
  <c r="BK222" i="6"/>
  <c r="J219" i="6"/>
  <c r="BK194" i="6"/>
  <c r="J139" i="15"/>
  <c r="J138" i="15"/>
  <c r="J137" i="15"/>
  <c r="J133" i="15"/>
  <c r="J132" i="15"/>
  <c r="J131" i="15"/>
  <c r="BK161" i="14"/>
  <c r="J137" i="14"/>
  <c r="BK134" i="14"/>
  <c r="J133" i="14"/>
  <c r="J131" i="14"/>
  <c r="BK127" i="14"/>
  <c r="J212" i="13"/>
  <c r="BK210" i="13"/>
  <c r="J195" i="13"/>
  <c r="J190" i="13"/>
  <c r="J184" i="13"/>
  <c r="J182" i="13"/>
  <c r="BK180" i="13"/>
  <c r="BK175" i="13"/>
  <c r="J175" i="13"/>
  <c r="J172" i="13"/>
  <c r="BK171" i="13"/>
  <c r="J169" i="13"/>
  <c r="J168" i="13"/>
  <c r="BK165" i="13"/>
  <c r="J162" i="13"/>
  <c r="J161" i="13"/>
  <c r="BK160" i="13"/>
  <c r="BK158" i="13"/>
  <c r="J157" i="13"/>
  <c r="BK154" i="13"/>
  <c r="J152" i="13"/>
  <c r="BK151" i="13"/>
  <c r="J135" i="13"/>
  <c r="BK134" i="13"/>
  <c r="J133" i="13"/>
  <c r="J193" i="12"/>
  <c r="BK190" i="12"/>
  <c r="J188" i="12"/>
  <c r="J168" i="12"/>
  <c r="BK166" i="12"/>
  <c r="BK164" i="12"/>
  <c r="BK163" i="12"/>
  <c r="J162" i="12"/>
  <c r="J161" i="12"/>
  <c r="J157" i="12"/>
  <c r="J152" i="12"/>
  <c r="BK150" i="12"/>
  <c r="BK147" i="12"/>
  <c r="J144" i="12"/>
  <c r="J137" i="12"/>
  <c r="J136" i="12"/>
  <c r="BK136" i="11"/>
  <c r="BK132" i="10"/>
  <c r="J134" i="9"/>
  <c r="BK132" i="8"/>
  <c r="J129" i="8"/>
  <c r="J260" i="6"/>
  <c r="BK258" i="6"/>
  <c r="BK225" i="6"/>
  <c r="J223" i="6"/>
  <c r="J220" i="6"/>
  <c r="BK215" i="6"/>
  <c r="BK213" i="6"/>
  <c r="J200" i="6"/>
  <c r="J174" i="6"/>
  <c r="BK155" i="6"/>
  <c r="J143" i="6"/>
  <c r="J498" i="5"/>
  <c r="BK489" i="5"/>
  <c r="BK487" i="5"/>
  <c r="J484" i="5"/>
  <c r="J483" i="5"/>
  <c r="J480" i="5"/>
  <c r="BK475" i="5"/>
  <c r="F37" i="17"/>
  <c r="J376" i="5"/>
  <c r="BK373" i="5"/>
  <c r="J370" i="5"/>
  <c r="BK366" i="5"/>
  <c r="BK364" i="5"/>
  <c r="BK357" i="5"/>
  <c r="J353" i="5"/>
  <c r="BK320" i="5"/>
  <c r="J306" i="5"/>
  <c r="J305" i="5"/>
  <c r="BK304" i="5"/>
  <c r="BK261" i="5"/>
  <c r="J258" i="5"/>
  <c r="BK252" i="5"/>
  <c r="J251" i="5"/>
  <c r="BK250" i="5"/>
  <c r="J248" i="5"/>
  <c r="BK246" i="5"/>
  <c r="J244" i="5"/>
  <c r="BK243" i="5"/>
  <c r="J239" i="5"/>
  <c r="J234" i="5"/>
  <c r="J230" i="5"/>
  <c r="J229" i="5"/>
  <c r="J225" i="5"/>
  <c r="J222" i="5"/>
  <c r="J202" i="5"/>
  <c r="BK201" i="5"/>
  <c r="BK199" i="5"/>
  <c r="BK193" i="5"/>
  <c r="BK189" i="5"/>
  <c r="J188" i="5"/>
  <c r="J125" i="4"/>
  <c r="BK190" i="3"/>
  <c r="BK188" i="3"/>
  <c r="J185" i="3"/>
  <c r="BK183" i="3"/>
  <c r="BK178" i="3"/>
  <c r="BK167" i="3"/>
  <c r="BK162" i="3"/>
  <c r="BK158" i="3"/>
  <c r="BK154" i="3"/>
  <c r="BK138" i="3"/>
  <c r="BK181" i="2"/>
  <c r="J170" i="2"/>
  <c r="J167" i="2"/>
  <c r="J157" i="2"/>
  <c r="J156" i="2"/>
  <c r="BK152" i="2"/>
  <c r="J151" i="2"/>
  <c r="J149" i="2"/>
  <c r="J147" i="2"/>
  <c r="BK139" i="2"/>
  <c r="J138" i="2"/>
  <c r="J137" i="2"/>
  <c r="J133" i="2"/>
  <c r="AS96" i="1"/>
  <c r="F34" i="21"/>
  <c r="BK350" i="5"/>
  <c r="J349" i="5"/>
  <c r="J345" i="5"/>
  <c r="BK336" i="5"/>
  <c r="BK335" i="5"/>
  <c r="BK332" i="5"/>
  <c r="BK331" i="5"/>
  <c r="BK329" i="5"/>
  <c r="J316" i="5"/>
  <c r="BK291" i="5"/>
  <c r="J285" i="5"/>
  <c r="J283" i="5"/>
  <c r="J282" i="5"/>
  <c r="BK280" i="5"/>
  <c r="BK277" i="5"/>
  <c r="J277" i="5"/>
  <c r="J276" i="5"/>
  <c r="BK274" i="5"/>
  <c r="BK272" i="5"/>
  <c r="BK269" i="5"/>
  <c r="J261" i="5"/>
  <c r="BK257" i="5"/>
  <c r="J246" i="5"/>
  <c r="J245" i="5"/>
  <c r="BK244" i="5"/>
  <c r="BK240" i="5"/>
  <c r="J237" i="5"/>
  <c r="J235" i="5"/>
  <c r="BK230" i="5"/>
  <c r="BK229" i="5"/>
  <c r="BK227" i="5"/>
  <c r="BK224" i="5"/>
  <c r="BK221" i="5"/>
  <c r="J220" i="5"/>
  <c r="J218" i="5"/>
  <c r="BK211" i="5"/>
  <c r="J209" i="5"/>
  <c r="J206" i="5"/>
  <c r="J198" i="5"/>
  <c r="BK196" i="5"/>
  <c r="J195" i="5"/>
  <c r="J189" i="5"/>
  <c r="BK187" i="5"/>
  <c r="BK159" i="5"/>
  <c r="BK157" i="5"/>
  <c r="F38" i="4"/>
  <c r="BK125" i="4"/>
  <c r="J199" i="3"/>
  <c r="BK195" i="3"/>
  <c r="BK191" i="3"/>
  <c r="J190" i="3"/>
  <c r="BK169" i="3"/>
  <c r="J168" i="3"/>
  <c r="BK151" i="3"/>
  <c r="J139" i="3"/>
  <c r="BK170" i="2"/>
  <c r="J164" i="2"/>
  <c r="BK163" i="2"/>
  <c r="J161" i="2"/>
  <c r="BK159" i="2"/>
  <c r="J134" i="2"/>
  <c r="J132" i="2"/>
  <c r="J121" i="21"/>
  <c r="F35" i="19"/>
  <c r="BK203" i="6"/>
  <c r="BK200" i="6"/>
  <c r="BK197" i="6"/>
  <c r="J189" i="6"/>
  <c r="BK186" i="6"/>
  <c r="BK183" i="6"/>
  <c r="BK121" i="21"/>
  <c r="BK219" i="6"/>
  <c r="J214" i="6"/>
  <c r="J204" i="6"/>
  <c r="BK201" i="6"/>
  <c r="J199" i="6"/>
  <c r="BK192" i="6"/>
  <c r="J190" i="6"/>
  <c r="BK185" i="6"/>
  <c r="J176" i="6"/>
  <c r="J170" i="6"/>
  <c r="J165" i="6"/>
  <c r="J147" i="6"/>
  <c r="J146" i="6"/>
  <c r="BK143" i="6"/>
  <c r="BK443" i="5"/>
  <c r="BK442" i="5"/>
  <c r="J417" i="5"/>
  <c r="J411" i="5"/>
  <c r="J403" i="5"/>
  <c r="J379" i="5"/>
  <c r="J371" i="5"/>
  <c r="J367" i="5"/>
  <c r="BK365" i="5"/>
  <c r="J358" i="5"/>
  <c r="J357" i="5"/>
  <c r="J354" i="5"/>
  <c r="BK345" i="5"/>
  <c r="J334" i="5"/>
  <c r="BK303" i="5"/>
  <c r="BK302" i="5"/>
  <c r="J301" i="5"/>
  <c r="J294" i="5"/>
  <c r="J292" i="5"/>
  <c r="J291" i="5"/>
  <c r="J288" i="5"/>
  <c r="BK287" i="5"/>
  <c r="J266" i="5"/>
  <c r="J254" i="5"/>
  <c r="BK249" i="5"/>
  <c r="J243" i="5"/>
  <c r="J240" i="5"/>
  <c r="BK234" i="5"/>
  <c r="J233" i="5"/>
  <c r="J231" i="5"/>
  <c r="J227" i="5"/>
  <c r="BK217" i="5"/>
  <c r="BK213" i="5"/>
  <c r="BK212" i="5"/>
  <c r="J211" i="5"/>
  <c r="BK204" i="5"/>
  <c r="J203" i="5"/>
  <c r="J201" i="5"/>
  <c r="J190" i="5"/>
  <c r="J154" i="5"/>
  <c r="BK184" i="3"/>
  <c r="BK179" i="3"/>
  <c r="J175" i="3"/>
  <c r="J165" i="3"/>
  <c r="J164" i="3"/>
  <c r="BK161" i="3"/>
  <c r="BK160" i="3"/>
  <c r="J155" i="3"/>
  <c r="J150" i="3"/>
  <c r="J147" i="3"/>
  <c r="J140" i="3"/>
  <c r="BK186" i="2"/>
  <c r="J181" i="2"/>
  <c r="BK174" i="2"/>
  <c r="J168" i="2"/>
  <c r="BK165" i="2"/>
  <c r="J160" i="2"/>
  <c r="J159" i="2"/>
  <c r="BK156" i="2"/>
  <c r="BK150" i="2"/>
  <c r="J144" i="2"/>
  <c r="BK141" i="2"/>
  <c r="J140" i="2"/>
  <c r="BK137" i="2"/>
  <c r="F35" i="21"/>
  <c r="J236" i="5"/>
  <c r="BK184" i="5"/>
  <c r="BK181" i="5"/>
  <c r="J177" i="5"/>
  <c r="BK176" i="5"/>
  <c r="BK155" i="5"/>
  <c r="J195" i="3"/>
  <c r="BK168" i="3"/>
  <c r="BK155" i="3"/>
  <c r="BK141" i="3"/>
  <c r="J184" i="2"/>
  <c r="J176" i="2"/>
  <c r="BK136" i="2"/>
  <c r="BK135" i="2"/>
  <c r="BK183" i="5"/>
  <c r="BK175" i="5"/>
  <c r="J166" i="5"/>
  <c r="BK164" i="5"/>
  <c r="J163" i="5"/>
  <c r="BK121" i="18"/>
  <c r="J121" i="18"/>
  <c r="J34" i="17"/>
  <c r="BK180" i="5"/>
  <c r="BK177" i="5"/>
  <c r="J174" i="5"/>
  <c r="BK168" i="5"/>
  <c r="BK162" i="5"/>
  <c r="J161" i="5"/>
  <c r="BK160" i="5"/>
  <c r="J156" i="5"/>
  <c r="J183" i="3"/>
  <c r="J162" i="3"/>
  <c r="J161" i="3"/>
  <c r="BK159" i="3"/>
  <c r="J148" i="3"/>
  <c r="J138" i="3"/>
  <c r="J190" i="2"/>
  <c r="BK178" i="2"/>
  <c r="J173" i="2"/>
  <c r="J172" i="2"/>
  <c r="J162" i="2"/>
  <c r="BK154" i="2"/>
  <c r="BK147" i="2"/>
  <c r="J146" i="2"/>
  <c r="J136" i="2"/>
  <c r="BK214" i="5"/>
  <c r="BK190" i="5"/>
  <c r="BK178" i="5"/>
  <c r="J173" i="5"/>
  <c r="J172" i="5"/>
  <c r="J169" i="5"/>
  <c r="BK166" i="5"/>
  <c r="BK163" i="5"/>
  <c r="J160" i="5"/>
  <c r="J159" i="5"/>
  <c r="J169" i="3"/>
  <c r="BK143" i="3"/>
  <c r="J141" i="3"/>
  <c r="J188" i="2"/>
  <c r="BK184" i="2"/>
  <c r="BK176" i="2"/>
  <c r="BK175" i="2"/>
  <c r="BK173" i="2"/>
  <c r="BK167" i="2"/>
  <c r="J165" i="2"/>
  <c r="BK164" i="2"/>
  <c r="J163" i="2"/>
  <c r="BK162" i="2"/>
  <c r="BK158" i="2"/>
  <c r="BK151" i="2"/>
  <c r="BK149" i="2"/>
  <c r="BK145" i="2"/>
  <c r="BK144" i="2"/>
  <c r="BK134" i="2"/>
  <c r="F36" i="18"/>
  <c r="BK156" i="17"/>
  <c r="J155" i="17"/>
  <c r="J154" i="17"/>
  <c r="BK149" i="17"/>
  <c r="BK148" i="17"/>
  <c r="J147" i="17"/>
  <c r="BK143" i="17"/>
  <c r="BK142" i="17"/>
  <c r="J139" i="17"/>
  <c r="BK138" i="17"/>
  <c r="BK136" i="17"/>
  <c r="F35" i="16"/>
  <c r="J464" i="5"/>
  <c r="J462" i="5"/>
  <c r="J461" i="5"/>
  <c r="BK453" i="5"/>
  <c r="J452" i="5"/>
  <c r="J450" i="5"/>
  <c r="J449" i="5"/>
  <c r="BK435" i="5"/>
  <c r="BK432" i="5"/>
  <c r="J431" i="5"/>
  <c r="J424" i="5"/>
  <c r="BK423" i="5"/>
  <c r="BK419" i="5"/>
  <c r="BK418" i="5"/>
  <c r="J416" i="5"/>
  <c r="J413" i="5"/>
  <c r="J412" i="5"/>
  <c r="BK409" i="5"/>
  <c r="BK408" i="5"/>
  <c r="BK401" i="5"/>
  <c r="BK400" i="5"/>
  <c r="J399" i="5"/>
  <c r="BK398" i="5"/>
  <c r="J390" i="5"/>
  <c r="J385" i="5"/>
  <c r="F35" i="20"/>
  <c r="BK194" i="17"/>
  <c r="J190" i="17"/>
  <c r="BK189" i="17"/>
  <c r="BK188" i="17"/>
  <c r="J184" i="17"/>
  <c r="J172" i="17"/>
  <c r="BK170" i="17"/>
  <c r="J149" i="17"/>
  <c r="J140" i="17"/>
  <c r="BK134" i="17"/>
  <c r="J34" i="16"/>
  <c r="J198" i="15"/>
  <c r="BK197" i="15"/>
  <c r="BK194" i="15"/>
  <c r="BK193" i="15"/>
  <c r="BK187" i="15"/>
  <c r="J186" i="15"/>
  <c r="BK184" i="15"/>
  <c r="J179" i="15"/>
  <c r="BK172" i="15"/>
  <c r="J168" i="15"/>
  <c r="J167" i="15"/>
  <c r="BK165" i="15"/>
  <c r="BK163" i="15"/>
  <c r="J162" i="15"/>
  <c r="J155" i="15"/>
  <c r="J153" i="15"/>
  <c r="BK148" i="15"/>
  <c r="J145" i="15"/>
  <c r="BK143" i="15"/>
  <c r="J140" i="15"/>
  <c r="BK138" i="15"/>
  <c r="BK131" i="15"/>
  <c r="BK150" i="14"/>
  <c r="BK147" i="14"/>
  <c r="BK145" i="14"/>
  <c r="BK144" i="14"/>
  <c r="BK140" i="14"/>
  <c r="BK139" i="14"/>
  <c r="BK137" i="14"/>
  <c r="J135" i="14"/>
  <c r="BK133" i="14"/>
  <c r="J132" i="14"/>
  <c r="J128" i="14"/>
  <c r="BK207" i="13"/>
  <c r="BK203" i="13"/>
  <c r="BK196" i="13"/>
  <c r="J192" i="13"/>
  <c r="BK190" i="13"/>
  <c r="J189" i="13"/>
  <c r="BK174" i="13"/>
  <c r="BK167" i="13"/>
  <c r="J166" i="13"/>
  <c r="J159" i="13"/>
  <c r="J158" i="13"/>
  <c r="BK156" i="13"/>
  <c r="BK152" i="13"/>
  <c r="J147" i="13"/>
  <c r="J146" i="13"/>
  <c r="BK145" i="13"/>
  <c r="J144" i="13"/>
  <c r="J142" i="13"/>
  <c r="BK138" i="13"/>
  <c r="J190" i="12"/>
  <c r="J189" i="12"/>
  <c r="J186" i="12"/>
  <c r="J181" i="12"/>
  <c r="J169" i="12"/>
  <c r="J167" i="12"/>
  <c r="BK162" i="12"/>
  <c r="BK159" i="12"/>
  <c r="BK140" i="12"/>
  <c r="BK137" i="12"/>
  <c r="BK129" i="11"/>
  <c r="BK136" i="10"/>
  <c r="J134" i="10"/>
  <c r="BK129" i="10"/>
  <c r="J136" i="8"/>
  <c r="J136" i="7"/>
  <c r="J256" i="6"/>
  <c r="BK253" i="6"/>
  <c r="BK245" i="6"/>
  <c r="BK221" i="6"/>
  <c r="J207" i="6"/>
  <c r="J195" i="6"/>
  <c r="BK190" i="6"/>
  <c r="BK187" i="6"/>
  <c r="BK170" i="6"/>
  <c r="J169" i="6"/>
  <c r="J166" i="6"/>
  <c r="BK165" i="6"/>
  <c r="J157" i="6"/>
  <c r="J144" i="6"/>
  <c r="BK490" i="5"/>
  <c r="J489" i="5"/>
  <c r="F36" i="20"/>
  <c r="J202" i="17"/>
  <c r="BK201" i="17"/>
  <c r="BK200" i="17"/>
  <c r="J193" i="17"/>
  <c r="BK192" i="17"/>
  <c r="J166" i="17"/>
  <c r="J153" i="17"/>
  <c r="BK152" i="17"/>
  <c r="BK147" i="17"/>
  <c r="J143" i="17"/>
  <c r="J141" i="17"/>
  <c r="J132" i="17"/>
  <c r="J278" i="6"/>
  <c r="J249" i="6"/>
  <c r="BK244" i="6"/>
  <c r="J233" i="6"/>
  <c r="BK232" i="6"/>
  <c r="BK214" i="6"/>
  <c r="BK205" i="6"/>
  <c r="BK178" i="6"/>
  <c r="BK176" i="6"/>
  <c r="BK174" i="6"/>
  <c r="BK172" i="6"/>
  <c r="J168" i="6"/>
  <c r="J167" i="6"/>
  <c r="J163" i="6"/>
  <c r="BK144" i="6"/>
  <c r="BK141" i="6"/>
  <c r="J140" i="6"/>
  <c r="BK500" i="5"/>
  <c r="BK496" i="5"/>
  <c r="J494" i="5"/>
  <c r="J491" i="5"/>
  <c r="J490" i="5"/>
  <c r="J488" i="5"/>
  <c r="BK483" i="5"/>
  <c r="J482" i="5"/>
  <c r="J481" i="5"/>
  <c r="J475" i="5"/>
  <c r="BK473" i="5"/>
  <c r="J472" i="5"/>
  <c r="J471" i="5"/>
  <c r="J171" i="16"/>
  <c r="J170" i="16"/>
  <c r="BK168" i="16"/>
  <c r="BK167" i="16"/>
  <c r="BK166" i="16"/>
  <c r="BK165" i="16"/>
  <c r="J163" i="16"/>
  <c r="BK162" i="16"/>
  <c r="J160" i="16"/>
  <c r="BK159" i="16"/>
  <c r="J158" i="16"/>
  <c r="BK157" i="16"/>
  <c r="J156" i="16"/>
  <c r="J155" i="16"/>
  <c r="J154" i="16"/>
  <c r="BK153" i="16"/>
  <c r="J151" i="16"/>
  <c r="J150" i="16"/>
  <c r="BK149" i="16"/>
  <c r="J148" i="16"/>
  <c r="J147" i="16"/>
  <c r="J146" i="16"/>
  <c r="J145" i="16"/>
  <c r="J143" i="16"/>
  <c r="J142" i="16"/>
  <c r="J141" i="16"/>
  <c r="BK140" i="16"/>
  <c r="J139" i="16"/>
  <c r="BK138" i="16"/>
  <c r="J137" i="16"/>
  <c r="J136" i="16"/>
  <c r="BK135" i="16"/>
  <c r="J134" i="16"/>
  <c r="J133" i="16"/>
  <c r="J132" i="16"/>
  <c r="J131" i="16"/>
  <c r="J190" i="15"/>
  <c r="BK188" i="15"/>
  <c r="BK185" i="15"/>
  <c r="J149" i="15"/>
  <c r="BK146" i="15"/>
  <c r="J143" i="15"/>
  <c r="BK137" i="15"/>
  <c r="J146" i="14"/>
  <c r="BK143" i="14"/>
  <c r="BK136" i="14"/>
  <c r="BK199" i="13"/>
  <c r="BK195" i="13"/>
  <c r="BK187" i="13"/>
  <c r="J185" i="13"/>
  <c r="J156" i="13"/>
  <c r="J149" i="13"/>
  <c r="J202" i="12"/>
  <c r="BK200" i="12"/>
  <c r="BK196" i="12"/>
  <c r="J158" i="12"/>
  <c r="J151" i="12"/>
  <c r="J147" i="12"/>
  <c r="BK143" i="12"/>
  <c r="J138" i="12"/>
  <c r="BK280" i="6"/>
  <c r="BK275" i="6"/>
  <c r="BK272" i="6"/>
  <c r="BK263" i="6"/>
  <c r="BK239" i="6"/>
  <c r="J230" i="6"/>
  <c r="BK228" i="6"/>
  <c r="BK227" i="6"/>
  <c r="BK218" i="6"/>
  <c r="BK217" i="6"/>
  <c r="J215" i="6"/>
  <c r="BK212" i="6"/>
  <c r="BK211" i="6"/>
  <c r="BK210" i="6"/>
  <c r="J209" i="6"/>
  <c r="BK206" i="6"/>
  <c r="J198" i="6"/>
  <c r="BK195" i="6"/>
  <c r="J194" i="6"/>
  <c r="J187" i="6"/>
  <c r="J148" i="6"/>
  <c r="J142" i="6"/>
  <c r="J470" i="5"/>
  <c r="BK469" i="5"/>
  <c r="BK468" i="5"/>
  <c r="BK467" i="5"/>
  <c r="BK436" i="5"/>
  <c r="BK433" i="5"/>
  <c r="BK428" i="5"/>
  <c r="BK426" i="5"/>
  <c r="J421" i="5"/>
  <c r="BK420" i="5"/>
  <c r="J415" i="5"/>
  <c r="BK412" i="5"/>
  <c r="BK410" i="5"/>
  <c r="BK384" i="5"/>
  <c r="BK372" i="5"/>
  <c r="BK368" i="5"/>
  <c r="BK363" i="5"/>
  <c r="BK358" i="5"/>
  <c r="BK356" i="5"/>
  <c r="J355" i="5"/>
  <c r="F37" i="18"/>
  <c r="BK205" i="17"/>
  <c r="BK171" i="17"/>
  <c r="J170" i="17"/>
  <c r="BK169" i="17"/>
  <c r="BK168" i="17"/>
  <c r="J167" i="17"/>
  <c r="J148" i="17"/>
  <c r="J207" i="15"/>
  <c r="BK205" i="15"/>
  <c r="BK200" i="15"/>
  <c r="J197" i="15"/>
  <c r="J196" i="15"/>
  <c r="J194" i="15"/>
  <c r="BK192" i="15"/>
  <c r="J184" i="15"/>
  <c r="J182" i="15"/>
  <c r="J181" i="15"/>
  <c r="J155" i="14"/>
  <c r="J152" i="14"/>
  <c r="J149" i="14"/>
  <c r="J145" i="14"/>
  <c r="BK138" i="14"/>
  <c r="BK135" i="14"/>
  <c r="J206" i="13"/>
  <c r="BK202" i="13"/>
  <c r="J196" i="13"/>
  <c r="J191" i="13"/>
  <c r="BK181" i="13"/>
  <c r="J178" i="13"/>
  <c r="BK173" i="13"/>
  <c r="BK170" i="13"/>
  <c r="J163" i="13"/>
  <c r="BK159" i="13"/>
  <c r="J141" i="13"/>
  <c r="J140" i="13"/>
  <c r="J138" i="13"/>
  <c r="J129" i="13"/>
  <c r="J200" i="12"/>
  <c r="BK184" i="12"/>
  <c r="BK179" i="12"/>
  <c r="BK174" i="12"/>
  <c r="BK154" i="12"/>
  <c r="J150" i="12"/>
  <c r="J141" i="12"/>
  <c r="J139" i="12"/>
  <c r="BK135" i="12"/>
  <c r="J136" i="11"/>
  <c r="BK132" i="11"/>
  <c r="J136" i="10"/>
  <c r="BK134" i="10"/>
  <c r="J129" i="10"/>
  <c r="BK136" i="9"/>
  <c r="BK132" i="9"/>
  <c r="BK134" i="8"/>
  <c r="J288" i="6"/>
  <c r="BK281" i="6"/>
  <c r="J281" i="6"/>
  <c r="BK278" i="6"/>
  <c r="J277" i="6"/>
  <c r="BK273" i="6"/>
  <c r="BK268" i="6"/>
  <c r="BK260" i="6"/>
  <c r="J259" i="6"/>
  <c r="J244" i="6"/>
  <c r="BK236" i="6"/>
  <c r="J234" i="6"/>
  <c r="J231" i="6"/>
  <c r="BK220" i="6"/>
  <c r="BK184" i="6"/>
  <c r="J173" i="6"/>
  <c r="BK166" i="6"/>
  <c r="J152" i="6"/>
  <c r="BK149" i="6"/>
  <c r="J467" i="5"/>
  <c r="J466" i="5"/>
  <c r="BK464" i="5"/>
  <c r="J457" i="5"/>
  <c r="BK455" i="5"/>
  <c r="J453" i="5"/>
  <c r="J448" i="5"/>
  <c r="BK446" i="5"/>
  <c r="J444" i="5"/>
  <c r="J443" i="5"/>
  <c r="J441" i="5"/>
  <c r="BK438" i="5"/>
  <c r="BK434" i="5"/>
  <c r="BK431" i="5"/>
  <c r="J430" i="5"/>
  <c r="BK425" i="5"/>
  <c r="J419" i="5"/>
  <c r="J414" i="5"/>
  <c r="J410" i="5"/>
  <c r="J398" i="5"/>
  <c r="BK397" i="5"/>
  <c r="J396" i="5"/>
  <c r="BK394" i="5"/>
  <c r="J388" i="5"/>
  <c r="J387" i="5"/>
  <c r="BK370" i="5"/>
  <c r="BK369" i="5"/>
  <c r="J365" i="5"/>
  <c r="J360" i="5"/>
  <c r="J359" i="5"/>
  <c r="J352" i="5"/>
  <c r="J346" i="5"/>
  <c r="J331" i="5"/>
  <c r="J304" i="5"/>
  <c r="J303" i="5"/>
  <c r="BK300" i="5"/>
  <c r="J296" i="5"/>
  <c r="J289" i="5"/>
  <c r="BK283" i="5"/>
  <c r="BK278" i="5"/>
  <c r="BK276" i="5"/>
  <c r="J275" i="5"/>
  <c r="J273" i="5"/>
  <c r="BK268" i="5"/>
  <c r="BK264" i="5"/>
  <c r="BK263" i="5"/>
  <c r="J257" i="5"/>
  <c r="J252" i="5"/>
  <c r="BK239" i="5"/>
  <c r="BK235" i="5"/>
  <c r="BK222" i="5"/>
  <c r="J221" i="5"/>
  <c r="J217" i="5"/>
  <c r="J212" i="5"/>
  <c r="BK209" i="5"/>
  <c r="J208" i="5"/>
  <c r="J199" i="5"/>
  <c r="J196" i="5"/>
  <c r="J193" i="5"/>
  <c r="J192" i="5"/>
  <c r="BK188" i="5"/>
  <c r="J164" i="5"/>
  <c r="J162" i="5"/>
  <c r="BK201" i="3"/>
  <c r="BK199" i="3"/>
  <c r="J189" i="3"/>
  <c r="J188" i="3"/>
  <c r="J182" i="3"/>
  <c r="F37" i="21"/>
  <c r="BK217" i="17"/>
  <c r="J214" i="17"/>
  <c r="BK198" i="17"/>
  <c r="J180" i="17"/>
  <c r="BK179" i="17"/>
  <c r="BK178" i="17"/>
  <c r="J174" i="17"/>
  <c r="J173" i="17"/>
  <c r="BK159" i="17"/>
  <c r="BK140" i="17"/>
  <c r="BK139" i="17"/>
  <c r="J138" i="17"/>
  <c r="J130" i="17"/>
  <c r="J255" i="6"/>
  <c r="BK250" i="6"/>
  <c r="J247" i="6"/>
  <c r="F37" i="20"/>
  <c r="BK206" i="17"/>
  <c r="J201" i="17"/>
  <c r="J187" i="17"/>
  <c r="J186" i="17"/>
  <c r="J185" i="17"/>
  <c r="BK182" i="17"/>
  <c r="J177" i="17"/>
  <c r="J176" i="17"/>
  <c r="BK173" i="17"/>
  <c r="BK172" i="17"/>
  <c r="J161" i="17"/>
  <c r="BK158" i="17"/>
  <c r="BK154" i="17"/>
  <c r="J205" i="15"/>
  <c r="J193" i="15"/>
  <c r="J188" i="15"/>
  <c r="J187" i="15"/>
  <c r="J180" i="15"/>
  <c r="BK178" i="15"/>
  <c r="BK177" i="15"/>
  <c r="J176" i="15"/>
  <c r="BK171" i="15"/>
  <c r="J170" i="15"/>
  <c r="J169" i="15"/>
  <c r="BK167" i="15"/>
  <c r="BK164" i="15"/>
  <c r="BK162" i="15"/>
  <c r="BK158" i="15"/>
  <c r="J142" i="15"/>
  <c r="BK132" i="15"/>
  <c r="BK159" i="14"/>
  <c r="J150" i="14"/>
  <c r="BK148" i="14"/>
  <c r="J140" i="14"/>
  <c r="J130" i="14"/>
  <c r="BK129" i="14"/>
  <c r="J127" i="14"/>
  <c r="J207" i="13"/>
  <c r="J205" i="13"/>
  <c r="J202" i="13"/>
  <c r="J197" i="13"/>
  <c r="BK194" i="13"/>
  <c r="BK189" i="13"/>
  <c r="J174" i="13"/>
  <c r="J171" i="13"/>
  <c r="J170" i="13"/>
  <c r="J165" i="13"/>
  <c r="BK153" i="13"/>
  <c r="BK149" i="13"/>
  <c r="BK146" i="13"/>
  <c r="J143" i="13"/>
  <c r="BK140" i="13"/>
  <c r="J139" i="13"/>
  <c r="BK137" i="13"/>
  <c r="BK136" i="13"/>
  <c r="BK187" i="12"/>
  <c r="J185" i="12"/>
  <c r="BK172" i="12"/>
  <c r="BK167" i="12"/>
  <c r="J164" i="12"/>
  <c r="J163" i="12"/>
  <c r="BK158" i="12"/>
  <c r="BK155" i="12"/>
  <c r="J154" i="12"/>
  <c r="J149" i="12"/>
  <c r="J142" i="12"/>
  <c r="J132" i="11"/>
  <c r="J132" i="9"/>
  <c r="J134" i="7"/>
  <c r="J132" i="7"/>
  <c r="J273" i="6"/>
  <c r="BK269" i="6"/>
  <c r="BK267" i="6"/>
  <c r="J264" i="6"/>
  <c r="J245" i="6"/>
  <c r="J210" i="6"/>
  <c r="BK198" i="6"/>
  <c r="J197" i="6"/>
  <c r="J34" i="18"/>
  <c r="J211" i="17"/>
  <c r="J200" i="17"/>
  <c r="BK199" i="17"/>
  <c r="BK190" i="17"/>
  <c r="BK185" i="17"/>
  <c r="J183" i="17"/>
  <c r="J182" i="17"/>
  <c r="J181" i="17"/>
  <c r="BK133" i="17"/>
  <c r="F34" i="16"/>
  <c r="J269" i="6"/>
  <c r="J265" i="6"/>
  <c r="BK264" i="6"/>
  <c r="J263" i="6"/>
  <c r="J257" i="6"/>
  <c r="BK256" i="6"/>
  <c r="BK254" i="6"/>
  <c r="BK248" i="6"/>
  <c r="J246" i="6"/>
  <c r="BK207" i="6"/>
  <c r="BK202" i="6"/>
  <c r="BK193" i="6"/>
  <c r="J208" i="17"/>
  <c r="BK207" i="17"/>
  <c r="J205" i="17"/>
  <c r="J204" i="17"/>
  <c r="J203" i="17"/>
  <c r="BK191" i="17"/>
  <c r="J189" i="17"/>
  <c r="BK187" i="17"/>
  <c r="BK184" i="17"/>
  <c r="BK175" i="17"/>
  <c r="J136" i="17"/>
  <c r="BK135" i="17"/>
  <c r="BK132" i="17"/>
  <c r="J131" i="17"/>
  <c r="BK277" i="6"/>
  <c r="J268" i="6"/>
  <c r="BK262" i="6"/>
  <c r="BK238" i="6"/>
  <c r="BK233" i="6"/>
  <c r="J216" i="6"/>
  <c r="J213" i="6"/>
  <c r="J184" i="6"/>
  <c r="J181" i="6"/>
  <c r="BK180" i="6"/>
  <c r="BK179" i="6"/>
  <c r="J164" i="6"/>
  <c r="BK158" i="6"/>
  <c r="J155" i="6"/>
  <c r="J151" i="6"/>
  <c r="BK150" i="6"/>
  <c r="BK460" i="5"/>
  <c r="BK456" i="5"/>
  <c r="J455" i="5"/>
  <c r="BK451" i="5"/>
  <c r="BK450" i="5"/>
  <c r="J446" i="5"/>
  <c r="J445" i="5"/>
  <c r="J440" i="5"/>
  <c r="BK437" i="5"/>
  <c r="J436" i="5"/>
  <c r="BK430" i="5"/>
  <c r="BK427" i="5"/>
  <c r="J423" i="5"/>
  <c r="J422" i="5"/>
  <c r="BK417" i="5"/>
  <c r="BK416" i="5"/>
  <c r="J408" i="5"/>
  <c r="BK407" i="5"/>
  <c r="J406" i="5"/>
  <c r="BK392" i="5"/>
  <c r="BK385" i="5"/>
  <c r="J378" i="5"/>
  <c r="BK367" i="5"/>
  <c r="BK338" i="5"/>
  <c r="J336" i="5"/>
  <c r="J321" i="5"/>
  <c r="BK319" i="5"/>
  <c r="J314" i="5"/>
  <c r="BK313" i="5"/>
  <c r="F34" i="18"/>
  <c r="BK217" i="16"/>
  <c r="J217" i="16"/>
  <c r="BK215" i="16"/>
  <c r="J215" i="16"/>
  <c r="BK213" i="16"/>
  <c r="J213" i="16"/>
  <c r="BK211" i="16"/>
  <c r="J211" i="16"/>
  <c r="BK208" i="16"/>
  <c r="J208" i="16"/>
  <c r="BK206" i="16"/>
  <c r="J206" i="16"/>
  <c r="BK205" i="16"/>
  <c r="J205" i="16"/>
  <c r="BK204" i="16"/>
  <c r="J204" i="16"/>
  <c r="BK203" i="16"/>
  <c r="J203" i="16"/>
  <c r="BK202" i="16"/>
  <c r="J202" i="16"/>
  <c r="BK201" i="16"/>
  <c r="J201" i="16"/>
  <c r="BK200" i="16"/>
  <c r="J200" i="16"/>
  <c r="BK198" i="16"/>
  <c r="J198" i="16"/>
  <c r="BK197" i="16"/>
  <c r="J197" i="16"/>
  <c r="BK196" i="16"/>
  <c r="J196" i="16"/>
  <c r="BK195" i="16"/>
  <c r="J195" i="16"/>
  <c r="BK194" i="16"/>
  <c r="J194" i="16"/>
  <c r="BK193" i="16"/>
  <c r="J193" i="16"/>
  <c r="BK192" i="16"/>
  <c r="J192" i="16"/>
  <c r="BK191" i="16"/>
  <c r="J191" i="16"/>
  <c r="BK190" i="16"/>
  <c r="J190" i="16"/>
  <c r="BK189" i="16"/>
  <c r="J189" i="16"/>
  <c r="BK188" i="16"/>
  <c r="J188" i="16"/>
  <c r="BK187" i="16"/>
  <c r="J187" i="16"/>
  <c r="BK186" i="16"/>
  <c r="J186" i="16"/>
  <c r="BK185" i="16"/>
  <c r="J185" i="16"/>
  <c r="BK184" i="16"/>
  <c r="J184" i="16"/>
  <c r="BK183" i="16"/>
  <c r="J183" i="16"/>
  <c r="BK182" i="16"/>
  <c r="J182" i="16"/>
  <c r="BK181" i="16"/>
  <c r="J181" i="16"/>
  <c r="BK180" i="16"/>
  <c r="J180" i="16"/>
  <c r="BK179" i="16"/>
  <c r="J179" i="16"/>
  <c r="BK178" i="16"/>
  <c r="J178" i="16"/>
  <c r="BK177" i="16"/>
  <c r="J177" i="16"/>
  <c r="BK176" i="16"/>
  <c r="J176" i="16"/>
  <c r="BK175" i="16"/>
  <c r="J175" i="16"/>
  <c r="BK174" i="16"/>
  <c r="J174" i="16"/>
  <c r="BK173" i="16"/>
  <c r="J173" i="16"/>
  <c r="BK172" i="16"/>
  <c r="J172" i="16"/>
  <c r="BK171" i="16"/>
  <c r="BK170" i="16"/>
  <c r="J168" i="16"/>
  <c r="J167" i="16"/>
  <c r="J166" i="16"/>
  <c r="J165" i="16"/>
  <c r="BK163" i="16"/>
  <c r="J162" i="16"/>
  <c r="BK160" i="16"/>
  <c r="J159" i="16"/>
  <c r="BK158" i="16"/>
  <c r="J157" i="16"/>
  <c r="BK156" i="16"/>
  <c r="BK155" i="16"/>
  <c r="BK154" i="16"/>
  <c r="J153" i="16"/>
  <c r="BK152" i="16"/>
  <c r="J152" i="16"/>
  <c r="BK151" i="16"/>
  <c r="BK150" i="16"/>
  <c r="J149" i="16"/>
  <c r="BK148" i="16"/>
  <c r="BK147" i="16"/>
  <c r="BK146" i="16"/>
  <c r="BK145" i="16"/>
  <c r="BK144" i="16"/>
  <c r="J144" i="16"/>
  <c r="BK143" i="16"/>
  <c r="BK142" i="16"/>
  <c r="BK141" i="16"/>
  <c r="J140" i="16"/>
  <c r="BK139" i="16"/>
  <c r="J138" i="16"/>
  <c r="BK137" i="16"/>
  <c r="BK136" i="16"/>
  <c r="J135" i="16"/>
  <c r="BK134" i="16"/>
  <c r="BK133" i="16"/>
  <c r="BK132" i="16"/>
  <c r="BK131" i="16"/>
  <c r="BK207" i="15"/>
  <c r="BK203" i="15"/>
  <c r="J200" i="15"/>
  <c r="BK198" i="15"/>
  <c r="J192" i="15"/>
  <c r="J189" i="15"/>
  <c r="BK179" i="15"/>
  <c r="BK176" i="15"/>
  <c r="J175" i="15"/>
  <c r="J174" i="15"/>
  <c r="J172" i="15"/>
  <c r="BK170" i="15"/>
  <c r="J165" i="15"/>
  <c r="J163" i="15"/>
  <c r="BK159" i="15"/>
  <c r="J158" i="15"/>
  <c r="J152" i="15"/>
  <c r="J150" i="15"/>
  <c r="J146" i="15"/>
  <c r="J143" i="14"/>
  <c r="J129" i="14"/>
  <c r="BK128" i="14"/>
  <c r="J203" i="13"/>
  <c r="J201" i="13"/>
  <c r="J200" i="13"/>
  <c r="J199" i="13"/>
  <c r="BK198" i="13"/>
  <c r="BK197" i="13"/>
  <c r="J194" i="13"/>
  <c r="J193" i="13"/>
  <c r="BK188" i="13"/>
  <c r="BK186" i="13"/>
  <c r="BK183" i="13"/>
  <c r="BK182" i="13"/>
  <c r="BK179" i="13"/>
  <c r="J176" i="13"/>
  <c r="BK172" i="13"/>
  <c r="BK161" i="13"/>
  <c r="J148" i="13"/>
  <c r="BK143" i="13"/>
  <c r="BK139" i="13"/>
  <c r="J132" i="13"/>
  <c r="J131" i="13"/>
  <c r="J196" i="12"/>
  <c r="BK193" i="12"/>
  <c r="BK189" i="12"/>
  <c r="BK188" i="12"/>
  <c r="BK185" i="12"/>
  <c r="BK170" i="12"/>
  <c r="J165" i="12"/>
  <c r="BK160" i="12"/>
  <c r="BK146" i="12"/>
  <c r="J143" i="12"/>
  <c r="BK138" i="12"/>
  <c r="J129" i="7"/>
  <c r="J275" i="6"/>
  <c r="J272" i="6"/>
  <c r="BK270" i="6"/>
  <c r="BK246" i="6"/>
  <c r="J226" i="6"/>
  <c r="J225" i="6"/>
  <c r="BK223" i="6"/>
  <c r="J208" i="6"/>
  <c r="BK196" i="6"/>
  <c r="J193" i="6"/>
  <c r="J192" i="6"/>
  <c r="BK175" i="6"/>
  <c r="BK173" i="6"/>
  <c r="J172" i="6"/>
  <c r="BK171" i="6"/>
  <c r="J149" i="6"/>
  <c r="BK148" i="6"/>
  <c r="BK147" i="6"/>
  <c r="BK145" i="6"/>
  <c r="BK142" i="6"/>
  <c r="J500" i="5"/>
  <c r="BK484" i="5"/>
  <c r="BK481" i="5"/>
  <c r="BK479" i="5"/>
  <c r="J477" i="5"/>
  <c r="BK476" i="5"/>
  <c r="J474" i="5"/>
  <c r="BK471" i="5"/>
  <c r="BK465" i="5"/>
  <c r="BK447" i="5"/>
  <c r="BK444" i="5"/>
  <c r="J435" i="5"/>
  <c r="J433" i="5"/>
  <c r="J426" i="5"/>
  <c r="J425" i="5"/>
  <c r="BK424" i="5"/>
  <c r="BK422" i="5"/>
  <c r="BK411" i="5"/>
  <c r="J405" i="5"/>
  <c r="J404" i="5"/>
  <c r="J395" i="5"/>
  <c r="J394" i="5"/>
  <c r="J392" i="5"/>
  <c r="BK391" i="5"/>
  <c r="BK388" i="5"/>
  <c r="BK387" i="5"/>
  <c r="J380" i="5"/>
  <c r="J364" i="5"/>
  <c r="BK354" i="5"/>
  <c r="BK352" i="5"/>
  <c r="J347" i="5"/>
  <c r="BK346" i="5"/>
  <c r="J344" i="5"/>
  <c r="J342" i="5"/>
  <c r="BK340" i="5"/>
  <c r="BK339" i="5"/>
  <c r="J330" i="5"/>
  <c r="BK324" i="5"/>
  <c r="BK323" i="5"/>
  <c r="J322" i="5"/>
  <c r="J319" i="5"/>
  <c r="BK314" i="5"/>
  <c r="BK305" i="5"/>
  <c r="J302" i="5"/>
  <c r="BK299" i="5"/>
  <c r="J297" i="5"/>
  <c r="BK296" i="5"/>
  <c r="J295" i="5"/>
  <c r="BK285" i="5"/>
  <c r="BK284" i="5"/>
  <c r="BK282" i="5"/>
  <c r="J280" i="5"/>
  <c r="J279" i="5"/>
  <c r="J278" i="5"/>
  <c r="J274" i="5"/>
  <c r="BK273" i="5"/>
  <c r="J269" i="5"/>
  <c r="BK267" i="5"/>
  <c r="J262" i="5"/>
  <c r="J209" i="17"/>
  <c r="J195" i="17"/>
  <c r="J194" i="17"/>
  <c r="BK193" i="17"/>
  <c r="J175" i="17"/>
  <c r="J169" i="17"/>
  <c r="J168" i="17"/>
  <c r="J150" i="17"/>
  <c r="J135" i="17"/>
  <c r="J134" i="17"/>
  <c r="BK337" i="5"/>
  <c r="J328" i="5"/>
  <c r="BK312" i="5"/>
  <c r="BK311" i="5"/>
  <c r="BK309" i="5"/>
  <c r="J308" i="5"/>
  <c r="BK294" i="5"/>
  <c r="BK289" i="5"/>
  <c r="BK286" i="5"/>
  <c r="J265" i="5"/>
  <c r="BK260" i="5"/>
  <c r="J121" i="20"/>
  <c r="BK176" i="17"/>
  <c r="J171" i="17"/>
  <c r="BK165" i="17"/>
  <c r="BK151" i="17"/>
  <c r="J144" i="17"/>
  <c r="BK141" i="17"/>
  <c r="J418" i="5"/>
  <c r="BK415" i="5"/>
  <c r="BK414" i="5"/>
  <c r="BK402" i="5"/>
  <c r="BK383" i="5"/>
  <c r="BK381" i="5"/>
  <c r="J366" i="5"/>
  <c r="BK359" i="5"/>
  <c r="J356" i="5"/>
  <c r="J350" i="5"/>
  <c r="BK347" i="5"/>
  <c r="BK344" i="5"/>
  <c r="J343" i="5"/>
  <c r="J337" i="5"/>
  <c r="BK321" i="5"/>
  <c r="BK293" i="5"/>
  <c r="BK121" i="19"/>
  <c r="F35" i="18"/>
  <c r="J217" i="17"/>
  <c r="BK180" i="17"/>
  <c r="BK177" i="17"/>
  <c r="J158" i="17"/>
  <c r="J157" i="17"/>
  <c r="BK150" i="17"/>
  <c r="J145" i="17"/>
  <c r="J261" i="6"/>
  <c r="J254" i="6"/>
  <c r="BK251" i="6"/>
  <c r="J248" i="6"/>
  <c r="BK247" i="6"/>
  <c r="BK209" i="6"/>
  <c r="J203" i="6"/>
  <c r="J180" i="6"/>
  <c r="J178" i="6"/>
  <c r="J175" i="6"/>
  <c r="BK167" i="6"/>
  <c r="BK153" i="6"/>
  <c r="J219" i="17"/>
  <c r="BK212" i="17"/>
  <c r="BK209" i="17"/>
  <c r="J206" i="17"/>
  <c r="J197" i="17"/>
  <c r="BK196" i="17"/>
  <c r="BK195" i="17"/>
  <c r="BK186" i="17"/>
  <c r="BK181" i="17"/>
  <c r="J179" i="17"/>
  <c r="J178" i="17"/>
  <c r="BK174" i="17"/>
  <c r="BK161" i="17"/>
  <c r="BK160" i="17"/>
  <c r="BK155" i="17"/>
  <c r="J137" i="17"/>
  <c r="BK130" i="17"/>
  <c r="BK459" i="5"/>
  <c r="J458" i="5"/>
  <c r="J432" i="5"/>
  <c r="J429" i="5"/>
  <c r="J427" i="5"/>
  <c r="BK421" i="5"/>
  <c r="BK406" i="5"/>
  <c r="J402" i="5"/>
  <c r="BK395" i="5"/>
  <c r="BK393" i="5"/>
  <c r="J384" i="5"/>
  <c r="BK376" i="5"/>
  <c r="J375" i="5"/>
  <c r="BK361" i="5"/>
  <c r="BK360" i="5"/>
  <c r="BK355" i="5"/>
  <c r="BK349" i="5"/>
  <c r="F34" i="20"/>
  <c r="J185" i="15"/>
  <c r="J183" i="15"/>
  <c r="J166" i="15"/>
  <c r="J160" i="15"/>
  <c r="J159" i="15"/>
  <c r="J157" i="15"/>
  <c r="J151" i="15"/>
  <c r="BK150" i="15"/>
  <c r="J148" i="15"/>
  <c r="J147" i="15"/>
  <c r="BK142" i="15"/>
  <c r="J141" i="15"/>
  <c r="J134" i="15"/>
  <c r="J159" i="14"/>
  <c r="J157" i="14"/>
  <c r="BK155" i="14"/>
  <c r="BK152" i="14"/>
  <c r="BK149" i="14"/>
  <c r="J147" i="14"/>
  <c r="BK146" i="14"/>
  <c r="BK142" i="14"/>
  <c r="J138" i="14"/>
  <c r="J136" i="14"/>
  <c r="J134" i="14"/>
  <c r="BK132" i="14"/>
  <c r="BK131" i="14"/>
  <c r="J216" i="13"/>
  <c r="J214" i="13"/>
  <c r="BK212" i="13"/>
  <c r="BK205" i="13"/>
  <c r="BK193" i="13"/>
  <c r="J181" i="13"/>
  <c r="J180" i="13"/>
  <c r="J179" i="13"/>
  <c r="J177" i="13"/>
  <c r="BK176" i="13"/>
  <c r="J173" i="13"/>
  <c r="BK166" i="13"/>
  <c r="BK163" i="13"/>
  <c r="BK157" i="13"/>
  <c r="BK150" i="13"/>
  <c r="J134" i="13"/>
  <c r="J130" i="13"/>
  <c r="BK129" i="13"/>
  <c r="BK198" i="12"/>
  <c r="J187" i="12"/>
  <c r="J184" i="12"/>
  <c r="J179" i="12"/>
  <c r="J175" i="12"/>
  <c r="BK171" i="12"/>
  <c r="J155" i="12"/>
  <c r="BK152" i="12"/>
  <c r="BK144" i="12"/>
  <c r="BK141" i="12"/>
  <c r="BK139" i="12"/>
  <c r="J134" i="11"/>
  <c r="BK134" i="9"/>
  <c r="J129" i="9"/>
  <c r="J132" i="8"/>
  <c r="BK288" i="6"/>
  <c r="BK286" i="6"/>
  <c r="BK284" i="6"/>
  <c r="J280" i="6"/>
  <c r="BK274" i="6"/>
  <c r="J274" i="6"/>
  <c r="J266" i="6"/>
  <c r="BK261" i="6"/>
  <c r="J258" i="6"/>
  <c r="BK255" i="6"/>
  <c r="J236" i="6"/>
  <c r="J232" i="6"/>
  <c r="BK224" i="6"/>
  <c r="J221" i="6"/>
  <c r="J205" i="6"/>
  <c r="BK204" i="6"/>
  <c r="J202" i="6"/>
  <c r="J201" i="6"/>
  <c r="J185" i="6"/>
  <c r="J183" i="6"/>
  <c r="BK182" i="6"/>
  <c r="J179" i="6"/>
  <c r="BK177" i="6"/>
  <c r="J171" i="6"/>
  <c r="J158" i="6"/>
  <c r="J153" i="6"/>
  <c r="J150" i="6"/>
  <c r="BK498" i="5"/>
  <c r="J496" i="5"/>
  <c r="BK494" i="5"/>
  <c r="BK488" i="5"/>
  <c r="BK482" i="5"/>
  <c r="BK480" i="5"/>
  <c r="J479" i="5"/>
  <c r="BK478" i="5"/>
  <c r="J476" i="5"/>
  <c r="J473" i="5"/>
  <c r="BK472" i="5"/>
  <c r="BK470" i="5"/>
  <c r="J468" i="5"/>
  <c r="BK463" i="5"/>
  <c r="BK462" i="5"/>
  <c r="BK461" i="5"/>
  <c r="BK454" i="5"/>
  <c r="J442" i="5"/>
  <c r="BK441" i="5"/>
  <c r="BK440" i="5"/>
  <c r="BK439" i="5"/>
  <c r="J438" i="5"/>
  <c r="J437" i="5"/>
  <c r="J434" i="5"/>
  <c r="BK429" i="5"/>
  <c r="J428" i="5"/>
  <c r="J420" i="5"/>
  <c r="BK405" i="5"/>
  <c r="J401" i="5"/>
  <c r="J400" i="5"/>
  <c r="BK399" i="5"/>
  <c r="BK396" i="5"/>
  <c r="J381" i="5"/>
  <c r="BK380" i="5"/>
  <c r="J377" i="5"/>
  <c r="J373" i="5"/>
  <c r="J372" i="5"/>
  <c r="BK371" i="5"/>
  <c r="BK353" i="5"/>
  <c r="J333" i="5"/>
  <c r="BK330" i="5"/>
  <c r="BK328" i="5"/>
  <c r="BK326" i="5"/>
  <c r="J325" i="5"/>
  <c r="J323" i="5"/>
  <c r="BK317" i="5"/>
  <c r="BK316" i="5"/>
  <c r="J313" i="5"/>
  <c r="J312" i="5"/>
  <c r="BK308" i="5"/>
  <c r="J300" i="5"/>
  <c r="J299" i="5"/>
  <c r="BK295" i="5"/>
  <c r="BK292" i="5"/>
  <c r="BK290" i="5"/>
  <c r="BK288" i="5"/>
  <c r="J286" i="5"/>
  <c r="J267" i="5"/>
  <c r="BK266" i="5"/>
  <c r="BK265" i="5"/>
  <c r="J264" i="5"/>
  <c r="J260" i="5"/>
  <c r="J250" i="5"/>
  <c r="J247" i="5"/>
  <c r="J242" i="5"/>
  <c r="BK238" i="5"/>
  <c r="BK236" i="5"/>
  <c r="BK231" i="5"/>
  <c r="BK226" i="5"/>
  <c r="BK225" i="5"/>
  <c r="J224" i="5"/>
  <c r="BK220" i="5"/>
  <c r="BK219" i="5"/>
  <c r="BK205" i="5"/>
  <c r="BK195" i="5"/>
  <c r="J194" i="5"/>
  <c r="J187" i="5"/>
  <c r="J201" i="3"/>
  <c r="BK197" i="3"/>
  <c r="J192" i="3"/>
  <c r="BK187" i="3"/>
  <c r="J184" i="3"/>
  <c r="J181" i="3"/>
  <c r="J178" i="3"/>
  <c r="BK177" i="3"/>
  <c r="J176" i="3"/>
  <c r="J160" i="3"/>
  <c r="J159" i="3"/>
  <c r="J158" i="3"/>
  <c r="BK156" i="3"/>
  <c r="J154" i="3"/>
  <c r="BK152" i="3"/>
  <c r="J149" i="3"/>
  <c r="BK147" i="3"/>
  <c r="BK146" i="3"/>
  <c r="BK144" i="3"/>
  <c r="J142" i="3"/>
  <c r="BK190" i="2"/>
  <c r="BK188" i="2"/>
  <c r="J178" i="2"/>
  <c r="J175" i="2"/>
  <c r="J174" i="2"/>
  <c r="BK171" i="2"/>
  <c r="BK148" i="2"/>
  <c r="J145" i="2"/>
  <c r="BK143" i="2"/>
  <c r="BK142" i="2"/>
  <c r="J139" i="2"/>
  <c r="BK138" i="2"/>
  <c r="AS99" i="1"/>
  <c r="F37" i="19"/>
  <c r="BK377" i="5"/>
  <c r="J369" i="5"/>
  <c r="J363" i="5"/>
  <c r="J361" i="5"/>
  <c r="BK341" i="5"/>
  <c r="J338" i="5"/>
  <c r="J335" i="5"/>
  <c r="BK334" i="5"/>
  <c r="J332" i="5"/>
  <c r="BK327" i="5"/>
  <c r="J326" i="5"/>
  <c r="BK325" i="5"/>
  <c r="BK322" i="5"/>
  <c r="J320" i="5"/>
  <c r="J311" i="5"/>
  <c r="BK310" i="5"/>
  <c r="J309" i="5"/>
  <c r="J293" i="5"/>
  <c r="J290" i="5"/>
  <c r="J272" i="5"/>
  <c r="BK271" i="5"/>
  <c r="BK259" i="5"/>
  <c r="BK254" i="5"/>
  <c r="BK248" i="5"/>
  <c r="J238" i="5"/>
  <c r="J228" i="5"/>
  <c r="J216" i="5"/>
  <c r="BK207" i="5"/>
  <c r="J205" i="5"/>
  <c r="BK179" i="5"/>
  <c r="J176" i="5"/>
  <c r="J170" i="5"/>
  <c r="BK156" i="5"/>
  <c r="J155" i="5"/>
  <c r="BK192" i="3"/>
  <c r="J191" i="3"/>
  <c r="J180" i="3"/>
  <c r="F36" i="21"/>
  <c r="BK223" i="17"/>
  <c r="J223" i="17"/>
  <c r="BK221" i="17"/>
  <c r="J221" i="17"/>
  <c r="BK219" i="17"/>
  <c r="BK214" i="17"/>
  <c r="J212" i="17"/>
  <c r="BK211" i="17"/>
  <c r="BK208" i="17"/>
  <c r="J207" i="17"/>
  <c r="BK204" i="17"/>
  <c r="BK203" i="17"/>
  <c r="BK202" i="17"/>
  <c r="BK197" i="17"/>
  <c r="J196" i="17"/>
  <c r="J192" i="17"/>
  <c r="J191" i="17"/>
  <c r="J188" i="17"/>
  <c r="BK183" i="17"/>
  <c r="BK166" i="17"/>
  <c r="BK163" i="17"/>
  <c r="J159" i="17"/>
  <c r="J152" i="17"/>
  <c r="J146" i="17"/>
  <c r="F36" i="16"/>
  <c r="J209" i="15"/>
  <c r="J203" i="15"/>
  <c r="BK196" i="15"/>
  <c r="BK195" i="15"/>
  <c r="BK180" i="15"/>
  <c r="J177" i="15"/>
  <c r="BK173" i="15"/>
  <c r="BK136" i="15"/>
  <c r="J135" i="15"/>
  <c r="BK134" i="15"/>
  <c r="BK208" i="6"/>
  <c r="BK199" i="6"/>
  <c r="J196" i="6"/>
  <c r="J182" i="6"/>
  <c r="BK169" i="6"/>
  <c r="BK168" i="6"/>
  <c r="BK164" i="6"/>
  <c r="J160" i="6"/>
  <c r="BK157" i="6"/>
  <c r="BK146" i="6"/>
  <c r="J141" i="6"/>
  <c r="J469" i="5"/>
  <c r="J463" i="5"/>
  <c r="J456" i="5"/>
  <c r="J454" i="5"/>
  <c r="BK449" i="5"/>
  <c r="BK445" i="5"/>
  <c r="BK413" i="5"/>
  <c r="J409" i="5"/>
  <c r="J407" i="5"/>
  <c r="BK403" i="5"/>
  <c r="J397" i="5"/>
  <c r="J393" i="5"/>
  <c r="J391" i="5"/>
  <c r="BK390" i="5"/>
  <c r="BK378" i="5"/>
  <c r="BK375" i="5"/>
  <c r="J368" i="5"/>
  <c r="J340" i="5"/>
  <c r="J339" i="5"/>
  <c r="J329" i="5"/>
  <c r="J327" i="5"/>
  <c r="J324" i="5"/>
  <c r="J310" i="5"/>
  <c r="J287" i="5"/>
  <c r="J284" i="5"/>
  <c r="BK279" i="5"/>
  <c r="BK275" i="5"/>
  <c r="J271" i="5"/>
  <c r="J268" i="5"/>
  <c r="J263" i="5"/>
  <c r="BK262" i="5"/>
  <c r="J259" i="5"/>
  <c r="BK258" i="5"/>
  <c r="BK232" i="5"/>
  <c r="BK228" i="5"/>
  <c r="J223" i="5"/>
  <c r="J213" i="5"/>
  <c r="BK208" i="5"/>
  <c r="BK206" i="5"/>
  <c r="BK202" i="5"/>
  <c r="J200" i="5"/>
  <c r="BK198" i="5"/>
  <c r="J165" i="5"/>
  <c r="J157" i="5"/>
  <c r="BK154" i="5"/>
  <c r="BK182" i="3"/>
  <c r="BK181" i="3"/>
  <c r="BK180" i="3"/>
  <c r="BK176" i="3"/>
  <c r="J156" i="3"/>
  <c r="J152" i="3"/>
  <c r="BK150" i="3"/>
  <c r="J144" i="3"/>
  <c r="J171" i="2"/>
  <c r="BK169" i="2"/>
  <c r="BK161" i="2"/>
  <c r="J158" i="2"/>
  <c r="J152" i="2"/>
  <c r="J150" i="2"/>
  <c r="J142" i="2"/>
  <c r="BK133" i="2"/>
  <c r="J36" i="4"/>
  <c r="AW98" i="1" s="1"/>
  <c r="F34" i="19" l="1"/>
  <c r="T126" i="9"/>
  <c r="T130" i="10"/>
  <c r="T194" i="12"/>
  <c r="R215" i="17"/>
  <c r="P209" i="16"/>
  <c r="P126" i="11"/>
  <c r="AU106" i="1" s="1"/>
  <c r="R126" i="11"/>
  <c r="P130" i="8"/>
  <c r="P126" i="8" s="1"/>
  <c r="AU103" i="1" s="1"/>
  <c r="T208" i="13"/>
  <c r="R130" i="7"/>
  <c r="R126" i="7" s="1"/>
  <c r="P130" i="11"/>
  <c r="T153" i="14"/>
  <c r="T130" i="8"/>
  <c r="T126" i="8" s="1"/>
  <c r="R201" i="15"/>
  <c r="R492" i="5"/>
  <c r="R130" i="11"/>
  <c r="T130" i="7"/>
  <c r="T126" i="7" s="1"/>
  <c r="P153" i="14"/>
  <c r="P492" i="5"/>
  <c r="P130" i="7"/>
  <c r="P126" i="7" s="1"/>
  <c r="AU102" i="1" s="1"/>
  <c r="R126" i="10"/>
  <c r="P282" i="6"/>
  <c r="P182" i="2"/>
  <c r="R282" i="6"/>
  <c r="T126" i="10"/>
  <c r="P126" i="9"/>
  <c r="AU104" i="1" s="1"/>
  <c r="R126" i="9"/>
  <c r="T130" i="11"/>
  <c r="P130" i="10"/>
  <c r="P126" i="10"/>
  <c r="AU105" i="1" s="1"/>
  <c r="T209" i="16"/>
  <c r="P208" i="13"/>
  <c r="T126" i="11"/>
  <c r="R126" i="8"/>
  <c r="P201" i="15"/>
  <c r="BK131" i="2"/>
  <c r="J131" i="2" s="1"/>
  <c r="J98" i="2" s="1"/>
  <c r="P155" i="2"/>
  <c r="BK153" i="3"/>
  <c r="J153" i="3" s="1"/>
  <c r="J102" i="3" s="1"/>
  <c r="T163" i="3"/>
  <c r="BK158" i="5"/>
  <c r="J158" i="5"/>
  <c r="J101" i="5" s="1"/>
  <c r="BK215" i="5"/>
  <c r="J215" i="5" s="1"/>
  <c r="J105" i="5" s="1"/>
  <c r="R270" i="5"/>
  <c r="T298" i="5"/>
  <c r="T307" i="5"/>
  <c r="T315" i="5"/>
  <c r="P348" i="5"/>
  <c r="T362" i="5"/>
  <c r="P130" i="15"/>
  <c r="T156" i="15"/>
  <c r="R166" i="3"/>
  <c r="BK145" i="3"/>
  <c r="J145" i="3"/>
  <c r="J101" i="3"/>
  <c r="BK174" i="3"/>
  <c r="J174" i="3"/>
  <c r="J107" i="3"/>
  <c r="T186" i="3"/>
  <c r="R171" i="5"/>
  <c r="BK210" i="5"/>
  <c r="J210" i="5"/>
  <c r="J104" i="5" s="1"/>
  <c r="P241" i="5"/>
  <c r="BK270" i="5"/>
  <c r="J270" i="5"/>
  <c r="J110" i="5" s="1"/>
  <c r="R389" i="5"/>
  <c r="BK156" i="6"/>
  <c r="J156" i="6" s="1"/>
  <c r="J102" i="6" s="1"/>
  <c r="P252" i="6"/>
  <c r="R271" i="6"/>
  <c r="BK145" i="12"/>
  <c r="J145" i="12"/>
  <c r="J99" i="12" s="1"/>
  <c r="R148" i="12"/>
  <c r="R153" i="12"/>
  <c r="T173" i="12"/>
  <c r="T191" i="12"/>
  <c r="T182" i="12" s="1"/>
  <c r="R164" i="13"/>
  <c r="P126" i="14"/>
  <c r="P125" i="14" s="1"/>
  <c r="P124" i="14" s="1"/>
  <c r="AU109" i="1" s="1"/>
  <c r="P215" i="5"/>
  <c r="BK389" i="5"/>
  <c r="J389" i="5" s="1"/>
  <c r="J122" i="5" s="1"/>
  <c r="P162" i="6"/>
  <c r="BK241" i="6"/>
  <c r="J241" i="6" s="1"/>
  <c r="J107" i="6" s="1"/>
  <c r="BK169" i="16"/>
  <c r="J169" i="16" s="1"/>
  <c r="J101" i="16" s="1"/>
  <c r="BE324" i="5"/>
  <c r="P164" i="16"/>
  <c r="T199" i="16"/>
  <c r="T158" i="5"/>
  <c r="P197" i="5"/>
  <c r="BK256" i="5"/>
  <c r="J256" i="5"/>
  <c r="J109" i="5"/>
  <c r="T281" i="5"/>
  <c r="R318" i="5"/>
  <c r="P351" i="5"/>
  <c r="T374" i="5"/>
  <c r="T386" i="5"/>
  <c r="BK139" i="6"/>
  <c r="J139" i="6" s="1"/>
  <c r="J100" i="6" s="1"/>
  <c r="R156" i="6"/>
  <c r="R241" i="6"/>
  <c r="P271" i="6"/>
  <c r="P279" i="6"/>
  <c r="R145" i="12"/>
  <c r="P153" i="12"/>
  <c r="R173" i="12"/>
  <c r="T183" i="12"/>
  <c r="P164" i="13"/>
  <c r="T126" i="14"/>
  <c r="T125" i="14" s="1"/>
  <c r="T124" i="14" s="1"/>
  <c r="T130" i="15"/>
  <c r="BK156" i="15"/>
  <c r="J156" i="15"/>
  <c r="J100" i="15" s="1"/>
  <c r="P156" i="15"/>
  <c r="R156" i="15"/>
  <c r="BK161" i="15"/>
  <c r="J161" i="15"/>
  <c r="J101" i="15" s="1"/>
  <c r="P161" i="15"/>
  <c r="R161" i="15"/>
  <c r="BK191" i="15"/>
  <c r="J191" i="15" s="1"/>
  <c r="J102" i="15" s="1"/>
  <c r="P191" i="15"/>
  <c r="T191" i="15"/>
  <c r="R153" i="5"/>
  <c r="BK197" i="5"/>
  <c r="J197" i="5" s="1"/>
  <c r="J103" i="5" s="1"/>
  <c r="T210" i="5"/>
  <c r="R281" i="5"/>
  <c r="T389" i="5"/>
  <c r="R162" i="6"/>
  <c r="T162" i="6"/>
  <c r="BK161" i="16"/>
  <c r="J161" i="16" s="1"/>
  <c r="J99" i="16" s="1"/>
  <c r="P139" i="6"/>
  <c r="BK162" i="6"/>
  <c r="P241" i="6"/>
  <c r="T271" i="6"/>
  <c r="T279" i="6"/>
  <c r="P134" i="12"/>
  <c r="T145" i="12"/>
  <c r="T133" i="12" s="1"/>
  <c r="BK153" i="12"/>
  <c r="J153" i="12"/>
  <c r="J101" i="12" s="1"/>
  <c r="BK173" i="12"/>
  <c r="J173" i="12"/>
  <c r="J103" i="12" s="1"/>
  <c r="BK191" i="12"/>
  <c r="BK182" i="12" s="1"/>
  <c r="J182" i="12" s="1"/>
  <c r="J105" i="12" s="1"/>
  <c r="BK164" i="13"/>
  <c r="J164" i="13"/>
  <c r="J100" i="13" s="1"/>
  <c r="R204" i="13"/>
  <c r="R127" i="13" s="1"/>
  <c r="R126" i="13" s="1"/>
  <c r="BE209" i="15"/>
  <c r="P161" i="16"/>
  <c r="P129" i="16" s="1"/>
  <c r="P128" i="16" s="1"/>
  <c r="AU111" i="1" s="1"/>
  <c r="T164" i="16"/>
  <c r="T129" i="16" s="1"/>
  <c r="T128" i="16" s="1"/>
  <c r="R145" i="3"/>
  <c r="P163" i="3"/>
  <c r="BK186" i="3"/>
  <c r="J186" i="3"/>
  <c r="J108" i="3" s="1"/>
  <c r="P171" i="5"/>
  <c r="R210" i="5"/>
  <c r="T256" i="5"/>
  <c r="P298" i="5"/>
  <c r="R307" i="5"/>
  <c r="R315" i="5"/>
  <c r="BK348" i="5"/>
  <c r="J348" i="5"/>
  <c r="J116" i="5" s="1"/>
  <c r="R348" i="5"/>
  <c r="P362" i="5"/>
  <c r="P374" i="5"/>
  <c r="R382" i="5"/>
  <c r="R386" i="5"/>
  <c r="T486" i="5"/>
  <c r="T485" i="5" s="1"/>
  <c r="P156" i="6"/>
  <c r="BK271" i="6"/>
  <c r="J271" i="6"/>
  <c r="J109" i="6" s="1"/>
  <c r="T156" i="12"/>
  <c r="P183" i="12"/>
  <c r="BK155" i="13"/>
  <c r="J155" i="13" s="1"/>
  <c r="J99" i="13" s="1"/>
  <c r="BK130" i="15"/>
  <c r="J130" i="15" s="1"/>
  <c r="J98" i="15" s="1"/>
  <c r="BK154" i="15"/>
  <c r="J154" i="15"/>
  <c r="J99" i="15"/>
  <c r="T161" i="16"/>
  <c r="P199" i="16"/>
  <c r="T153" i="5"/>
  <c r="R215" i="5"/>
  <c r="P256" i="5"/>
  <c r="R298" i="5"/>
  <c r="BK315" i="5"/>
  <c r="J315" i="5" s="1"/>
  <c r="J114" i="5" s="1"/>
  <c r="T191" i="6"/>
  <c r="R276" i="6"/>
  <c r="P148" i="12"/>
  <c r="P191" i="12"/>
  <c r="P128" i="13"/>
  <c r="R155" i="13"/>
  <c r="T204" i="13"/>
  <c r="R130" i="15"/>
  <c r="R129" i="15"/>
  <c r="R128" i="15" s="1"/>
  <c r="T161" i="15"/>
  <c r="R191" i="15"/>
  <c r="BK153" i="5"/>
  <c r="T171" i="5"/>
  <c r="BK241" i="5"/>
  <c r="J241" i="5"/>
  <c r="J106" i="5"/>
  <c r="P270" i="5"/>
  <c r="BK318" i="5"/>
  <c r="J318" i="5"/>
  <c r="J115" i="5"/>
  <c r="T348" i="5"/>
  <c r="R362" i="5"/>
  <c r="BK386" i="5"/>
  <c r="J386" i="5"/>
  <c r="J121" i="5" s="1"/>
  <c r="R486" i="5"/>
  <c r="R485" i="5"/>
  <c r="R191" i="6"/>
  <c r="P276" i="6"/>
  <c r="BK130" i="16"/>
  <c r="J130" i="16"/>
  <c r="J98" i="16" s="1"/>
  <c r="BK164" i="16"/>
  <c r="J164" i="16"/>
  <c r="J100" i="16" s="1"/>
  <c r="BK199" i="16"/>
  <c r="J199" i="16" s="1"/>
  <c r="J102" i="16" s="1"/>
  <c r="P281" i="5"/>
  <c r="P315" i="5"/>
  <c r="R351" i="5"/>
  <c r="R374" i="5"/>
  <c r="R255" i="5" s="1"/>
  <c r="P386" i="5"/>
  <c r="P486" i="5"/>
  <c r="P485" i="5" s="1"/>
  <c r="R134" i="12"/>
  <c r="BK156" i="12"/>
  <c r="J156" i="12"/>
  <c r="J102" i="12" s="1"/>
  <c r="BK183" i="12"/>
  <c r="R126" i="14"/>
  <c r="R125" i="14"/>
  <c r="R124" i="14"/>
  <c r="BE200" i="15"/>
  <c r="R161" i="16"/>
  <c r="R199" i="16"/>
  <c r="R129" i="16" s="1"/>
  <c r="R128" i="16" s="1"/>
  <c r="BE475" i="5"/>
  <c r="R164" i="16"/>
  <c r="P131" i="2"/>
  <c r="R166" i="2"/>
  <c r="R153" i="3"/>
  <c r="R174" i="3"/>
  <c r="R155" i="2"/>
  <c r="BK137" i="3"/>
  <c r="BK163" i="3"/>
  <c r="J163" i="3"/>
  <c r="J103" i="3" s="1"/>
  <c r="R186" i="3"/>
  <c r="R173" i="3" s="1"/>
  <c r="R210" i="17"/>
  <c r="R128" i="17"/>
  <c r="R127" i="17" s="1"/>
  <c r="BK166" i="2"/>
  <c r="J166" i="2" s="1"/>
  <c r="J101" i="2" s="1"/>
  <c r="P145" i="3"/>
  <c r="T166" i="3"/>
  <c r="P186" i="3"/>
  <c r="T131" i="2"/>
  <c r="P166" i="2"/>
  <c r="R137" i="3"/>
  <c r="T153" i="3"/>
  <c r="P166" i="3"/>
  <c r="R158" i="5"/>
  <c r="T197" i="5"/>
  <c r="R256" i="5"/>
  <c r="T318" i="5"/>
  <c r="BK362" i="5"/>
  <c r="J362" i="5"/>
  <c r="J118" i="5" s="1"/>
  <c r="P382" i="5"/>
  <c r="R131" i="2"/>
  <c r="R130" i="2" s="1"/>
  <c r="R129" i="2" s="1"/>
  <c r="T166" i="2"/>
  <c r="P137" i="3"/>
  <c r="T145" i="3"/>
  <c r="BK166" i="3"/>
  <c r="J166" i="3" s="1"/>
  <c r="J104" i="3" s="1"/>
  <c r="P174" i="3"/>
  <c r="P173" i="3"/>
  <c r="T155" i="2"/>
  <c r="T137" i="3"/>
  <c r="T136" i="3" s="1"/>
  <c r="P153" i="3"/>
  <c r="T174" i="3"/>
  <c r="T173" i="3" s="1"/>
  <c r="BK171" i="5"/>
  <c r="J171" i="5"/>
  <c r="J102" i="5" s="1"/>
  <c r="P210" i="5"/>
  <c r="T241" i="5"/>
  <c r="T270" i="5"/>
  <c r="P318" i="5"/>
  <c r="T351" i="5"/>
  <c r="BK382" i="5"/>
  <c r="J382" i="5"/>
  <c r="J120" i="5"/>
  <c r="P191" i="6"/>
  <c r="T241" i="6"/>
  <c r="R279" i="6"/>
  <c r="BK148" i="12"/>
  <c r="J148" i="12"/>
  <c r="J100" i="12" s="1"/>
  <c r="T153" i="12"/>
  <c r="T164" i="13"/>
  <c r="BK126" i="14"/>
  <c r="J126" i="14" s="1"/>
  <c r="J98" i="14" s="1"/>
  <c r="P210" i="17"/>
  <c r="P128" i="17"/>
  <c r="P127" i="17" s="1"/>
  <c r="AU112" i="1" s="1"/>
  <c r="R139" i="6"/>
  <c r="R138" i="6"/>
  <c r="T252" i="6"/>
  <c r="BK279" i="6"/>
  <c r="J279" i="6" s="1"/>
  <c r="J111" i="6" s="1"/>
  <c r="BK134" i="12"/>
  <c r="P145" i="12"/>
  <c r="T148" i="12"/>
  <c r="P173" i="12"/>
  <c r="R128" i="13"/>
  <c r="T155" i="13"/>
  <c r="BK164" i="17"/>
  <c r="J164" i="17"/>
  <c r="J100" i="17"/>
  <c r="BK191" i="6"/>
  <c r="J191" i="6"/>
  <c r="J106" i="6" s="1"/>
  <c r="R252" i="6"/>
  <c r="BK276" i="6"/>
  <c r="J276" i="6" s="1"/>
  <c r="J110" i="6" s="1"/>
  <c r="T134" i="12"/>
  <c r="P156" i="12"/>
  <c r="R183" i="12"/>
  <c r="T128" i="13"/>
  <c r="T127" i="13" s="1"/>
  <c r="T126" i="13" s="1"/>
  <c r="BK204" i="13"/>
  <c r="J204" i="13"/>
  <c r="J101" i="13" s="1"/>
  <c r="BK210" i="17"/>
  <c r="J210" i="17" s="1"/>
  <c r="J101" i="17" s="1"/>
  <c r="T210" i="17"/>
  <c r="T128" i="17"/>
  <c r="T127" i="17" s="1"/>
  <c r="BK155" i="2"/>
  <c r="J155" i="2"/>
  <c r="J100" i="2"/>
  <c r="R163" i="3"/>
  <c r="P153" i="5"/>
  <c r="T215" i="5"/>
  <c r="BK298" i="5"/>
  <c r="J298" i="5"/>
  <c r="J112" i="5" s="1"/>
  <c r="P307" i="5"/>
  <c r="BK351" i="5"/>
  <c r="J351" i="5"/>
  <c r="J117" i="5"/>
  <c r="BK374" i="5"/>
  <c r="J374" i="5"/>
  <c r="J119" i="5"/>
  <c r="T382" i="5"/>
  <c r="BK486" i="5"/>
  <c r="J486" i="5"/>
  <c r="J124" i="5" s="1"/>
  <c r="BK129" i="17"/>
  <c r="J129" i="17" s="1"/>
  <c r="J98" i="17" s="1"/>
  <c r="P158" i="5"/>
  <c r="R197" i="5"/>
  <c r="R241" i="5"/>
  <c r="BK281" i="5"/>
  <c r="J281" i="5" s="1"/>
  <c r="J111" i="5" s="1"/>
  <c r="BK307" i="5"/>
  <c r="J307" i="5"/>
  <c r="J113" i="5" s="1"/>
  <c r="P389" i="5"/>
  <c r="T139" i="6"/>
  <c r="T138" i="6"/>
  <c r="T156" i="6"/>
  <c r="BK252" i="6"/>
  <c r="J252" i="6"/>
  <c r="J108" i="6"/>
  <c r="T276" i="6"/>
  <c r="R156" i="12"/>
  <c r="R191" i="12"/>
  <c r="BK128" i="13"/>
  <c r="J128" i="13"/>
  <c r="J98" i="13"/>
  <c r="P155" i="13"/>
  <c r="P204" i="13"/>
  <c r="E85" i="2"/>
  <c r="J123" i="2"/>
  <c r="BE136" i="2"/>
  <c r="BE137" i="2"/>
  <c r="BE138" i="2"/>
  <c r="BE141" i="2"/>
  <c r="BE149" i="2"/>
  <c r="BE156" i="2"/>
  <c r="BE163" i="2"/>
  <c r="BE167" i="2"/>
  <c r="BE188" i="2"/>
  <c r="F94" i="3"/>
  <c r="BE148" i="3"/>
  <c r="BE151" i="3"/>
  <c r="BE175" i="3"/>
  <c r="BE179" i="3"/>
  <c r="BE195" i="3"/>
  <c r="E85" i="5"/>
  <c r="BE195" i="5"/>
  <c r="BE203" i="5"/>
  <c r="BE209" i="5"/>
  <c r="BE219" i="5"/>
  <c r="BE221" i="5"/>
  <c r="BE225" i="5"/>
  <c r="BE243" i="5"/>
  <c r="BE261" i="5"/>
  <c r="BE273" i="5"/>
  <c r="BE274" i="5"/>
  <c r="BE276" i="5"/>
  <c r="BE278" i="5"/>
  <c r="BE288" i="5"/>
  <c r="BE289" i="5"/>
  <c r="BE291" i="5"/>
  <c r="BE308" i="5"/>
  <c r="BE325" i="5"/>
  <c r="BE338" i="5"/>
  <c r="BE399" i="5"/>
  <c r="BE402" i="5"/>
  <c r="BE406" i="5"/>
  <c r="BE441" i="5"/>
  <c r="BE448" i="5"/>
  <c r="BE454" i="5"/>
  <c r="BE459" i="5"/>
  <c r="BE470" i="5"/>
  <c r="BE142" i="6"/>
  <c r="BE143" i="6"/>
  <c r="BE144" i="6"/>
  <c r="BE163" i="6"/>
  <c r="BE180" i="6"/>
  <c r="BE152" i="14"/>
  <c r="BE157" i="14"/>
  <c r="BE161" i="14"/>
  <c r="J122" i="15"/>
  <c r="BE137" i="15"/>
  <c r="BE151" i="15"/>
  <c r="BE152" i="15"/>
  <c r="BE157" i="15"/>
  <c r="BE162" i="15"/>
  <c r="BE174" i="15"/>
  <c r="BE184" i="15"/>
  <c r="BE207" i="15"/>
  <c r="J121" i="17"/>
  <c r="BE131" i="17"/>
  <c r="BE154" i="17"/>
  <c r="BE155" i="17"/>
  <c r="BE161" i="17"/>
  <c r="BE176" i="17"/>
  <c r="BE201" i="17"/>
  <c r="BE205" i="17"/>
  <c r="BE221" i="17"/>
  <c r="BE223" i="17"/>
  <c r="BE177" i="3"/>
  <c r="J91" i="4"/>
  <c r="E110" i="4"/>
  <c r="BE125" i="4"/>
  <c r="F35" i="4" s="1"/>
  <c r="AZ98" i="1" s="1"/>
  <c r="J91" i="5"/>
  <c r="BE165" i="5"/>
  <c r="BE169" i="5"/>
  <c r="BE174" i="5"/>
  <c r="BE181" i="5"/>
  <c r="BE186" i="5"/>
  <c r="BE190" i="5"/>
  <c r="BE200" i="5"/>
  <c r="BE214" i="5"/>
  <c r="BE257" i="5"/>
  <c r="BE303" i="5"/>
  <c r="BE313" i="5"/>
  <c r="BE323" i="5"/>
  <c r="BE331" i="5"/>
  <c r="BE358" i="5"/>
  <c r="BE371" i="5"/>
  <c r="BE375" i="5"/>
  <c r="BK162" i="17"/>
  <c r="J162" i="17"/>
  <c r="J99" i="17" s="1"/>
  <c r="BA114" i="1"/>
  <c r="BC114" i="1"/>
  <c r="E85" i="20"/>
  <c r="F115" i="20"/>
  <c r="AW116" i="1"/>
  <c r="BE145" i="2"/>
  <c r="BE181" i="2"/>
  <c r="BE186" i="2"/>
  <c r="BK180" i="2"/>
  <c r="J180" i="2" s="1"/>
  <c r="J104" i="2" s="1"/>
  <c r="BK183" i="2"/>
  <c r="J183" i="2"/>
  <c r="J106" i="2" s="1"/>
  <c r="BE140" i="3"/>
  <c r="BE141" i="3"/>
  <c r="BE149" i="3"/>
  <c r="BE161" i="3"/>
  <c r="BE190" i="3"/>
  <c r="BE199" i="3"/>
  <c r="BE201" i="3"/>
  <c r="BK200" i="3"/>
  <c r="J200" i="3"/>
  <c r="J113" i="3" s="1"/>
  <c r="BE154" i="5"/>
  <c r="BE189" i="5"/>
  <c r="BE192" i="5"/>
  <c r="BE193" i="5"/>
  <c r="BE216" i="5"/>
  <c r="BE217" i="5"/>
  <c r="BE227" i="5"/>
  <c r="BE228" i="5"/>
  <c r="BE233" i="5"/>
  <c r="BE235" i="5"/>
  <c r="BE244" i="5"/>
  <c r="BE248" i="5"/>
  <c r="BE249" i="5"/>
  <c r="BE250" i="5"/>
  <c r="BE252" i="5"/>
  <c r="BE294" i="5"/>
  <c r="BE297" i="5"/>
  <c r="BE309" i="5"/>
  <c r="BE310" i="5"/>
  <c r="BE311" i="5"/>
  <c r="BE314" i="5"/>
  <c r="BE332" i="5"/>
  <c r="BE339" i="5"/>
  <c r="BE354" i="5"/>
  <c r="BE356" i="5"/>
  <c r="BE360" i="5"/>
  <c r="BE361" i="5"/>
  <c r="BE366" i="5"/>
  <c r="BE376" i="5"/>
  <c r="BE397" i="5"/>
  <c r="BE403" i="5"/>
  <c r="BE423" i="5"/>
  <c r="BE425" i="5"/>
  <c r="BE426" i="5"/>
  <c r="BE445" i="5"/>
  <c r="BE447" i="5"/>
  <c r="BE452" i="5"/>
  <c r="BE455" i="5"/>
  <c r="BE469" i="5"/>
  <c r="BE477" i="5"/>
  <c r="BE491" i="5"/>
  <c r="BE500" i="5"/>
  <c r="BE160" i="6"/>
  <c r="BE167" i="6"/>
  <c r="BE173" i="6"/>
  <c r="BE176" i="6"/>
  <c r="BE181" i="6"/>
  <c r="BE209" i="6"/>
  <c r="BE229" i="6"/>
  <c r="BE230" i="6"/>
  <c r="BE265" i="6"/>
  <c r="BE274" i="6"/>
  <c r="BE278" i="6"/>
  <c r="BE280" i="6"/>
  <c r="BE288" i="6"/>
  <c r="BK159" i="6"/>
  <c r="J159" i="6"/>
  <c r="J103" i="6" s="1"/>
  <c r="BK131" i="8"/>
  <c r="J131" i="8"/>
  <c r="J102" i="8"/>
  <c r="BK135" i="8"/>
  <c r="J135" i="8"/>
  <c r="J104" i="8" s="1"/>
  <c r="E85" i="9"/>
  <c r="J120" i="9"/>
  <c r="F123" i="10"/>
  <c r="E85" i="11"/>
  <c r="J120" i="11"/>
  <c r="BE135" i="12"/>
  <c r="BE140" i="12"/>
  <c r="BE142" i="12"/>
  <c r="BE158" i="12"/>
  <c r="BE169" i="12"/>
  <c r="BE174" i="12"/>
  <c r="F123" i="13"/>
  <c r="BE131" i="13"/>
  <c r="BE132" i="13"/>
  <c r="BE149" i="13"/>
  <c r="BE156" i="13"/>
  <c r="BE174" i="13"/>
  <c r="BE178" i="13"/>
  <c r="BE182" i="13"/>
  <c r="BE183" i="13"/>
  <c r="E85" i="14"/>
  <c r="J118" i="14"/>
  <c r="BE129" i="14"/>
  <c r="BE133" i="14"/>
  <c r="BE143" i="14"/>
  <c r="BE150" i="14"/>
  <c r="BK154" i="14"/>
  <c r="J154" i="14"/>
  <c r="J101" i="14"/>
  <c r="F92" i="15"/>
  <c r="BE145" i="15"/>
  <c r="BE165" i="15"/>
  <c r="BE168" i="15"/>
  <c r="BE186" i="15"/>
  <c r="BE187" i="15"/>
  <c r="BB116" i="1"/>
  <c r="BE367" i="5"/>
  <c r="BE377" i="5"/>
  <c r="BE385" i="5"/>
  <c r="BE388" i="5"/>
  <c r="BE415" i="5"/>
  <c r="BE422" i="5"/>
  <c r="BE424" i="5"/>
  <c r="BE433" i="5"/>
  <c r="BE438" i="5"/>
  <c r="BE443" i="5"/>
  <c r="BE456" i="5"/>
  <c r="BE462" i="5"/>
  <c r="BK207" i="16"/>
  <c r="J207" i="16" s="1"/>
  <c r="J103" i="16" s="1"/>
  <c r="BK210" i="16"/>
  <c r="J210" i="16"/>
  <c r="J105" i="16"/>
  <c r="BE147" i="17"/>
  <c r="BE148" i="17"/>
  <c r="BE165" i="17"/>
  <c r="BE169" i="17"/>
  <c r="BE182" i="17"/>
  <c r="BE183" i="17"/>
  <c r="BE184" i="17"/>
  <c r="BE192" i="17"/>
  <c r="BE200" i="17"/>
  <c r="J112" i="20"/>
  <c r="BE172" i="6"/>
  <c r="BE183" i="6"/>
  <c r="BE186" i="6"/>
  <c r="BE198" i="6"/>
  <c r="BE210" i="6"/>
  <c r="BE214" i="6"/>
  <c r="BK212" i="16"/>
  <c r="J212" i="16" s="1"/>
  <c r="J106" i="16" s="1"/>
  <c r="F92" i="17"/>
  <c r="BE130" i="17"/>
  <c r="BE141" i="17"/>
  <c r="BE153" i="17"/>
  <c r="BE186" i="17"/>
  <c r="BC113" i="1"/>
  <c r="BK120" i="18"/>
  <c r="J120" i="18" s="1"/>
  <c r="J98" i="18" s="1"/>
  <c r="E85" i="19"/>
  <c r="J89" i="19"/>
  <c r="F92" i="19"/>
  <c r="BE290" i="5"/>
  <c r="BE296" i="5"/>
  <c r="BE302" i="5"/>
  <c r="BE304" i="5"/>
  <c r="BE322" i="5"/>
  <c r="BE341" i="5"/>
  <c r="BE345" i="5"/>
  <c r="BE353" i="5"/>
  <c r="BE373" i="5"/>
  <c r="BE132" i="17"/>
  <c r="BE145" i="17"/>
  <c r="BE152" i="17"/>
  <c r="BE287" i="5"/>
  <c r="BE295" i="5"/>
  <c r="BE299" i="5"/>
  <c r="BE301" i="5"/>
  <c r="BE139" i="17"/>
  <c r="BE142" i="17"/>
  <c r="BE170" i="17"/>
  <c r="BE171" i="17"/>
  <c r="BE172" i="17"/>
  <c r="BE178" i="17"/>
  <c r="BE199" i="17"/>
  <c r="BE202" i="17"/>
  <c r="BE212" i="17"/>
  <c r="BE214" i="17"/>
  <c r="BK120" i="21"/>
  <c r="J120" i="21" s="1"/>
  <c r="J98" i="21" s="1"/>
  <c r="BE234" i="5"/>
  <c r="BE267" i="5"/>
  <c r="BE268" i="5"/>
  <c r="BE275" i="5"/>
  <c r="BE279" i="5"/>
  <c r="BE283" i="5"/>
  <c r="BE300" i="5"/>
  <c r="BE317" i="5"/>
  <c r="BE329" i="5"/>
  <c r="BE333" i="5"/>
  <c r="BE335" i="5"/>
  <c r="BE408" i="5"/>
  <c r="BE409" i="5"/>
  <c r="BE432" i="5"/>
  <c r="BE439" i="5"/>
  <c r="BE446" i="5"/>
  <c r="BE464" i="5"/>
  <c r="BE468" i="5"/>
  <c r="BE480" i="5"/>
  <c r="BE482" i="5"/>
  <c r="BE483" i="5"/>
  <c r="BE484" i="5"/>
  <c r="BE487" i="5"/>
  <c r="BK497" i="5"/>
  <c r="J497" i="5"/>
  <c r="J128" i="5" s="1"/>
  <c r="F94" i="6"/>
  <c r="BE170" i="6"/>
  <c r="BE178" i="6"/>
  <c r="BE211" i="6"/>
  <c r="BE221" i="6"/>
  <c r="BE222" i="6"/>
  <c r="BE228" i="6"/>
  <c r="BE272" i="6"/>
  <c r="BK154" i="6"/>
  <c r="J154" i="6"/>
  <c r="J101" i="6" s="1"/>
  <c r="F123" i="7"/>
  <c r="BE132" i="7"/>
  <c r="BE136" i="9"/>
  <c r="BK131" i="9"/>
  <c r="BE134" i="10"/>
  <c r="BE136" i="10"/>
  <c r="BK133" i="10"/>
  <c r="J133" i="10"/>
  <c r="J103" i="10" s="1"/>
  <c r="BE150" i="12"/>
  <c r="BE162" i="12"/>
  <c r="BE164" i="12"/>
  <c r="BE187" i="12"/>
  <c r="BK197" i="12"/>
  <c r="J197" i="12"/>
  <c r="J110" i="12"/>
  <c r="E85" i="13"/>
  <c r="BE138" i="13"/>
  <c r="BE181" i="13"/>
  <c r="BE184" i="13"/>
  <c r="BE185" i="13"/>
  <c r="BE189" i="13"/>
  <c r="BE207" i="13"/>
  <c r="BK215" i="13"/>
  <c r="J215" i="13" s="1"/>
  <c r="J106" i="13" s="1"/>
  <c r="F92" i="14"/>
  <c r="BE134" i="14"/>
  <c r="BE140" i="14"/>
  <c r="BK156" i="14"/>
  <c r="J156" i="14"/>
  <c r="J102" i="14" s="1"/>
  <c r="BE142" i="15"/>
  <c r="BE153" i="15"/>
  <c r="BE155" i="15"/>
  <c r="BE166" i="15"/>
  <c r="BE169" i="15"/>
  <c r="BE178" i="15"/>
  <c r="BE205" i="15"/>
  <c r="BK199" i="15"/>
  <c r="J199" i="15" s="1"/>
  <c r="J103" i="15" s="1"/>
  <c r="BK208" i="15"/>
  <c r="J208" i="15" s="1"/>
  <c r="J108" i="15" s="1"/>
  <c r="BE133" i="16"/>
  <c r="BE135" i="16"/>
  <c r="BE136" i="16"/>
  <c r="BE138" i="16"/>
  <c r="BE140" i="16"/>
  <c r="BE141" i="16"/>
  <c r="BE142" i="16"/>
  <c r="BE145" i="16"/>
  <c r="BE146" i="16"/>
  <c r="BE147" i="16"/>
  <c r="BE148" i="16"/>
  <c r="BE149" i="16"/>
  <c r="BE151" i="16"/>
  <c r="BE153" i="16"/>
  <c r="BE154" i="16"/>
  <c r="BE155" i="16"/>
  <c r="BE156" i="16"/>
  <c r="BE157" i="16"/>
  <c r="BE159" i="16"/>
  <c r="BE160" i="16"/>
  <c r="BE162" i="16"/>
  <c r="BE163" i="16"/>
  <c r="BE165" i="16"/>
  <c r="BE167" i="16"/>
  <c r="BE171" i="16"/>
  <c r="BE172" i="16"/>
  <c r="BE173" i="16"/>
  <c r="BE174" i="16"/>
  <c r="BE175" i="16"/>
  <c r="BE176" i="16"/>
  <c r="BE177" i="16"/>
  <c r="BE178" i="16"/>
  <c r="BE179" i="16"/>
  <c r="BE180" i="16"/>
  <c r="BE181" i="16"/>
  <c r="BE182" i="16"/>
  <c r="BE183" i="16"/>
  <c r="BE184" i="16"/>
  <c r="BE185" i="16"/>
  <c r="BE186" i="16"/>
  <c r="BE187" i="16"/>
  <c r="BE188" i="16"/>
  <c r="BE189" i="16"/>
  <c r="BE190" i="16"/>
  <c r="BE191" i="16"/>
  <c r="BE192" i="16"/>
  <c r="BE193" i="16"/>
  <c r="BE194" i="16"/>
  <c r="BE195" i="16"/>
  <c r="BE196" i="16"/>
  <c r="BE197" i="16"/>
  <c r="BE198" i="16"/>
  <c r="BE200" i="16"/>
  <c r="BE201" i="16"/>
  <c r="BE202" i="16"/>
  <c r="BE203" i="16"/>
  <c r="BE204" i="16"/>
  <c r="BE205" i="16"/>
  <c r="BE206" i="16"/>
  <c r="BE208" i="16"/>
  <c r="BE211" i="16"/>
  <c r="BE213" i="16"/>
  <c r="BE215" i="16"/>
  <c r="BE217" i="16"/>
  <c r="BE121" i="20"/>
  <c r="BE316" i="5"/>
  <c r="BE336" i="5"/>
  <c r="BE369" i="5"/>
  <c r="BE387" i="5"/>
  <c r="BE390" i="5"/>
  <c r="BE391" i="5"/>
  <c r="BE395" i="5"/>
  <c r="BE431" i="5"/>
  <c r="BE449" i="5"/>
  <c r="BK499" i="5"/>
  <c r="J499" i="5" s="1"/>
  <c r="J129" i="5" s="1"/>
  <c r="BE168" i="6"/>
  <c r="BE169" i="6"/>
  <c r="BE188" i="6"/>
  <c r="BE219" i="6"/>
  <c r="BE235" i="6"/>
  <c r="BE240" i="6"/>
  <c r="BE286" i="6"/>
  <c r="BE159" i="17"/>
  <c r="BE167" i="17"/>
  <c r="BE173" i="17"/>
  <c r="BE177" i="17"/>
  <c r="BE179" i="17"/>
  <c r="BE180" i="17"/>
  <c r="BE193" i="17"/>
  <c r="BE195" i="17"/>
  <c r="BE198" i="17"/>
  <c r="BE209" i="17"/>
  <c r="BE189" i="6"/>
  <c r="BE194" i="6"/>
  <c r="BE197" i="6"/>
  <c r="BE220" i="6"/>
  <c r="BE258" i="6"/>
  <c r="BC111" i="1"/>
  <c r="BK216" i="16"/>
  <c r="J216" i="16"/>
  <c r="J108" i="16"/>
  <c r="BE138" i="17"/>
  <c r="BE143" i="17"/>
  <c r="BE156" i="17"/>
  <c r="BE157" i="17"/>
  <c r="BE158" i="17"/>
  <c r="BE188" i="17"/>
  <c r="BE196" i="17"/>
  <c r="BE208" i="17"/>
  <c r="BA113" i="1"/>
  <c r="BD116" i="1"/>
  <c r="BE199" i="6"/>
  <c r="BE201" i="6"/>
  <c r="BE216" i="6"/>
  <c r="BE261" i="6"/>
  <c r="BE263" i="6"/>
  <c r="BK287" i="6"/>
  <c r="J287" i="6"/>
  <c r="J115" i="6"/>
  <c r="BE129" i="7"/>
  <c r="BK128" i="8"/>
  <c r="J128" i="8" s="1"/>
  <c r="J100" i="8" s="1"/>
  <c r="BK133" i="8"/>
  <c r="J133" i="8" s="1"/>
  <c r="J103" i="8" s="1"/>
  <c r="BE129" i="9"/>
  <c r="F123" i="11"/>
  <c r="BK131" i="11"/>
  <c r="E85" i="12"/>
  <c r="BE138" i="12"/>
  <c r="BE152" i="12"/>
  <c r="BE159" i="12"/>
  <c r="BE179" i="12"/>
  <c r="BE186" i="12"/>
  <c r="BK195" i="12"/>
  <c r="J195" i="12"/>
  <c r="J109" i="12" s="1"/>
  <c r="J89" i="13"/>
  <c r="BE135" i="13"/>
  <c r="BE141" i="13"/>
  <c r="BE142" i="13"/>
  <c r="BE145" i="13"/>
  <c r="BE148" i="13"/>
  <c r="BE150" i="13"/>
  <c r="BE166" i="13"/>
  <c r="BE173" i="13"/>
  <c r="BE203" i="13"/>
  <c r="BE206" i="13"/>
  <c r="BK213" i="13"/>
  <c r="J213" i="13"/>
  <c r="J105" i="13" s="1"/>
  <c r="BE128" i="14"/>
  <c r="BE141" i="14"/>
  <c r="BE149" i="14"/>
  <c r="BE155" i="14"/>
  <c r="E118" i="15"/>
  <c r="BE143" i="15"/>
  <c r="BE160" i="15"/>
  <c r="BE163" i="15"/>
  <c r="BE175" i="15"/>
  <c r="BE176" i="15"/>
  <c r="BE179" i="15"/>
  <c r="BE188" i="15"/>
  <c r="AW111" i="1"/>
  <c r="BD111" i="1"/>
  <c r="BE151" i="17"/>
  <c r="BE163" i="17"/>
  <c r="BE174" i="17"/>
  <c r="BE190" i="17"/>
  <c r="BE194" i="17"/>
  <c r="BE197" i="17"/>
  <c r="BE204" i="17"/>
  <c r="BE207" i="17"/>
  <c r="BA115" i="1"/>
  <c r="BE146" i="17"/>
  <c r="BE160" i="17"/>
  <c r="BE189" i="17"/>
  <c r="BE187" i="3"/>
  <c r="BE191" i="3"/>
  <c r="BK124" i="4"/>
  <c r="J124" i="4" s="1"/>
  <c r="J100" i="4" s="1"/>
  <c r="F148" i="5"/>
  <c r="BE187" i="5"/>
  <c r="BE194" i="5"/>
  <c r="BE202" i="5"/>
  <c r="BE213" i="5"/>
  <c r="BE254" i="5"/>
  <c r="BE271" i="5"/>
  <c r="BE272" i="5"/>
  <c r="BE280" i="5"/>
  <c r="BE282" i="5"/>
  <c r="BE285" i="5"/>
  <c r="BE305" i="5"/>
  <c r="BE306" i="5"/>
  <c r="BE347" i="5"/>
  <c r="BE350" i="5"/>
  <c r="BE357" i="5"/>
  <c r="BE363" i="5"/>
  <c r="BE383" i="5"/>
  <c r="BE384" i="5"/>
  <c r="BE392" i="5"/>
  <c r="BE393" i="5"/>
  <c r="BE416" i="5"/>
  <c r="BE417" i="5"/>
  <c r="BE418" i="5"/>
  <c r="BE420" i="5"/>
  <c r="BE436" i="5"/>
  <c r="BE451" i="5"/>
  <c r="BE458" i="5"/>
  <c r="BE145" i="6"/>
  <c r="BE200" i="6"/>
  <c r="BE218" i="6"/>
  <c r="BE238" i="6"/>
  <c r="BE251" i="6"/>
  <c r="BE255" i="6"/>
  <c r="BE275" i="6"/>
  <c r="BE277" i="6"/>
  <c r="BE281" i="6"/>
  <c r="J91" i="7"/>
  <c r="F94" i="9"/>
  <c r="J91" i="10"/>
  <c r="BE132" i="10"/>
  <c r="BE129" i="11"/>
  <c r="BE134" i="11"/>
  <c r="BK128" i="11"/>
  <c r="J128" i="11" s="1"/>
  <c r="J100" i="11" s="1"/>
  <c r="J89" i="12"/>
  <c r="BE136" i="12"/>
  <c r="BE143" i="12"/>
  <c r="BE144" i="12"/>
  <c r="BE147" i="12"/>
  <c r="BE149" i="12"/>
  <c r="BE161" i="12"/>
  <c r="BE168" i="12"/>
  <c r="BE170" i="12"/>
  <c r="BE185" i="12"/>
  <c r="BE198" i="12"/>
  <c r="BE200" i="12"/>
  <c r="BE202" i="12"/>
  <c r="BE130" i="13"/>
  <c r="BE133" i="13"/>
  <c r="BE139" i="13"/>
  <c r="BE160" i="13"/>
  <c r="BE169" i="13"/>
  <c r="BE188" i="13"/>
  <c r="BE198" i="13"/>
  <c r="BE199" i="13"/>
  <c r="BE130" i="14"/>
  <c r="BE182" i="15"/>
  <c r="BE183" i="15"/>
  <c r="BE189" i="15"/>
  <c r="BE195" i="15"/>
  <c r="BE203" i="15"/>
  <c r="BK214" i="16"/>
  <c r="J214" i="16" s="1"/>
  <c r="J107" i="16" s="1"/>
  <c r="BE150" i="17"/>
  <c r="BE175" i="17"/>
  <c r="BE211" i="17"/>
  <c r="BE217" i="17"/>
  <c r="BE219" i="17"/>
  <c r="BB113" i="1"/>
  <c r="BE364" i="5"/>
  <c r="BE378" i="5"/>
  <c r="BE379" i="5"/>
  <c r="BE381" i="5"/>
  <c r="BE404" i="5"/>
  <c r="BE411" i="5"/>
  <c r="BE413" i="5"/>
  <c r="BE419" i="5"/>
  <c r="BE430" i="5"/>
  <c r="BE450" i="5"/>
  <c r="BE465" i="5"/>
  <c r="BE146" i="6"/>
  <c r="BE165" i="6"/>
  <c r="BE193" i="6"/>
  <c r="BE207" i="6"/>
  <c r="BE231" i="6"/>
  <c r="BE242" i="6"/>
  <c r="BE253" i="6"/>
  <c r="BE257" i="6"/>
  <c r="BE268" i="6"/>
  <c r="BE134" i="8"/>
  <c r="BE132" i="9"/>
  <c r="BK128" i="10"/>
  <c r="J128" i="10" s="1"/>
  <c r="J100" i="10" s="1"/>
  <c r="BE155" i="12"/>
  <c r="BK199" i="12"/>
  <c r="J199" i="12"/>
  <c r="J111" i="12"/>
  <c r="BE129" i="13"/>
  <c r="BE144" i="13"/>
  <c r="BE151" i="13"/>
  <c r="BE163" i="13"/>
  <c r="BE168" i="13"/>
  <c r="BE170" i="13"/>
  <c r="BE176" i="13"/>
  <c r="BE192" i="13"/>
  <c r="BE197" i="13"/>
  <c r="BK211" i="13"/>
  <c r="J211" i="13" s="1"/>
  <c r="J104" i="13" s="1"/>
  <c r="BE137" i="14"/>
  <c r="BE147" i="14"/>
  <c r="BE131" i="15"/>
  <c r="BE138" i="15"/>
  <c r="BE140" i="15"/>
  <c r="BE159" i="15"/>
  <c r="BE164" i="15"/>
  <c r="BE172" i="15"/>
  <c r="BK202" i="15"/>
  <c r="J202" i="15"/>
  <c r="J105" i="15"/>
  <c r="BK204" i="15"/>
  <c r="J204" i="15" s="1"/>
  <c r="J106" i="15" s="1"/>
  <c r="BK206" i="15"/>
  <c r="J206" i="15" s="1"/>
  <c r="J107" i="15" s="1"/>
  <c r="E85" i="16"/>
  <c r="J89" i="16"/>
  <c r="F92" i="16"/>
  <c r="BE131" i="16"/>
  <c r="BE132" i="16"/>
  <c r="BE134" i="16"/>
  <c r="BE137" i="16"/>
  <c r="BE139" i="16"/>
  <c r="BE143" i="16"/>
  <c r="BE144" i="16"/>
  <c r="BE150" i="16"/>
  <c r="BE152" i="16"/>
  <c r="BE158" i="16"/>
  <c r="BE166" i="16"/>
  <c r="BE168" i="16"/>
  <c r="BE170" i="16"/>
  <c r="BK120" i="20"/>
  <c r="BK119" i="20" s="1"/>
  <c r="BK118" i="20" s="1"/>
  <c r="J118" i="20" s="1"/>
  <c r="J30" i="20" s="1"/>
  <c r="AG115" i="1" s="1"/>
  <c r="BC116" i="1"/>
  <c r="BE476" i="5"/>
  <c r="BE489" i="5"/>
  <c r="BE490" i="5"/>
  <c r="BE166" i="6"/>
  <c r="BE175" i="6"/>
  <c r="BE202" i="6"/>
  <c r="BE206" i="6"/>
  <c r="BE212" i="6"/>
  <c r="BE213" i="6"/>
  <c r="BE215" i="6"/>
  <c r="BE234" i="6"/>
  <c r="BE236" i="6"/>
  <c r="BE237" i="6"/>
  <c r="BE243" i="6"/>
  <c r="BE254" i="6"/>
  <c r="BE259" i="6"/>
  <c r="BE273" i="6"/>
  <c r="BE284" i="6"/>
  <c r="E85" i="17"/>
  <c r="BE133" i="17"/>
  <c r="BE136" i="17"/>
  <c r="BE137" i="17"/>
  <c r="BE144" i="17"/>
  <c r="BE168" i="17"/>
  <c r="BE185" i="17"/>
  <c r="BE187" i="17"/>
  <c r="BE203" i="17"/>
  <c r="BE206" i="17"/>
  <c r="AW115" i="1"/>
  <c r="BC115" i="1"/>
  <c r="BE472" i="5"/>
  <c r="BE496" i="5"/>
  <c r="BE498" i="5"/>
  <c r="BK253" i="5"/>
  <c r="J253" i="5"/>
  <c r="J107" i="5"/>
  <c r="BK493" i="5"/>
  <c r="J493" i="5" s="1"/>
  <c r="J126" i="5" s="1"/>
  <c r="BE182" i="6"/>
  <c r="BE185" i="6"/>
  <c r="BE192" i="6"/>
  <c r="BE205" i="6"/>
  <c r="BE208" i="6"/>
  <c r="BE247" i="6"/>
  <c r="BE250" i="6"/>
  <c r="BE260" i="6"/>
  <c r="BE264" i="6"/>
  <c r="BE266" i="6"/>
  <c r="BK135" i="7"/>
  <c r="J135" i="7"/>
  <c r="J104" i="7" s="1"/>
  <c r="J120" i="8"/>
  <c r="BE129" i="8"/>
  <c r="BE134" i="9"/>
  <c r="BK135" i="9"/>
  <c r="J135" i="9" s="1"/>
  <c r="J104" i="9" s="1"/>
  <c r="BK131" i="10"/>
  <c r="BE132" i="11"/>
  <c r="BE160" i="12"/>
  <c r="BE165" i="12"/>
  <c r="BE184" i="12"/>
  <c r="BE192" i="12"/>
  <c r="BE143" i="13"/>
  <c r="BE154" i="13"/>
  <c r="BE157" i="13"/>
  <c r="BE171" i="13"/>
  <c r="BE172" i="13"/>
  <c r="BE195" i="13"/>
  <c r="BE210" i="13"/>
  <c r="BE127" i="14"/>
  <c r="BE131" i="14"/>
  <c r="BE146" i="14"/>
  <c r="BE148" i="14"/>
  <c r="BE159" i="14"/>
  <c r="BK160" i="14"/>
  <c r="J160" i="14" s="1"/>
  <c r="J104" i="14" s="1"/>
  <c r="BE132" i="15"/>
  <c r="BE135" i="15"/>
  <c r="BE136" i="15"/>
  <c r="BE144" i="15"/>
  <c r="BE171" i="15"/>
  <c r="BE181" i="15"/>
  <c r="BE190" i="15"/>
  <c r="BE192" i="15"/>
  <c r="BB111" i="1"/>
  <c r="BE135" i="17"/>
  <c r="BE166" i="17"/>
  <c r="BE181" i="17"/>
  <c r="BE191" i="17"/>
  <c r="BD115" i="1"/>
  <c r="BE398" i="5"/>
  <c r="BE414" i="5"/>
  <c r="BE421" i="5"/>
  <c r="BE427" i="5"/>
  <c r="BE428" i="5"/>
  <c r="BE434" i="5"/>
  <c r="BE437" i="5"/>
  <c r="BE457" i="5"/>
  <c r="BE460" i="5"/>
  <c r="BE467" i="5"/>
  <c r="BE471" i="5"/>
  <c r="BA111" i="1"/>
  <c r="AW113" i="1"/>
  <c r="BD113" i="1"/>
  <c r="BB115" i="1"/>
  <c r="F92" i="2"/>
  <c r="BE143" i="2"/>
  <c r="BE154" i="2"/>
  <c r="BE157" i="2"/>
  <c r="BE161" i="2"/>
  <c r="BE168" i="2"/>
  <c r="BE169" i="2"/>
  <c r="BE147" i="3"/>
  <c r="BE159" i="3"/>
  <c r="BE160" i="3"/>
  <c r="BE185" i="3"/>
  <c r="BE167" i="5"/>
  <c r="BE185" i="5"/>
  <c r="BE133" i="2"/>
  <c r="BE158" i="2"/>
  <c r="BE174" i="2"/>
  <c r="BE175" i="2"/>
  <c r="E85" i="3"/>
  <c r="BE139" i="3"/>
  <c r="BE144" i="3"/>
  <c r="BE189" i="3"/>
  <c r="BE166" i="5"/>
  <c r="BE170" i="5"/>
  <c r="E85" i="18"/>
  <c r="J89" i="18"/>
  <c r="F92" i="18"/>
  <c r="BE121" i="18"/>
  <c r="BE160" i="5"/>
  <c r="BE173" i="5"/>
  <c r="BK216" i="17"/>
  <c r="J216" i="17"/>
  <c r="J104" i="17"/>
  <c r="BE121" i="21"/>
  <c r="J33" i="21" s="1"/>
  <c r="AV116" i="1" s="1"/>
  <c r="BE150" i="2"/>
  <c r="BE152" i="2"/>
  <c r="BE165" i="2"/>
  <c r="BE172" i="2"/>
  <c r="BE178" i="2"/>
  <c r="BE154" i="3"/>
  <c r="BE162" i="3"/>
  <c r="BE169" i="3"/>
  <c r="BE176" i="3"/>
  <c r="BE183" i="3"/>
  <c r="BE159" i="5"/>
  <c r="BE175" i="5"/>
  <c r="BE178" i="5"/>
  <c r="BE179" i="5"/>
  <c r="BE180" i="5"/>
  <c r="BE183" i="5"/>
  <c r="BE196" i="5"/>
  <c r="BE208" i="5"/>
  <c r="BE223" i="5"/>
  <c r="BE245" i="5"/>
  <c r="BE140" i="2"/>
  <c r="BE142" i="2"/>
  <c r="BE146" i="2"/>
  <c r="BE147" i="2"/>
  <c r="BE164" i="2"/>
  <c r="BE170" i="2"/>
  <c r="BE173" i="2"/>
  <c r="BE150" i="3"/>
  <c r="BE155" i="3"/>
  <c r="BE164" i="3"/>
  <c r="BE170" i="3"/>
  <c r="BE172" i="3"/>
  <c r="BE156" i="5"/>
  <c r="BE207" i="5"/>
  <c r="BE229" i="5"/>
  <c r="BE236" i="5"/>
  <c r="BE238" i="5"/>
  <c r="BE293" i="5"/>
  <c r="BE320" i="5"/>
  <c r="BE327" i="5"/>
  <c r="BE346" i="5"/>
  <c r="BE355" i="5"/>
  <c r="BE372" i="5"/>
  <c r="BE400" i="5"/>
  <c r="BE401" i="5"/>
  <c r="BE412" i="5"/>
  <c r="BE435" i="5"/>
  <c r="BE440" i="5"/>
  <c r="BE444" i="5"/>
  <c r="BE461" i="5"/>
  <c r="BE463" i="5"/>
  <c r="BE466" i="5"/>
  <c r="J91" i="6"/>
  <c r="BE140" i="6"/>
  <c r="BE149" i="6"/>
  <c r="BE151" i="6"/>
  <c r="BE155" i="6"/>
  <c r="BE171" i="6"/>
  <c r="BE177" i="6"/>
  <c r="BE190" i="6"/>
  <c r="BE134" i="2"/>
  <c r="BE160" i="2"/>
  <c r="BE162" i="2"/>
  <c r="BE171" i="2"/>
  <c r="BE190" i="2"/>
  <c r="BK185" i="2"/>
  <c r="J185" i="2" s="1"/>
  <c r="J107" i="2" s="1"/>
  <c r="J129" i="3"/>
  <c r="BE167" i="3"/>
  <c r="BK196" i="3"/>
  <c r="J196" i="3"/>
  <c r="J111" i="3" s="1"/>
  <c r="BK198" i="3"/>
  <c r="J198" i="3"/>
  <c r="J112" i="3" s="1"/>
  <c r="F94" i="4"/>
  <c r="BE161" i="5"/>
  <c r="BE162" i="5"/>
  <c r="BE163" i="5"/>
  <c r="BE201" i="5"/>
  <c r="BE204" i="5"/>
  <c r="BE212" i="5"/>
  <c r="BE218" i="5"/>
  <c r="BE220" i="5"/>
  <c r="BE226" i="5"/>
  <c r="BE231" i="5"/>
  <c r="BE232" i="5"/>
  <c r="BE263" i="5"/>
  <c r="BE264" i="5"/>
  <c r="BE269" i="5"/>
  <c r="BE277" i="5"/>
  <c r="BE284" i="5"/>
  <c r="BE286" i="5"/>
  <c r="BE319" i="5"/>
  <c r="BE330" i="5"/>
  <c r="BE342" i="5"/>
  <c r="BE349" i="5"/>
  <c r="BE352" i="5"/>
  <c r="BA112" i="1"/>
  <c r="BC112" i="1"/>
  <c r="BE132" i="2"/>
  <c r="BE184" i="2"/>
  <c r="BK153" i="2"/>
  <c r="J153" i="2" s="1"/>
  <c r="J99" i="2" s="1"/>
  <c r="BK187" i="2"/>
  <c r="J187" i="2" s="1"/>
  <c r="J108" i="2" s="1"/>
  <c r="BK189" i="2"/>
  <c r="J189" i="2" s="1"/>
  <c r="J109" i="2" s="1"/>
  <c r="BE157" i="3"/>
  <c r="BE165" i="3"/>
  <c r="BE182" i="3"/>
  <c r="BE188" i="3"/>
  <c r="BE197" i="3"/>
  <c r="BK171" i="3"/>
  <c r="J171" i="3"/>
  <c r="J105" i="3"/>
  <c r="BC98" i="1"/>
  <c r="BE191" i="5"/>
  <c r="BE198" i="5"/>
  <c r="BE199" i="5"/>
  <c r="BE205" i="5"/>
  <c r="BE224" i="5"/>
  <c r="BE237" i="5"/>
  <c r="BE247" i="5"/>
  <c r="BE251" i="5"/>
  <c r="BE259" i="5"/>
  <c r="BE262" i="5"/>
  <c r="BE265" i="5"/>
  <c r="BE266" i="5"/>
  <c r="BE312" i="5"/>
  <c r="BE321" i="5"/>
  <c r="BE326" i="5"/>
  <c r="BE343" i="5"/>
  <c r="BE473" i="5"/>
  <c r="BE474" i="5"/>
  <c r="BE478" i="5"/>
  <c r="BE488" i="5"/>
  <c r="BE494" i="5"/>
  <c r="BE141" i="6"/>
  <c r="BE157" i="6"/>
  <c r="BE184" i="6"/>
  <c r="BE187" i="6"/>
  <c r="BE203" i="6"/>
  <c r="BE227" i="6"/>
  <c r="BK285" i="6"/>
  <c r="J285" i="6" s="1"/>
  <c r="J114" i="6" s="1"/>
  <c r="BK128" i="9"/>
  <c r="BK127" i="9" s="1"/>
  <c r="J127" i="9" s="1"/>
  <c r="J99" i="9" s="1"/>
  <c r="E85" i="10"/>
  <c r="BE129" i="10"/>
  <c r="BK133" i="11"/>
  <c r="J133" i="11"/>
  <c r="J103" i="11"/>
  <c r="BK135" i="11"/>
  <c r="J135" i="11"/>
  <c r="J104" i="11" s="1"/>
  <c r="F129" i="12"/>
  <c r="BE146" i="12"/>
  <c r="BE151" i="12"/>
  <c r="BE171" i="12"/>
  <c r="BE172" i="12"/>
  <c r="BE178" i="12"/>
  <c r="BE181" i="12"/>
  <c r="BE136" i="13"/>
  <c r="BE146" i="13"/>
  <c r="BE147" i="13"/>
  <c r="BE177" i="13"/>
  <c r="BE179" i="13"/>
  <c r="BE196" i="13"/>
  <c r="BE200" i="13"/>
  <c r="BE201" i="13"/>
  <c r="BE202" i="13"/>
  <c r="BK209" i="13"/>
  <c r="J209" i="13"/>
  <c r="J103" i="13" s="1"/>
  <c r="BK158" i="14"/>
  <c r="J158" i="14"/>
  <c r="J103" i="14" s="1"/>
  <c r="BK213" i="17"/>
  <c r="J213" i="17"/>
  <c r="J102" i="17"/>
  <c r="BK218" i="17"/>
  <c r="J218" i="17"/>
  <c r="J105" i="17"/>
  <c r="BK220" i="17"/>
  <c r="J220" i="17"/>
  <c r="J106" i="17"/>
  <c r="BA116" i="1"/>
  <c r="BE204" i="6"/>
  <c r="BE217" i="6"/>
  <c r="BE226" i="6"/>
  <c r="BE232" i="6"/>
  <c r="BE233" i="6"/>
  <c r="BE256" i="6"/>
  <c r="BE262" i="6"/>
  <c r="BE267" i="6"/>
  <c r="BK283" i="6"/>
  <c r="J283" i="6"/>
  <c r="J113" i="6"/>
  <c r="BK128" i="7"/>
  <c r="BK127" i="7"/>
  <c r="BK131" i="7"/>
  <c r="BK133" i="7"/>
  <c r="BK130" i="7" s="1"/>
  <c r="J130" i="7" s="1"/>
  <c r="J101" i="7" s="1"/>
  <c r="F94" i="8"/>
  <c r="BE136" i="11"/>
  <c r="BE137" i="12"/>
  <c r="BE190" i="12"/>
  <c r="BE193" i="12"/>
  <c r="BE158" i="13"/>
  <c r="BE159" i="13"/>
  <c r="BE161" i="13"/>
  <c r="BE165" i="13"/>
  <c r="BE167" i="13"/>
  <c r="BE187" i="13"/>
  <c r="BE194" i="13"/>
  <c r="BE205" i="13"/>
  <c r="BE212" i="13"/>
  <c r="BE214" i="13"/>
  <c r="BE216" i="13"/>
  <c r="BE136" i="14"/>
  <c r="BE138" i="14"/>
  <c r="BE139" i="14"/>
  <c r="BE142" i="14"/>
  <c r="BE144" i="14"/>
  <c r="BE145" i="14"/>
  <c r="BE133" i="15"/>
  <c r="BE139" i="15"/>
  <c r="BE141" i="15"/>
  <c r="BE149" i="15"/>
  <c r="BE150" i="15"/>
  <c r="E85" i="21"/>
  <c r="J89" i="21"/>
  <c r="F92" i="21"/>
  <c r="BE223" i="6"/>
  <c r="BE224" i="6"/>
  <c r="BE225" i="6"/>
  <c r="BE239" i="6"/>
  <c r="BE244" i="6"/>
  <c r="BE248" i="6"/>
  <c r="BE249" i="6"/>
  <c r="BE269" i="6"/>
  <c r="E85" i="7"/>
  <c r="BE134" i="7"/>
  <c r="BE136" i="7"/>
  <c r="BE136" i="8"/>
  <c r="BK133" i="9"/>
  <c r="J133" i="9" s="1"/>
  <c r="J103" i="9" s="1"/>
  <c r="BK135" i="10"/>
  <c r="J135" i="10"/>
  <c r="J104" i="10" s="1"/>
  <c r="BE139" i="12"/>
  <c r="BE157" i="12"/>
  <c r="BE175" i="12"/>
  <c r="BE176" i="12"/>
  <c r="BE177" i="12"/>
  <c r="BE188" i="12"/>
  <c r="BE189" i="12"/>
  <c r="BE196" i="12"/>
  <c r="BK180" i="12"/>
  <c r="J180" i="12"/>
  <c r="J104" i="12"/>
  <c r="BE134" i="13"/>
  <c r="BE153" i="13"/>
  <c r="BE186" i="13"/>
  <c r="BE191" i="13"/>
  <c r="BE193" i="13"/>
  <c r="BE132" i="14"/>
  <c r="BE135" i="14"/>
  <c r="BK151" i="14"/>
  <c r="J151" i="14"/>
  <c r="J99" i="14"/>
  <c r="BE147" i="15"/>
  <c r="BE158" i="15"/>
  <c r="BE167" i="15"/>
  <c r="BE170" i="15"/>
  <c r="BE173" i="15"/>
  <c r="BE177" i="15"/>
  <c r="BE180" i="15"/>
  <c r="BE185" i="15"/>
  <c r="BE193" i="15"/>
  <c r="BE194" i="15"/>
  <c r="BE196" i="15"/>
  <c r="BE197" i="15"/>
  <c r="BE198" i="15"/>
  <c r="BE134" i="17"/>
  <c r="BE140" i="17"/>
  <c r="BE149" i="17"/>
  <c r="AW114" i="1"/>
  <c r="BB114" i="1"/>
  <c r="BD114" i="1"/>
  <c r="BK120" i="19"/>
  <c r="J120" i="19"/>
  <c r="J98" i="19" s="1"/>
  <c r="BE344" i="5"/>
  <c r="BE365" i="5"/>
  <c r="BE368" i="5"/>
  <c r="BK222" i="17"/>
  <c r="J222" i="17"/>
  <c r="J107" i="17"/>
  <c r="BE135" i="2"/>
  <c r="BE139" i="2"/>
  <c r="BE144" i="2"/>
  <c r="BE159" i="2"/>
  <c r="BE176" i="2"/>
  <c r="BE138" i="3"/>
  <c r="BE142" i="3"/>
  <c r="BE146" i="3"/>
  <c r="BE152" i="3"/>
  <c r="BE156" i="3"/>
  <c r="BE178" i="3"/>
  <c r="BE180" i="3"/>
  <c r="BE181" i="3"/>
  <c r="BE192" i="3"/>
  <c r="BE155" i="5"/>
  <c r="BE157" i="5"/>
  <c r="BE168" i="5"/>
  <c r="BE176" i="5"/>
  <c r="BE177" i="5"/>
  <c r="BE182" i="5"/>
  <c r="BE188" i="5"/>
  <c r="BE211" i="5"/>
  <c r="BE222" i="5"/>
  <c r="BE242" i="5"/>
  <c r="BE246" i="5"/>
  <c r="BE258" i="5"/>
  <c r="AW112" i="1"/>
  <c r="BB112" i="1"/>
  <c r="BD112" i="1"/>
  <c r="BE121" i="19"/>
  <c r="J33" i="19" s="1"/>
  <c r="AV114" i="1" s="1"/>
  <c r="BE148" i="2"/>
  <c r="BE151" i="2"/>
  <c r="BK177" i="2"/>
  <c r="J177" i="2" s="1"/>
  <c r="J102" i="2" s="1"/>
  <c r="BE143" i="3"/>
  <c r="BE158" i="3"/>
  <c r="BE168" i="3"/>
  <c r="BE184" i="3"/>
  <c r="BK194" i="3"/>
  <c r="BK193" i="3"/>
  <c r="J193" i="3" s="1"/>
  <c r="J109" i="3" s="1"/>
  <c r="BE164" i="5"/>
  <c r="BE172" i="5"/>
  <c r="BE184" i="5"/>
  <c r="BE206" i="5"/>
  <c r="BE230" i="5"/>
  <c r="BE239" i="5"/>
  <c r="BE240" i="5"/>
  <c r="BE260" i="5"/>
  <c r="BE292" i="5"/>
  <c r="BE328" i="5"/>
  <c r="BE334" i="5"/>
  <c r="BE337" i="5"/>
  <c r="BE340" i="5"/>
  <c r="BE359" i="5"/>
  <c r="BE370" i="5"/>
  <c r="BE380" i="5"/>
  <c r="BE394" i="5"/>
  <c r="BE396" i="5"/>
  <c r="BE405" i="5"/>
  <c r="BE407" i="5"/>
  <c r="BE410" i="5"/>
  <c r="BE429" i="5"/>
  <c r="BE442" i="5"/>
  <c r="BE453" i="5"/>
  <c r="BE479" i="5"/>
  <c r="BE481" i="5"/>
  <c r="BK495" i="5"/>
  <c r="J495" i="5" s="1"/>
  <c r="J127" i="5" s="1"/>
  <c r="E85" i="6"/>
  <c r="BE150" i="6"/>
  <c r="BE152" i="6"/>
  <c r="BE164" i="6"/>
  <c r="BE174" i="6"/>
  <c r="BE179" i="6"/>
  <c r="BE147" i="6"/>
  <c r="BE148" i="6"/>
  <c r="BE153" i="6"/>
  <c r="BE158" i="6"/>
  <c r="BE195" i="6"/>
  <c r="BE196" i="6"/>
  <c r="BE245" i="6"/>
  <c r="BE246" i="6"/>
  <c r="BE270" i="6"/>
  <c r="E85" i="8"/>
  <c r="BE132" i="8"/>
  <c r="BE141" i="12"/>
  <c r="BE154" i="12"/>
  <c r="BE163" i="12"/>
  <c r="BE166" i="12"/>
  <c r="BE167" i="12"/>
  <c r="BK201" i="12"/>
  <c r="J201" i="12"/>
  <c r="J112" i="12"/>
  <c r="BE137" i="13"/>
  <c r="BE140" i="13"/>
  <c r="BE152" i="13"/>
  <c r="BE162" i="13"/>
  <c r="BE175" i="13"/>
  <c r="BE180" i="13"/>
  <c r="BE190" i="13"/>
  <c r="BE134" i="15"/>
  <c r="BE146" i="15"/>
  <c r="BE148" i="15"/>
  <c r="F36" i="2"/>
  <c r="BC95" i="1"/>
  <c r="F38" i="3"/>
  <c r="BC97" i="1" s="1"/>
  <c r="F38" i="5"/>
  <c r="BC100" i="1" s="1"/>
  <c r="F36" i="13"/>
  <c r="BC108" i="1" s="1"/>
  <c r="F38" i="7"/>
  <c r="BC102" i="1" s="1"/>
  <c r="F39" i="10"/>
  <c r="BD105" i="1" s="1"/>
  <c r="J36" i="3"/>
  <c r="AW97" i="1"/>
  <c r="F36" i="6"/>
  <c r="BA101" i="1"/>
  <c r="F35" i="2"/>
  <c r="BB95" i="1"/>
  <c r="J34" i="15"/>
  <c r="AW110" i="1"/>
  <c r="F36" i="8"/>
  <c r="BA103" i="1" s="1"/>
  <c r="F36" i="9"/>
  <c r="BA104" i="1" s="1"/>
  <c r="F34" i="13"/>
  <c r="BA108" i="1" s="1"/>
  <c r="F37" i="12"/>
  <c r="BD107" i="1"/>
  <c r="J34" i="12"/>
  <c r="AW107" i="1"/>
  <c r="J36" i="9"/>
  <c r="AW104" i="1" s="1"/>
  <c r="J36" i="11"/>
  <c r="AW106" i="1" s="1"/>
  <c r="F36" i="15"/>
  <c r="BC110" i="1" s="1"/>
  <c r="F39" i="11"/>
  <c r="BD106" i="1" s="1"/>
  <c r="F39" i="9"/>
  <c r="BD104" i="1" s="1"/>
  <c r="J36" i="8"/>
  <c r="AW103" i="1" s="1"/>
  <c r="F37" i="15"/>
  <c r="BD110" i="1" s="1"/>
  <c r="F34" i="12"/>
  <c r="BA107" i="1"/>
  <c r="F34" i="15"/>
  <c r="BA110" i="1"/>
  <c r="F36" i="5"/>
  <c r="BA100" i="1"/>
  <c r="F37" i="6"/>
  <c r="BB101" i="1"/>
  <c r="F37" i="9"/>
  <c r="BB104" i="1" s="1"/>
  <c r="J33" i="20"/>
  <c r="AV115" i="1"/>
  <c r="F35" i="12"/>
  <c r="BB107" i="1"/>
  <c r="F39" i="8"/>
  <c r="BD103" i="1" s="1"/>
  <c r="F34" i="2"/>
  <c r="BA95" i="1"/>
  <c r="F38" i="10"/>
  <c r="BC105" i="1" s="1"/>
  <c r="F35" i="14"/>
  <c r="BB109" i="1" s="1"/>
  <c r="F36" i="14"/>
  <c r="BC109" i="1"/>
  <c r="F39" i="5"/>
  <c r="BD100" i="1"/>
  <c r="F39" i="6"/>
  <c r="BD101" i="1" s="1"/>
  <c r="J36" i="5"/>
  <c r="AW100" i="1"/>
  <c r="J34" i="2"/>
  <c r="AW95" i="1" s="1"/>
  <c r="F36" i="7"/>
  <c r="BA102" i="1"/>
  <c r="F36" i="12"/>
  <c r="BC107" i="1" s="1"/>
  <c r="F36" i="11"/>
  <c r="BA106" i="1" s="1"/>
  <c r="F37" i="10"/>
  <c r="BB105" i="1" s="1"/>
  <c r="J34" i="13"/>
  <c r="AW108" i="1"/>
  <c r="F35" i="15"/>
  <c r="BB110" i="1"/>
  <c r="F37" i="2"/>
  <c r="BD95" i="1" s="1"/>
  <c r="F34" i="14"/>
  <c r="BA109" i="1"/>
  <c r="F36" i="4"/>
  <c r="BA98" i="1" s="1"/>
  <c r="J36" i="7"/>
  <c r="AW102" i="1" s="1"/>
  <c r="F37" i="8"/>
  <c r="BB103" i="1" s="1"/>
  <c r="F37" i="7"/>
  <c r="BB102" i="1" s="1"/>
  <c r="F38" i="9"/>
  <c r="BC104" i="1" s="1"/>
  <c r="F39" i="7"/>
  <c r="BD102" i="1" s="1"/>
  <c r="F39" i="3"/>
  <c r="BD97" i="1"/>
  <c r="BD96" i="1"/>
  <c r="J36" i="6"/>
  <c r="AW101" i="1"/>
  <c r="F37" i="14"/>
  <c r="BD109" i="1"/>
  <c r="J36" i="10"/>
  <c r="AW105" i="1" s="1"/>
  <c r="F36" i="10"/>
  <c r="BA105" i="1" s="1"/>
  <c r="F38" i="11"/>
  <c r="BC106" i="1" s="1"/>
  <c r="F38" i="8"/>
  <c r="BC103" i="1" s="1"/>
  <c r="J34" i="14"/>
  <c r="AW109" i="1"/>
  <c r="F37" i="3"/>
  <c r="BB97" i="1"/>
  <c r="BB96" i="1" s="1"/>
  <c r="AX96" i="1" s="1"/>
  <c r="F38" i="6"/>
  <c r="BC101" i="1"/>
  <c r="F36" i="3"/>
  <c r="BA97" i="1" s="1"/>
  <c r="F37" i="13"/>
  <c r="BD108" i="1"/>
  <c r="F37" i="5"/>
  <c r="BB100" i="1"/>
  <c r="J33" i="18"/>
  <c r="AV113" i="1" s="1"/>
  <c r="F37" i="11"/>
  <c r="BB106" i="1" s="1"/>
  <c r="AS94" i="1"/>
  <c r="F35" i="13"/>
  <c r="BB108" i="1"/>
  <c r="T132" i="12" l="1"/>
  <c r="J191" i="12"/>
  <c r="J107" i="12" s="1"/>
  <c r="J133" i="7"/>
  <c r="J103" i="7" s="1"/>
  <c r="R182" i="12"/>
  <c r="BK130" i="9"/>
  <c r="J130" i="9"/>
  <c r="J101" i="9"/>
  <c r="BK133" i="12"/>
  <c r="J133" i="12"/>
  <c r="J97" i="12"/>
  <c r="P136" i="3"/>
  <c r="P135" i="3"/>
  <c r="AU97" i="1"/>
  <c r="BK126" i="7"/>
  <c r="J126" i="7" s="1"/>
  <c r="J98" i="7" s="1"/>
  <c r="R133" i="12"/>
  <c r="R132" i="12"/>
  <c r="P127" i="13"/>
  <c r="P126" i="13"/>
  <c r="AU108" i="1" s="1"/>
  <c r="R136" i="3"/>
  <c r="R135" i="3"/>
  <c r="BK130" i="11"/>
  <c r="J130" i="11" s="1"/>
  <c r="J101" i="11" s="1"/>
  <c r="P152" i="5"/>
  <c r="BK136" i="3"/>
  <c r="T130" i="2"/>
  <c r="T129" i="2"/>
  <c r="P182" i="12"/>
  <c r="P132" i="12" s="1"/>
  <c r="AU107" i="1" s="1"/>
  <c r="P255" i="5"/>
  <c r="R152" i="5"/>
  <c r="R151" i="5"/>
  <c r="T129" i="15"/>
  <c r="T128" i="15"/>
  <c r="P138" i="6"/>
  <c r="P133" i="12"/>
  <c r="R161" i="6"/>
  <c r="R137" i="6"/>
  <c r="P130" i="2"/>
  <c r="P129" i="2"/>
  <c r="AU95" i="1"/>
  <c r="T152" i="5"/>
  <c r="T255" i="5"/>
  <c r="BK161" i="6"/>
  <c r="J161" i="6"/>
  <c r="J104" i="6"/>
  <c r="P129" i="15"/>
  <c r="P128" i="15"/>
  <c r="AU110" i="1" s="1"/>
  <c r="T135" i="3"/>
  <c r="BK152" i="5"/>
  <c r="J152" i="5"/>
  <c r="J99" i="5"/>
  <c r="T161" i="6"/>
  <c r="T137" i="6"/>
  <c r="P161" i="6"/>
  <c r="BK130" i="10"/>
  <c r="J130" i="10"/>
  <c r="J101" i="10"/>
  <c r="BK182" i="2"/>
  <c r="J182" i="2" s="1"/>
  <c r="J105" i="2" s="1"/>
  <c r="BK129" i="16"/>
  <c r="J129" i="16"/>
  <c r="J97" i="16" s="1"/>
  <c r="BK119" i="19"/>
  <c r="J119" i="19" s="1"/>
  <c r="J97" i="19" s="1"/>
  <c r="J137" i="3"/>
  <c r="J100" i="3"/>
  <c r="J194" i="3"/>
  <c r="J110" i="3"/>
  <c r="BK492" i="5"/>
  <c r="J492" i="5"/>
  <c r="J125" i="5" s="1"/>
  <c r="J131" i="10"/>
  <c r="J102" i="10"/>
  <c r="BK208" i="13"/>
  <c r="BK126" i="13" s="1"/>
  <c r="J126" i="13" s="1"/>
  <c r="J30" i="13" s="1"/>
  <c r="AG108" i="1" s="1"/>
  <c r="J208" i="13"/>
  <c r="J102" i="13"/>
  <c r="J153" i="5"/>
  <c r="J100" i="5"/>
  <c r="BK119" i="18"/>
  <c r="J119" i="18" s="1"/>
  <c r="J97" i="18" s="1"/>
  <c r="BK119" i="21"/>
  <c r="BK118" i="21" s="1"/>
  <c r="J118" i="21" s="1"/>
  <c r="J96" i="21" s="1"/>
  <c r="BK209" i="16"/>
  <c r="J209" i="16"/>
  <c r="J104" i="16"/>
  <c r="BK485" i="5"/>
  <c r="J485" i="5"/>
  <c r="J123" i="5"/>
  <c r="J162" i="6"/>
  <c r="J105" i="6" s="1"/>
  <c r="J134" i="12"/>
  <c r="J98" i="12"/>
  <c r="BK127" i="13"/>
  <c r="BK129" i="15"/>
  <c r="J129" i="15"/>
  <c r="J97" i="15"/>
  <c r="BK201" i="15"/>
  <c r="J201" i="15" s="1"/>
  <c r="J104" i="15" s="1"/>
  <c r="BK138" i="6"/>
  <c r="BK127" i="8"/>
  <c r="BK194" i="12"/>
  <c r="J194" i="12"/>
  <c r="J108" i="12"/>
  <c r="BK153" i="14"/>
  <c r="J153" i="14"/>
  <c r="J100" i="14"/>
  <c r="J96" i="20"/>
  <c r="BK123" i="4"/>
  <c r="J123" i="4" s="1"/>
  <c r="J99" i="4" s="1"/>
  <c r="BK282" i="6"/>
  <c r="J282" i="6"/>
  <c r="J112" i="6"/>
  <c r="J128" i="9"/>
  <c r="J100" i="9" s="1"/>
  <c r="J128" i="7"/>
  <c r="J100" i="7"/>
  <c r="BK130" i="8"/>
  <c r="J130" i="8" s="1"/>
  <c r="J101" i="8" s="1"/>
  <c r="BK127" i="11"/>
  <c r="J127" i="11" s="1"/>
  <c r="J99" i="11" s="1"/>
  <c r="BK125" i="14"/>
  <c r="J125" i="14"/>
  <c r="J97" i="14"/>
  <c r="J119" i="20"/>
  <c r="J97" i="20" s="1"/>
  <c r="J120" i="20"/>
  <c r="J98" i="20" s="1"/>
  <c r="J131" i="7"/>
  <c r="J102" i="7"/>
  <c r="BK126" i="9"/>
  <c r="J126" i="9" s="1"/>
  <c r="J98" i="9" s="1"/>
  <c r="BK127" i="10"/>
  <c r="BK126" i="10" s="1"/>
  <c r="J126" i="10" s="1"/>
  <c r="J32" i="10" s="1"/>
  <c r="AG105" i="1" s="1"/>
  <c r="J183" i="12"/>
  <c r="J106" i="12"/>
  <c r="BK173" i="3"/>
  <c r="J173" i="3" s="1"/>
  <c r="J106" i="3" s="1"/>
  <c r="BK179" i="2"/>
  <c r="J179" i="2" s="1"/>
  <c r="J103" i="2" s="1"/>
  <c r="BK128" i="17"/>
  <c r="BK130" i="2"/>
  <c r="J130" i="2"/>
  <c r="J97" i="2"/>
  <c r="J131" i="11"/>
  <c r="J102" i="11"/>
  <c r="J127" i="7"/>
  <c r="J99" i="7" s="1"/>
  <c r="J131" i="9"/>
  <c r="J102" i="9"/>
  <c r="BK215" i="17"/>
  <c r="J215" i="17"/>
  <c r="J103" i="17"/>
  <c r="BK255" i="5"/>
  <c r="J255" i="5" s="1"/>
  <c r="J108" i="5" s="1"/>
  <c r="J39" i="20"/>
  <c r="AU96" i="1"/>
  <c r="J35" i="4"/>
  <c r="AV98" i="1" s="1"/>
  <c r="AT98" i="1" s="1"/>
  <c r="F35" i="8"/>
  <c r="AZ103" i="1" s="1"/>
  <c r="J35" i="11"/>
  <c r="AV106" i="1" s="1"/>
  <c r="AT106" i="1" s="1"/>
  <c r="J35" i="9"/>
  <c r="AV104" i="1" s="1"/>
  <c r="AT104" i="1" s="1"/>
  <c r="BC99" i="1"/>
  <c r="AY99" i="1" s="1"/>
  <c r="BB99" i="1"/>
  <c r="AX99" i="1" s="1"/>
  <c r="F33" i="17"/>
  <c r="AZ112" i="1" s="1"/>
  <c r="F33" i="20"/>
  <c r="AZ115" i="1"/>
  <c r="J33" i="16"/>
  <c r="AV111" i="1"/>
  <c r="AT111" i="1"/>
  <c r="BA96" i="1"/>
  <c r="AW96" i="1" s="1"/>
  <c r="F35" i="9"/>
  <c r="AZ104" i="1" s="1"/>
  <c r="F33" i="19"/>
  <c r="AZ114" i="1" s="1"/>
  <c r="F35" i="6"/>
  <c r="AZ101" i="1" s="1"/>
  <c r="F33" i="16"/>
  <c r="AZ111" i="1"/>
  <c r="BD99" i="1"/>
  <c r="F33" i="21"/>
  <c r="AZ116" i="1" s="1"/>
  <c r="F33" i="12"/>
  <c r="AZ107" i="1"/>
  <c r="J35" i="3"/>
  <c r="AV97" i="1"/>
  <c r="AT97" i="1"/>
  <c r="F35" i="11"/>
  <c r="AZ106" i="1" s="1"/>
  <c r="F33" i="18"/>
  <c r="AZ113" i="1" s="1"/>
  <c r="J35" i="10"/>
  <c r="AV105" i="1" s="1"/>
  <c r="AT105" i="1" s="1"/>
  <c r="AT116" i="1"/>
  <c r="J33" i="2"/>
  <c r="AV95" i="1" s="1"/>
  <c r="AT95" i="1" s="1"/>
  <c r="F33" i="2"/>
  <c r="AZ95" i="1"/>
  <c r="AT115" i="1"/>
  <c r="F33" i="15"/>
  <c r="AZ110" i="1"/>
  <c r="F33" i="13"/>
  <c r="AZ108" i="1" s="1"/>
  <c r="J35" i="8"/>
  <c r="AV103" i="1" s="1"/>
  <c r="AT103" i="1" s="1"/>
  <c r="J35" i="7"/>
  <c r="AV102" i="1" s="1"/>
  <c r="AT102" i="1" s="1"/>
  <c r="AT114" i="1"/>
  <c r="F35" i="3"/>
  <c r="AZ97" i="1"/>
  <c r="AZ96" i="1"/>
  <c r="AV96" i="1" s="1"/>
  <c r="F35" i="7"/>
  <c r="AZ102" i="1" s="1"/>
  <c r="J33" i="14"/>
  <c r="AV109" i="1" s="1"/>
  <c r="AT109" i="1" s="1"/>
  <c r="J35" i="6"/>
  <c r="AV101" i="1"/>
  <c r="AT101" i="1"/>
  <c r="F35" i="5"/>
  <c r="AZ100" i="1" s="1"/>
  <c r="F33" i="14"/>
  <c r="AZ109" i="1"/>
  <c r="AT113" i="1"/>
  <c r="F35" i="10"/>
  <c r="AZ105" i="1" s="1"/>
  <c r="J33" i="13"/>
  <c r="AV108" i="1"/>
  <c r="AT108" i="1"/>
  <c r="J33" i="15"/>
  <c r="AV110" i="1" s="1"/>
  <c r="AT110" i="1" s="1"/>
  <c r="BA99" i="1"/>
  <c r="AW99" i="1" s="1"/>
  <c r="BC96" i="1"/>
  <c r="AY96" i="1" s="1"/>
  <c r="J33" i="17"/>
  <c r="AV112" i="1"/>
  <c r="AT112" i="1"/>
  <c r="J35" i="5"/>
  <c r="AV100" i="1"/>
  <c r="AT100" i="1"/>
  <c r="J33" i="12"/>
  <c r="AV107" i="1" s="1"/>
  <c r="AT107" i="1" s="1"/>
  <c r="BK127" i="17" l="1"/>
  <c r="J127" i="17"/>
  <c r="J96" i="17"/>
  <c r="BK137" i="6"/>
  <c r="J137" i="6"/>
  <c r="BK126" i="8"/>
  <c r="J126" i="8" s="1"/>
  <c r="J32" i="8" s="1"/>
  <c r="AG103" i="1" s="1"/>
  <c r="AN103" i="1" s="1"/>
  <c r="P137" i="6"/>
  <c r="AU101" i="1" s="1"/>
  <c r="BK135" i="3"/>
  <c r="J135" i="3"/>
  <c r="J98" i="3"/>
  <c r="P151" i="5"/>
  <c r="AU100" i="1"/>
  <c r="T151" i="5"/>
  <c r="J39" i="13"/>
  <c r="J41" i="10"/>
  <c r="BK128" i="16"/>
  <c r="J128" i="16"/>
  <c r="J30" i="16" s="1"/>
  <c r="AG111" i="1" s="1"/>
  <c r="AN111" i="1" s="1"/>
  <c r="BK118" i="19"/>
  <c r="J118" i="19" s="1"/>
  <c r="J96" i="19" s="1"/>
  <c r="J136" i="3"/>
  <c r="J99" i="3"/>
  <c r="J96" i="13"/>
  <c r="BK151" i="5"/>
  <c r="J151" i="5"/>
  <c r="J32" i="5" s="1"/>
  <c r="AG100" i="1" s="1"/>
  <c r="AN100" i="1" s="1"/>
  <c r="J127" i="10"/>
  <c r="J99" i="10" s="1"/>
  <c r="BK128" i="15"/>
  <c r="J128" i="15"/>
  <c r="J96" i="15"/>
  <c r="J127" i="8"/>
  <c r="J99" i="8" s="1"/>
  <c r="J138" i="6"/>
  <c r="J99" i="6" s="1"/>
  <c r="J98" i="10"/>
  <c r="J127" i="13"/>
  <c r="J97" i="13"/>
  <c r="BK118" i="18"/>
  <c r="J118" i="18" s="1"/>
  <c r="J96" i="18" s="1"/>
  <c r="J119" i="21"/>
  <c r="J97" i="21" s="1"/>
  <c r="BK124" i="14"/>
  <c r="J124" i="14"/>
  <c r="J96" i="14"/>
  <c r="BK122" i="4"/>
  <c r="J122" i="4" s="1"/>
  <c r="J32" i="4" s="1"/>
  <c r="AG98" i="1" s="1"/>
  <c r="AN98" i="1" s="1"/>
  <c r="J128" i="17"/>
  <c r="J97" i="17"/>
  <c r="BK129" i="2"/>
  <c r="J129" i="2"/>
  <c r="J96" i="2"/>
  <c r="BK126" i="11"/>
  <c r="J126" i="11" s="1"/>
  <c r="J32" i="11" s="1"/>
  <c r="AG106" i="1" s="1"/>
  <c r="AN106" i="1" s="1"/>
  <c r="BK132" i="12"/>
  <c r="J132" i="12"/>
  <c r="J96" i="12"/>
  <c r="BC94" i="1"/>
  <c r="W32" i="1" s="1"/>
  <c r="BB94" i="1"/>
  <c r="AX94" i="1" s="1"/>
  <c r="AN115" i="1"/>
  <c r="BA94" i="1"/>
  <c r="W30" i="1" s="1"/>
  <c r="BD94" i="1"/>
  <c r="W33" i="1" s="1"/>
  <c r="AN108" i="1"/>
  <c r="AN105" i="1"/>
  <c r="J32" i="6"/>
  <c r="AG101" i="1" s="1"/>
  <c r="AN101" i="1" s="1"/>
  <c r="AZ99" i="1"/>
  <c r="AV99" i="1" s="1"/>
  <c r="AT99" i="1" s="1"/>
  <c r="J30" i="21"/>
  <c r="AG116" i="1" s="1"/>
  <c r="AN116" i="1" s="1"/>
  <c r="AT96" i="1"/>
  <c r="J32" i="7"/>
  <c r="AG102" i="1" s="1"/>
  <c r="AN102" i="1" s="1"/>
  <c r="J32" i="9"/>
  <c r="AG104" i="1" s="1"/>
  <c r="AN104" i="1" s="1"/>
  <c r="J41" i="5" l="1"/>
  <c r="J98" i="5"/>
  <c r="J98" i="8"/>
  <c r="J98" i="11"/>
  <c r="J39" i="16"/>
  <c r="J98" i="6"/>
  <c r="J96" i="16"/>
  <c r="J98" i="4"/>
  <c r="J41" i="7"/>
  <c r="J41" i="6"/>
  <c r="J41" i="8"/>
  <c r="J41" i="11"/>
  <c r="J41" i="4"/>
  <c r="J39" i="21"/>
  <c r="J41" i="9"/>
  <c r="AZ94" i="1"/>
  <c r="W29" i="1" s="1"/>
  <c r="AW94" i="1"/>
  <c r="AK30" i="1" s="1"/>
  <c r="J30" i="19"/>
  <c r="AG114" i="1" s="1"/>
  <c r="AN114" i="1" s="1"/>
  <c r="J30" i="14"/>
  <c r="AG109" i="1"/>
  <c r="AN109" i="1"/>
  <c r="J30" i="12"/>
  <c r="AG107" i="1"/>
  <c r="AN107" i="1"/>
  <c r="J32" i="3"/>
  <c r="AG97" i="1" s="1"/>
  <c r="AN97" i="1" s="1"/>
  <c r="J30" i="18"/>
  <c r="AG113" i="1" s="1"/>
  <c r="AN113" i="1" s="1"/>
  <c r="AU99" i="1"/>
  <c r="AU94" i="1"/>
  <c r="J30" i="15"/>
  <c r="AG110" i="1" s="1"/>
  <c r="AN110" i="1" s="1"/>
  <c r="W31" i="1"/>
  <c r="J30" i="2"/>
  <c r="AG95" i="1"/>
  <c r="AN95" i="1"/>
  <c r="AY94" i="1"/>
  <c r="J30" i="17"/>
  <c r="AG112" i="1"/>
  <c r="AN112" i="1"/>
  <c r="AG99" i="1"/>
  <c r="AN99" i="1" s="1"/>
  <c r="J39" i="15" l="1"/>
  <c r="J39" i="17"/>
  <c r="J39" i="18"/>
  <c r="J41" i="3"/>
  <c r="J39" i="14"/>
  <c r="J39" i="2"/>
  <c r="J39" i="19"/>
  <c r="J39" i="12"/>
  <c r="AG96" i="1"/>
  <c r="AN96" i="1" s="1"/>
  <c r="AV94" i="1"/>
  <c r="AK29" i="1" s="1"/>
  <c r="AG94" i="1" l="1"/>
  <c r="AT94" i="1"/>
  <c r="AN94" i="1" l="1"/>
  <c r="AK26" i="1"/>
  <c r="AK35" i="1" s="1"/>
</calcChain>
</file>

<file path=xl/sharedStrings.xml><?xml version="1.0" encoding="utf-8"?>
<sst xmlns="http://schemas.openxmlformats.org/spreadsheetml/2006/main" count="19827" uniqueCount="4111">
  <si>
    <t>Export Komplet</t>
  </si>
  <si>
    <t/>
  </si>
  <si>
    <t>2.0</t>
  </si>
  <si>
    <t>ZAMOK</t>
  </si>
  <si>
    <t>False</t>
  </si>
  <si>
    <t>{aec8cada-3474-43e4-ba15-d4ddfee54689}</t>
  </si>
  <si>
    <t>0,01</t>
  </si>
  <si>
    <t>21</t>
  </si>
  <si>
    <t>12</t>
  </si>
  <si>
    <t>REKAPITULACE STAVBY</t>
  </si>
  <si>
    <t>v ---  níže se nacházejí doplnkové a pomocné údaje k sestavám  --- v</t>
  </si>
  <si>
    <t>Návod na vyplnění</t>
  </si>
  <si>
    <t>0,001</t>
  </si>
  <si>
    <t>Kód:</t>
  </si>
  <si>
    <t>25-042-1</t>
  </si>
  <si>
    <t>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</si>
  <si>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</si>
  <si>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Rekonstrukce a modernizace fotbalového hřiště SK Union Břevnov</t>
  </si>
  <si>
    <t>KSO:</t>
  </si>
  <si>
    <t>CC-CZ:</t>
  </si>
  <si>
    <t>Místo:</t>
  </si>
  <si>
    <t>Praha 6</t>
  </si>
  <si>
    <t>Datum:</t>
  </si>
  <si>
    <t>19. 12. 2025</t>
  </si>
  <si>
    <t>Zadavatel:</t>
  </si>
  <si>
    <t>IČ:</t>
  </si>
  <si>
    <t>Městská část Praha 6</t>
  </si>
  <si>
    <t>DIČ:</t>
  </si>
  <si>
    <t>Uchazeč:</t>
  </si>
  <si>
    <t>Vyplň údaj</t>
  </si>
  <si>
    <t>Projektant:</t>
  </si>
  <si>
    <t>Sportovní projekty s.r.o.</t>
  </si>
  <si>
    <t>True</t>
  </si>
  <si>
    <t>Zpracovatel:</t>
  </si>
  <si>
    <t>F.Pecka</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</si>
  <si>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</si>
  <si>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</si>
  <si>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</si>
  <si>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</si>
  <si>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</si>
  <si>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</si>
  <si>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</si>
  <si>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</si>
  <si>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</si>
  <si>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</si>
  <si>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</si>
  <si>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</si>
  <si>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</si>
  <si>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</si>
  <si>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</si>
  <si>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</si>
  <si>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</si>
  <si>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</si>
  <si>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</si>
  <si>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</si>
  <si>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</si>
  <si>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</si>
  <si>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</si>
  <si>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</si>
  <si>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</si>
  <si>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</si>
  <si>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</si>
  <si>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</si>
  <si>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</si>
  <si>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</si>
  <si>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</si>
  <si>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</si>
  <si>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</si>
  <si>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</si>
  <si>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</si>
  <si>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</si>
  <si>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</si>
  <si>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</si>
  <si>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</si>
  <si>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</si>
  <si>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</si>
  <si>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</si>
  <si>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</si>
  <si>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</si>
  <si>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</si>
  <si>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</si>
  <si>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t>
  </si>
  <si>
    <t>SO-01</t>
  </si>
  <si>
    <t>Bourání, HTÚ</t>
  </si>
  <si>
    <t>STA</t>
  </si>
  <si>
    <t>1</t>
  </si>
  <si>
    <t>{1b472610-5508-47cc-af1b-d24d17dbc75c}</t>
  </si>
  <si>
    <t>2</t>
  </si>
  <si>
    <t>SO-02</t>
  </si>
  <si>
    <t>Rekonstrukce fotbalového hřiště</t>
  </si>
  <si>
    <t>{19be1bc1-05df-4462-9a3c-9195abc45239}</t>
  </si>
  <si>
    <t>SO-02.1</t>
  </si>
  <si>
    <t>Stavební řešení</t>
  </si>
  <si>
    <t>Soupis</t>
  </si>
  <si>
    <t>{64030d05-2e40-48e1-a20f-e356baf18ec0}</t>
  </si>
  <si>
    <t>SO-02.2</t>
  </si>
  <si>
    <t>Osvětlení hřiště</t>
  </si>
  <si>
    <t>{ecaf5999-a37b-408e-9529-876c67e6186c}</t>
  </si>
  <si>
    <t>SO-03</t>
  </si>
  <si>
    <t>Objekt zázemí fotbalu</t>
  </si>
  <si>
    <t>{3820b1d8-eedf-4cfc-8c12-5a021985abb1}</t>
  </si>
  <si>
    <t>SO-03.1</t>
  </si>
  <si>
    <t>{25070088-cc6b-4343-b4bd-19165a7872a2}</t>
  </si>
  <si>
    <t>SO-03.4</t>
  </si>
  <si>
    <t>ZTI</t>
  </si>
  <si>
    <t>{9d9ddc57-1d6e-44b2-818b-2eed4d6d755b}</t>
  </si>
  <si>
    <t>SO-03.5</t>
  </si>
  <si>
    <t>VZT</t>
  </si>
  <si>
    <t>{a6d92f3c-ce30-4c29-9d87-c7632550435f}</t>
  </si>
  <si>
    <t>SO-03.6</t>
  </si>
  <si>
    <t>Vytápění</t>
  </si>
  <si>
    <t>{1a8c03f7-7f87-43c9-827e-f3cf88ddb444}</t>
  </si>
  <si>
    <t>SO-03.7</t>
  </si>
  <si>
    <t>Elektroinstalace</t>
  </si>
  <si>
    <t>{7ba729af-269d-44d8-9195-8c96440e9cb5}</t>
  </si>
  <si>
    <t>SO-03.8</t>
  </si>
  <si>
    <t>Gastro</t>
  </si>
  <si>
    <t>{6b5a1fac-f56b-4218-ba39-2f6d5ad79c74}</t>
  </si>
  <si>
    <t>SO-03.9</t>
  </si>
  <si>
    <t>MaR</t>
  </si>
  <si>
    <t>{44c0c7d7-8ce5-4e60-95a0-e3b0d17a25c7}</t>
  </si>
  <si>
    <t>SO-04</t>
  </si>
  <si>
    <t>Zpevněné areálové plochy a oplocení</t>
  </si>
  <si>
    <t>{d520c5ea-1a76-4468-8a12-2a4e7655bfe3}</t>
  </si>
  <si>
    <t>SO-05</t>
  </si>
  <si>
    <t>Komunikace a parkoviště</t>
  </si>
  <si>
    <t>{701900c0-d650-4e90-b414-e4759930ab02}</t>
  </si>
  <si>
    <t>SO-06</t>
  </si>
  <si>
    <t>Sadové úpravy</t>
  </si>
  <si>
    <t>{ad65aebe-a731-425d-a0e1-1b857b43e15c}</t>
  </si>
  <si>
    <t>IO-01</t>
  </si>
  <si>
    <t>Přípojka vodovodu</t>
  </si>
  <si>
    <t>ING</t>
  </si>
  <si>
    <t>{a7fbee4b-bacc-443e-9b8b-7ed6da55b287}</t>
  </si>
  <si>
    <t>IO-02</t>
  </si>
  <si>
    <t>Přípojka kanalizace</t>
  </si>
  <si>
    <t>{140aa840-4f27-4694-8926-89f07d9a152a}</t>
  </si>
  <si>
    <t>IO-03</t>
  </si>
  <si>
    <t>Areálová kanalizace</t>
  </si>
  <si>
    <t>{e60afce0-4231-4a51-8814-82f4d235bc3b}</t>
  </si>
  <si>
    <t>IO-04</t>
  </si>
  <si>
    <t>Přípojka elektro</t>
  </si>
  <si>
    <t>{e1ce63af-a81e-4646-81a2-45d76afc070a}</t>
  </si>
  <si>
    <t>IO-05</t>
  </si>
  <si>
    <t>Areálový rozvod elektro</t>
  </si>
  <si>
    <t>{0c3eb774-5c34-48d3-be07-0f67b1f2b37f}</t>
  </si>
  <si>
    <t>IO-06</t>
  </si>
  <si>
    <t>Přípojka sdělovacího vedení</t>
  </si>
  <si>
    <t>{20f5eeba-804f-476f-8aa5-d569f231fbea}</t>
  </si>
  <si>
    <t>IO-07</t>
  </si>
  <si>
    <t>Veřejné osvětlení</t>
  </si>
  <si>
    <t>{27c9d16a-8aa3-4a51-adca-c73e89f908db}</t>
  </si>
  <si>
    <t>KRYCÍ LIST SOUPISU PRACÍ</t>
  </si>
  <si>
    <t>Objekt:</t>
  </si>
  <si>
    <t>SO-01 - Bourání, HTÚ</t>
  </si>
  <si>
    <t>REKAPITULACE ČLENĚNÍ SOUPISU PRACÍ</t>
  </si>
  <si>
    <t>Kód dílu - Popis</t>
  </si>
  <si>
    <t>Cena celkem [CZK]</t>
  </si>
  <si>
    <t>Náklady ze soupisu prací</t>
  </si>
  <si>
    <t>-1</t>
  </si>
  <si>
    <t>HSV - Práce a dodávky HSV</t>
  </si>
  <si>
    <t xml:space="preserve">    1 - Zemní práce</t>
  </si>
  <si>
    <t xml:space="preserve">    3 - Svislé a kompletní konstrukce</t>
  </si>
  <si>
    <t xml:space="preserve">    9 - Ostatní konstrukce a práce, bourání</t>
  </si>
  <si>
    <t xml:space="preserve">    997 - Přesun sutě</t>
  </si>
  <si>
    <t xml:space="preserve">    998 - Přesun hmot</t>
  </si>
  <si>
    <t>PSV - Práce a dodávky PSV</t>
  </si>
  <si>
    <t xml:space="preserve">    767 - Konstrukce zámečnické</t>
  </si>
  <si>
    <t>VRN - Vedlejší rozpočtové náklady</t>
  </si>
  <si>
    <t xml:space="preserve">    VRN1 - Průzkumné, geodetické a projektové práce</t>
  </si>
  <si>
    <t xml:space="preserve">    VRN3 - Zařízení staveniště</t>
  </si>
  <si>
    <t xml:space="preserve">    VRN4 - Inženýrská činnost</t>
  </si>
  <si>
    <t xml:space="preserve">    VRN9 - Ostatní náklady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</si>
  <si>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</si>
  <si>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</si>
  <si>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</si>
  <si>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</si>
  <si>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</si>
  <si>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</si>
  <si>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</si>
  <si>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</si>
  <si>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</si>
  <si>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</si>
  <si>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</si>
  <si>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</si>
  <si>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</si>
  <si>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</si>
  <si>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</si>
  <si>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</si>
  <si>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</si>
  <si>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</si>
  <si>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112151352</t>
  </si>
  <si>
    <t>Kácení stromu s postupným spouštěním koruny a kmene D přes 0,2 do 0,3 m</t>
  </si>
  <si>
    <t>kus</t>
  </si>
  <si>
    <t>4</t>
  </si>
  <si>
    <t>-1082482410</t>
  </si>
  <si>
    <t>112201112</t>
  </si>
  <si>
    <t>Odstranění pařezů D přes 0,2 do 0,3 m v rovině a svahu do 1:5 s odklizením do 20 m a zasypáním jámy</t>
  </si>
  <si>
    <t>-1933025627</t>
  </si>
  <si>
    <t>3</t>
  </si>
  <si>
    <t>112201116</t>
  </si>
  <si>
    <t>Odstranění pařezů D přes 0,6 do 0,7 m v rovině a svahu do 1:5 s odklizením do 20 m a zasypáním jámy</t>
  </si>
  <si>
    <t>1179076851</t>
  </si>
  <si>
    <t>113106290</t>
  </si>
  <si>
    <t>Rozebrání vozovek ze silničních dílců se spárami vyplněnými kamenivem strojně pl přes 50 do 200 m2</t>
  </si>
  <si>
    <t>m2</t>
  </si>
  <si>
    <t>533259113</t>
  </si>
  <si>
    <t>5</t>
  </si>
  <si>
    <t>113107161</t>
  </si>
  <si>
    <t>Odstranění podkladu z kameniva drceného tl do 100 mm strojně pl přes 50 do 200 m2</t>
  </si>
  <si>
    <t>724183120</t>
  </si>
  <si>
    <t>6</t>
  </si>
  <si>
    <t>113107182</t>
  </si>
  <si>
    <t>Odstranění podkladu živičného tl přes 50 do 100 mm strojně pl přes 50 do 200 m2</t>
  </si>
  <si>
    <t>-260515341</t>
  </si>
  <si>
    <t>7</t>
  </si>
  <si>
    <t>113202111</t>
  </si>
  <si>
    <t>Vytrhání obrub krajníků obrubníků stojatých</t>
  </si>
  <si>
    <t>m</t>
  </si>
  <si>
    <t>2006760871</t>
  </si>
  <si>
    <t>8</t>
  </si>
  <si>
    <t>121151123</t>
  </si>
  <si>
    <t>Sejmutí ornice plochy přes 500 m2 tl vrstvy do 200 mm strojně</t>
  </si>
  <si>
    <t>-1276507667</t>
  </si>
  <si>
    <t>9</t>
  </si>
  <si>
    <t>162201401</t>
  </si>
  <si>
    <t>Vodorovné přemístění větví stromů listnatých do 1 km D kmene přes 100 do 300 mm</t>
  </si>
  <si>
    <t>836518441</t>
  </si>
  <si>
    <t>10</t>
  </si>
  <si>
    <t>162201411</t>
  </si>
  <si>
    <t>Vodorovné přemístění kmenů stromů listnatých do 1 km D kmene přes 100 do 300 mm</t>
  </si>
  <si>
    <t>-21598360</t>
  </si>
  <si>
    <t>11</t>
  </si>
  <si>
    <t>162201421</t>
  </si>
  <si>
    <t>Vodorovné přemístění pařezů do 1 km D přes 100 do 300 mm</t>
  </si>
  <si>
    <t>-1040110800</t>
  </si>
  <si>
    <t>162201423</t>
  </si>
  <si>
    <t>Vodorovné přemístění pařezů do 1 km D přes 500 do 700 mm</t>
  </si>
  <si>
    <t>-1575773735</t>
  </si>
  <si>
    <t>13</t>
  </si>
  <si>
    <t>162301931</t>
  </si>
  <si>
    <t>Příplatek k vodorovnému přemístění větví stromů listnatých D kmene přes 100 do 300 mm ZKD 1 km</t>
  </si>
  <si>
    <t>1635084</t>
  </si>
  <si>
    <t>14</t>
  </si>
  <si>
    <t>162301951</t>
  </si>
  <si>
    <t>Příplatek k vodorovnému přemístění kmenů stromů listnatých D kmene přes 100 do 300 mm ZKD 1 km</t>
  </si>
  <si>
    <t>144384102</t>
  </si>
  <si>
    <t>15</t>
  </si>
  <si>
    <t>162301971</t>
  </si>
  <si>
    <t>Příplatek k vodorovnému přemístění pařezů D přes 100 do 300 mm ZKD 1 km</t>
  </si>
  <si>
    <t>-461469761</t>
  </si>
  <si>
    <t>16</t>
  </si>
  <si>
    <t>162301973</t>
  </si>
  <si>
    <t>Příplatek k vodorovnému přemístění pařezů D přes 500 do 700 mm ZKD 1 km</t>
  </si>
  <si>
    <t>1559361285</t>
  </si>
  <si>
    <t>17</t>
  </si>
  <si>
    <t>162751117</t>
  </si>
  <si>
    <t>Vodorovné přemístění přes 9 000 do 10000 m výkopku/sypaniny z horniny třídy těžitelnosti I skupiny 1 až 3</t>
  </si>
  <si>
    <t>m3</t>
  </si>
  <si>
    <t>381731269</t>
  </si>
  <si>
    <t>18</t>
  </si>
  <si>
    <t>162751119</t>
  </si>
  <si>
    <t>Příplatek k vodorovnému přemístění výkopku/sypaniny z horniny třídy těžitelnosti I skupiny 1 až 3 ZKD 1000 m přes 10000 m</t>
  </si>
  <si>
    <t>-1335497117</t>
  </si>
  <si>
    <t>19</t>
  </si>
  <si>
    <t>171201231</t>
  </si>
  <si>
    <t>Poplatek za uložení zeminy a kamení na recyklační skládce (skládkovné) kód odpadu 17 05 04</t>
  </si>
  <si>
    <t>t</t>
  </si>
  <si>
    <t>2017114344</t>
  </si>
  <si>
    <t>20</t>
  </si>
  <si>
    <t>171251201</t>
  </si>
  <si>
    <t>Uložení sypaniny na skládky nebo meziskládky</t>
  </si>
  <si>
    <t>-1648226981</t>
  </si>
  <si>
    <t>184818231</t>
  </si>
  <si>
    <t>Ochrana kmene průměru do 300 mm bedněním výšky do 2 m</t>
  </si>
  <si>
    <t>1523750711</t>
  </si>
  <si>
    <t>Svislé a kompletní konstrukce</t>
  </si>
  <si>
    <t>22</t>
  </si>
  <si>
    <t>381181002</t>
  </si>
  <si>
    <t>Montáž univerzálních mobilních buněk v sestavě</t>
  </si>
  <si>
    <t>-212272341</t>
  </si>
  <si>
    <t>Ostatní konstrukce a práce, bourání</t>
  </si>
  <si>
    <t>23</t>
  </si>
  <si>
    <t>944411811R</t>
  </si>
  <si>
    <t xml:space="preserve">Demontáž záchytné sítě </t>
  </si>
  <si>
    <t>-251175918</t>
  </si>
  <si>
    <t>24</t>
  </si>
  <si>
    <t>961044111</t>
  </si>
  <si>
    <t>Bourání základů z betonu prostého</t>
  </si>
  <si>
    <t>823304219</t>
  </si>
  <si>
    <t>25</t>
  </si>
  <si>
    <t>962032231</t>
  </si>
  <si>
    <t>Bourání zdiva z cihel pálených nebo vápenopískových na MV nebo MVC přes 1 m3</t>
  </si>
  <si>
    <t>-929649114</t>
  </si>
  <si>
    <t>26</t>
  </si>
  <si>
    <t>963042819</t>
  </si>
  <si>
    <t>Bourání schodišťových stupňů betonových zhotovených na místě</t>
  </si>
  <si>
    <t>597477356</t>
  </si>
  <si>
    <t>27</t>
  </si>
  <si>
    <t>966011121</t>
  </si>
  <si>
    <t>Demontáž mobilních buněk spojených v sestavě</t>
  </si>
  <si>
    <t>1805332463</t>
  </si>
  <si>
    <t>28</t>
  </si>
  <si>
    <t>966011191</t>
  </si>
  <si>
    <t>Odvoz buňky se složením na vzdálenost 1 km</t>
  </si>
  <si>
    <t>1920148616</t>
  </si>
  <si>
    <t>29</t>
  </si>
  <si>
    <t>966071721</t>
  </si>
  <si>
    <t>Bourání sloupků a vzpěr plotových ocelových do 2,5 m odřezáním</t>
  </si>
  <si>
    <t>1533114531</t>
  </si>
  <si>
    <t>30</t>
  </si>
  <si>
    <t>966071822</t>
  </si>
  <si>
    <t>Rozebrání oplocení z drátěného pletiva se čtvercovými oky v přes 1,6 do 2,0 m</t>
  </si>
  <si>
    <t>-1165793316</t>
  </si>
  <si>
    <t>31</t>
  </si>
  <si>
    <t>966073810</t>
  </si>
  <si>
    <t>Rozebrání vrat a vrátek k oplocení pl do 2 m2</t>
  </si>
  <si>
    <t>-516589982</t>
  </si>
  <si>
    <t>32</t>
  </si>
  <si>
    <t>966073811</t>
  </si>
  <si>
    <t>Rozebrání vrat a vrátek k oplocení pl přes 2 do 6 m2</t>
  </si>
  <si>
    <t>1376427088</t>
  </si>
  <si>
    <t>997</t>
  </si>
  <si>
    <t>Přesun sutě</t>
  </si>
  <si>
    <t>33</t>
  </si>
  <si>
    <t>997013111</t>
  </si>
  <si>
    <t>Vnitrostaveništní doprava suti a vybouraných hmot pro budovy v do 6 m</t>
  </si>
  <si>
    <t>171730555</t>
  </si>
  <si>
    <t>34</t>
  </si>
  <si>
    <t>997013501</t>
  </si>
  <si>
    <t>Odvoz suti a vybouraných hmot na skládku nebo meziskládku do 1 km se složením</t>
  </si>
  <si>
    <t>1910305057</t>
  </si>
  <si>
    <t>35</t>
  </si>
  <si>
    <t>997013509</t>
  </si>
  <si>
    <t>Příplatek k odvozu suti a vybouraných hmot na skládku ZKD 1 km přes 1 km</t>
  </si>
  <si>
    <t>-1846371554</t>
  </si>
  <si>
    <t>36</t>
  </si>
  <si>
    <t>997013861</t>
  </si>
  <si>
    <t>Poplatek za uložení stavebního odpadu na recyklační skládce (skládkovné) z prostého betonu kód odpadu 17 01 01</t>
  </si>
  <si>
    <t>817055661</t>
  </si>
  <si>
    <t>37</t>
  </si>
  <si>
    <t>997013862</t>
  </si>
  <si>
    <t>Poplatek za uložení stavebního odpadu na recyklační skládce (skládkovné) z armovaného betonu kód odpadu 17 01 01</t>
  </si>
  <si>
    <t>-1074766156</t>
  </si>
  <si>
    <t>38</t>
  </si>
  <si>
    <t>997013863</t>
  </si>
  <si>
    <t>Poplatek za uložení stavebního odpadu na recyklační skládce (skládkovné) cihelného kód odpadu 17 01 02</t>
  </si>
  <si>
    <t>-1691719522</t>
  </si>
  <si>
    <t>39</t>
  </si>
  <si>
    <t>997013871</t>
  </si>
  <si>
    <t>Poplatek za uložení stavebního odpadu na recyklační skládce (skládkovné) směsného stavebního a demoličního kód odpadu 17 09 04</t>
  </si>
  <si>
    <t>-1478744896</t>
  </si>
  <si>
    <t>40</t>
  </si>
  <si>
    <t>997013873</t>
  </si>
  <si>
    <t>Poplatek za uložení stavebního odpadu na recyklační skládce (skládkovné) zeminy a kamení zatříděného do Katalogu odpadů pod kódem 17 05 04</t>
  </si>
  <si>
    <t>-1378622389</t>
  </si>
  <si>
    <t>41</t>
  </si>
  <si>
    <t>997013875</t>
  </si>
  <si>
    <t>Poplatek za uložení stavebního odpadu na recyklační skládce (skládkovné) asfaltového bez obsahu dehtu zatříděného do Katalogu odpadů pod kódem 17 03 02</t>
  </si>
  <si>
    <t>1814012624</t>
  </si>
  <si>
    <t>42</t>
  </si>
  <si>
    <t>997100000</t>
  </si>
  <si>
    <t>Prodej kovového odpadu do sběrných surovin</t>
  </si>
  <si>
    <t>1199638839</t>
  </si>
  <si>
    <t>998</t>
  </si>
  <si>
    <t>Přesun hmot</t>
  </si>
  <si>
    <t>43</t>
  </si>
  <si>
    <t>998222012</t>
  </si>
  <si>
    <t>Přesun hmot pro tělovýchovné plochy</t>
  </si>
  <si>
    <t>-1157319905</t>
  </si>
  <si>
    <t>PSV</t>
  </si>
  <si>
    <t>Práce a dodávky PSV</t>
  </si>
  <si>
    <t>767</t>
  </si>
  <si>
    <t>Konstrukce zámečnické</t>
  </si>
  <si>
    <t>44</t>
  </si>
  <si>
    <t>767996702</t>
  </si>
  <si>
    <t>Demontáž atypických zámečnických konstrukcí řezáním hm jednotlivých dílů přes 50 do 100 kg</t>
  </si>
  <si>
    <t>kg</t>
  </si>
  <si>
    <t>-1361138469</t>
  </si>
  <si>
    <t>VRN</t>
  </si>
  <si>
    <t>Vedlejší rozpočtové náklady</t>
  </si>
  <si>
    <t>VRN1</t>
  </si>
  <si>
    <t>Průzkumné, geodetické a projektové práce</t>
  </si>
  <si>
    <t>45</t>
  </si>
  <si>
    <t>012002000</t>
  </si>
  <si>
    <t>Geodetické práce - vytýčení objektu a stávajících sítí</t>
  </si>
  <si>
    <t>hod</t>
  </si>
  <si>
    <t>1024</t>
  </si>
  <si>
    <t>1787214734</t>
  </si>
  <si>
    <t>VRN3</t>
  </si>
  <si>
    <t>Zařízení staveniště</t>
  </si>
  <si>
    <t>46</t>
  </si>
  <si>
    <t>030001000</t>
  </si>
  <si>
    <t>%</t>
  </si>
  <si>
    <t>-1473416427</t>
  </si>
  <si>
    <t>VRN4</t>
  </si>
  <si>
    <t>Inženýrská činnost</t>
  </si>
  <si>
    <t>47</t>
  </si>
  <si>
    <t>040001000</t>
  </si>
  <si>
    <t>937312324</t>
  </si>
  <si>
    <t>VRN9</t>
  </si>
  <si>
    <t>Ostatní náklady</t>
  </si>
  <si>
    <t>48</t>
  </si>
  <si>
    <t>090001000</t>
  </si>
  <si>
    <t>Kompletační činnost</t>
  </si>
  <si>
    <t>744019698</t>
  </si>
  <si>
    <t>SO-02 - Rekonstrukce fotbalového hřiště</t>
  </si>
  <si>
    <t>Soupis:</t>
  </si>
  <si>
    <t>SO-02.1 - Stavební řešení</t>
  </si>
  <si>
    <t xml:space="preserve">    2 - Zakládání</t>
  </si>
  <si>
    <t xml:space="preserve">    5 - Komunikace pozemní</t>
  </si>
  <si>
    <t xml:space="preserve">    8 - Trubní vedení</t>
  </si>
  <si>
    <t xml:space="preserve">    792 - Sportovní vybavení</t>
  </si>
  <si>
    <t>132251102</t>
  </si>
  <si>
    <t>Hloubení rýh nezapažených š do 800 mm v hornině třídy těžitelnosti I skupiny 3 objem do 50 m3 strojně</t>
  </si>
  <si>
    <t>-1773479293</t>
  </si>
  <si>
    <t>133212811</t>
  </si>
  <si>
    <t>Hloubení nezapažených šachet v hornině třídy těžitelnosti I skupiny 3 plocha výkopu do 4 m2 ručně</t>
  </si>
  <si>
    <t>1308658485</t>
  </si>
  <si>
    <t>-847704047</t>
  </si>
  <si>
    <t>-842794876</t>
  </si>
  <si>
    <t>2069347250</t>
  </si>
  <si>
    <t>-756742097</t>
  </si>
  <si>
    <t>181951112R</t>
  </si>
  <si>
    <t>Úprava pláně s vyrovnáním nerovností v hornině třídy těžitelnosti I skupiny 1 až 3 se zhutněním strojně vč.předepsaných zkoušek zhutnění</t>
  </si>
  <si>
    <t>1614394914</t>
  </si>
  <si>
    <t>Zakládání</t>
  </si>
  <si>
    <t>211531111</t>
  </si>
  <si>
    <t>Výplň odvodňovacích žeber nebo trativodů kamenivem hrubým drceným frakce 16 až 32 mm</t>
  </si>
  <si>
    <t>1560215168</t>
  </si>
  <si>
    <t>211971122</t>
  </si>
  <si>
    <t xml:space="preserve">Zřízení opláštění žeber nebo trativodů geotextilií v rýze nebo zářezu </t>
  </si>
  <si>
    <t>26379653</t>
  </si>
  <si>
    <t>M</t>
  </si>
  <si>
    <t>69311080</t>
  </si>
  <si>
    <t>geotextilie netkaná separační, ochranná, filtrační, drenážní PES 200g/m2</t>
  </si>
  <si>
    <t>-1271013291</t>
  </si>
  <si>
    <t>212750103</t>
  </si>
  <si>
    <t xml:space="preserve">Trativod z drenážních trubek PVC-U SN 4 perforace 360° včetně lože otevřený výkop DN 160 </t>
  </si>
  <si>
    <t>1988700124</t>
  </si>
  <si>
    <t>212750104</t>
  </si>
  <si>
    <t>Trativod z drenážních trubek PVC-U SN 4 perforace 360° včetně lože otevřený výkop DN 200</t>
  </si>
  <si>
    <t>-1690132761</t>
  </si>
  <si>
    <t>21276R</t>
  </si>
  <si>
    <t>Provedení nálevové vsakovací zkoušky</t>
  </si>
  <si>
    <t>kpl</t>
  </si>
  <si>
    <t>-755911212</t>
  </si>
  <si>
    <t>275313711</t>
  </si>
  <si>
    <t>Základové patky z betonu tř. C 20/25</t>
  </si>
  <si>
    <t>-193103456</t>
  </si>
  <si>
    <t>Komunikace pozemní</t>
  </si>
  <si>
    <t>564710112</t>
  </si>
  <si>
    <t>Podklad z kameniva hrubého drceného vel. 16-32 mm plochy přes 100 m2 tl 60 mm</t>
  </si>
  <si>
    <t>-2115438287</t>
  </si>
  <si>
    <t>564721112</t>
  </si>
  <si>
    <t>Podklad nebo kryt z kameniva hrubého drceného vel. 32-63 mm plochy přes 100 m2 tl 90 mm</t>
  </si>
  <si>
    <t>604862465</t>
  </si>
  <si>
    <t>564751111</t>
  </si>
  <si>
    <t>Podklad nebo kryt z kameniva hrubého drceného vel. 32-63 mm plochy přes 100 m2 tl 150 mm</t>
  </si>
  <si>
    <t>-2000973971</t>
  </si>
  <si>
    <t>564801110R</t>
  </si>
  <si>
    <t>Podklad ze štěrkodrtě ŠD fr.0-4mm plochy přes 100 m2 tl 10 mm</t>
  </si>
  <si>
    <t>1588430228</t>
  </si>
  <si>
    <t>564801110RR</t>
  </si>
  <si>
    <t>Podklad ze štěrkodrtě ŠD fr.4-8mm plochy přes 100 m2 tl 20 mm</t>
  </si>
  <si>
    <t>-102508150</t>
  </si>
  <si>
    <t>564801111</t>
  </si>
  <si>
    <t>Podklad ze štěrkodrtě ŠD fr.8-16 mm plochy přes 100 m2 tl 30 mm</t>
  </si>
  <si>
    <t>-1755882136</t>
  </si>
  <si>
    <t>589181112</t>
  </si>
  <si>
    <t>Umělý trávník pro fotbal výška vlasu do 50 mm hmotnost přes 3 kg/m2 zásyp písek a EPDM granulát</t>
  </si>
  <si>
    <t>1911723414</t>
  </si>
  <si>
    <t>589211111R</t>
  </si>
  <si>
    <t>Elastická podložka pod umělý trávník z polyolefinové pěny tl 10 mm</t>
  </si>
  <si>
    <t>1316620202</t>
  </si>
  <si>
    <t>589811121</t>
  </si>
  <si>
    <t>Vodorovné značení (lajnování) fotbalových hřišť š 10 cm</t>
  </si>
  <si>
    <t>-2093051184</t>
  </si>
  <si>
    <t>Trubní vedení</t>
  </si>
  <si>
    <t>895270001</t>
  </si>
  <si>
    <t>Proplachovací a kontrolní šachta z PVC-U vnější průměr 400 mm pro drenáže s lapačem písku užitné výšky 350 mm</t>
  </si>
  <si>
    <t>67948752</t>
  </si>
  <si>
    <t>895270021</t>
  </si>
  <si>
    <t>Proplachovací a kontrolní šachta z PVC-U vnější průměr 400 mm pro drenáže šachtové prodloužení světlé hloubky 800 mm</t>
  </si>
  <si>
    <t>-1051613759</t>
  </si>
  <si>
    <t>916331112</t>
  </si>
  <si>
    <t>Osazení zahradního obrubníku betonového do lože z betonu s boční opěrou</t>
  </si>
  <si>
    <t>-738193040</t>
  </si>
  <si>
    <t>59217001</t>
  </si>
  <si>
    <t>obrubník betonový zahradní 1000x50x250mm</t>
  </si>
  <si>
    <t>-1623811012</t>
  </si>
  <si>
    <t>916991121</t>
  </si>
  <si>
    <t>Lože pod obrubníky z betonu prostého</t>
  </si>
  <si>
    <t>1456190693</t>
  </si>
  <si>
    <t>949101112R</t>
  </si>
  <si>
    <t>Lešení pomocné pro objekty pozemních staveb s lešeňovou podlahou v přes 1,9 do 4,5 m zatížení do 150 kg/m2</t>
  </si>
  <si>
    <t>-2030057462</t>
  </si>
  <si>
    <t>-726729971</t>
  </si>
  <si>
    <t>7670201</t>
  </si>
  <si>
    <t>D+M sloupku hrazení z Jeklů 120/60/5mm, délka 5290mm, žár.pozink</t>
  </si>
  <si>
    <t>ks</t>
  </si>
  <si>
    <t>152729945</t>
  </si>
  <si>
    <t>7670202</t>
  </si>
  <si>
    <t>D+M sloupku hrazení z Jeklů 100/60/5mm, délka 1980mm, žár.pozink</t>
  </si>
  <si>
    <t>1706493995</t>
  </si>
  <si>
    <t>7670202a</t>
  </si>
  <si>
    <t>D+M sloupku hrazení z Jeklů 100/60/5mm, délka 1970mm, žár.pozink</t>
  </si>
  <si>
    <t>-194874528</t>
  </si>
  <si>
    <t>7670203</t>
  </si>
  <si>
    <t>D+M krytek na ocelové sloupky</t>
  </si>
  <si>
    <t>1294574140</t>
  </si>
  <si>
    <t>7670204</t>
  </si>
  <si>
    <t>D+M vodorovného vyztužení Jekl 40x40x5mm, žárový pozink</t>
  </si>
  <si>
    <t>1384330199</t>
  </si>
  <si>
    <t>7670205</t>
  </si>
  <si>
    <t>D+M sítě ochranné polypropylenové oka 120 x 120mm tl.5mm, černá, s osazením na sloupky a ocelové vzpěry vč.upevňovacího materiálu a příslušenství</t>
  </si>
  <si>
    <t>-1897026208</t>
  </si>
  <si>
    <t>7670206</t>
  </si>
  <si>
    <t>D+M pryžového pásu Gutta Shop tl.9mm, s osazením na sloupky a ocelové vzpěry vč.upevňovacího materiálu a příslušenství</t>
  </si>
  <si>
    <t>-378170967</t>
  </si>
  <si>
    <t>767R224</t>
  </si>
  <si>
    <t>D+M vstupní jednokřídl. branky vel.2080x1000 mm z jeklů 60x60mm, žárový pozink, vč.kování, bezp. zámku, pantů, ozn.č.X02-4</t>
  </si>
  <si>
    <t>1092598862</t>
  </si>
  <si>
    <t>767R225</t>
  </si>
  <si>
    <t>D+M vstupní dvoukřídlá branky, vel.3640x1000 mm z jeklů 60x6mm, žárový pozink, vč.kování, bezp.zámku, pantů a vratové zarážky ozn.č.X02-5</t>
  </si>
  <si>
    <t>-1169237677</t>
  </si>
  <si>
    <t>767R226</t>
  </si>
  <si>
    <t>D+M otvíravý díl hrazení, vel.1000x1000 mm z jeklů 60x6mm, žárový pozink, ozn.č.X02-7</t>
  </si>
  <si>
    <t>-1724436770</t>
  </si>
  <si>
    <t>998767201</t>
  </si>
  <si>
    <t>Přesun hmot procentní pro zámečnické konstrukce v objektech v do 6 m</t>
  </si>
  <si>
    <t>1021125090</t>
  </si>
  <si>
    <t>792</t>
  </si>
  <si>
    <t>Sportovní vybavení</t>
  </si>
  <si>
    <t>7920221</t>
  </si>
  <si>
    <t>D+M fotbalové branky, vel.7,32x2,44m, ocel.nosná kce, vč.pouzder pro zakotvení, základů, sítě, ozn.č.X02-1</t>
  </si>
  <si>
    <t>150133915</t>
  </si>
  <si>
    <t>7920222</t>
  </si>
  <si>
    <t>D+M fotbalové střídačky, délka 5000mm, ocel.nosná kce, vč.plast.sedaček a zakládání, ozn.č.X02-2</t>
  </si>
  <si>
    <t>1755513263</t>
  </si>
  <si>
    <t>7920223</t>
  </si>
  <si>
    <t>D+M rohové praporky fotbalové, 4 kusy, vč zemního pouzdra, vč.fáborku, ozn.č.X02-3</t>
  </si>
  <si>
    <t>-1177376258</t>
  </si>
  <si>
    <t>7920224</t>
  </si>
  <si>
    <t>D+M výsledková tabule pro fotbal vel.2500x1400x70mm, hliník konstr, vč nosné konstrukce a základů, komplet dle tab PSV ozn.č.X02-6</t>
  </si>
  <si>
    <t>-385712407</t>
  </si>
  <si>
    <t>7920280</t>
  </si>
  <si>
    <t>Dopravné pro sportovní vybavení</t>
  </si>
  <si>
    <t>-2113877216</t>
  </si>
  <si>
    <t>7920290</t>
  </si>
  <si>
    <t>Závěrečná revize sportoviště</t>
  </si>
  <si>
    <t>643584909</t>
  </si>
  <si>
    <t>012002000.1</t>
  </si>
  <si>
    <t>231811297</t>
  </si>
  <si>
    <t>49</t>
  </si>
  <si>
    <t>-1014045404</t>
  </si>
  <si>
    <t>50</t>
  </si>
  <si>
    <t>-489529387</t>
  </si>
  <si>
    <t>51</t>
  </si>
  <si>
    <t>-1094081496</t>
  </si>
  <si>
    <t>SO-02.2 - Osvětlení hřiště</t>
  </si>
  <si>
    <t xml:space="preserve">    741 - Elektroinstalace - silnoproud</t>
  </si>
  <si>
    <t>741</t>
  </si>
  <si>
    <t>Elektroinstalace - silnoproud</t>
  </si>
  <si>
    <t>741021111</t>
  </si>
  <si>
    <t>Osvětlení hřiště dle special.</t>
  </si>
  <si>
    <t>-557143607</t>
  </si>
  <si>
    <t>SO-03 - Objekt zázemí fotbalu</t>
  </si>
  <si>
    <t>SO-03.1 - Stavební řešení</t>
  </si>
  <si>
    <t xml:space="preserve">    4 - Vodorovné konstrukce</t>
  </si>
  <si>
    <t xml:space="preserve">    6 - Úpravy povrchů, podlahy a osazování výplní</t>
  </si>
  <si>
    <t xml:space="preserve">    711 - Izolace proti vodě, vlhkosti a plynům</t>
  </si>
  <si>
    <t xml:space="preserve">    712 - Povlakové krytiny</t>
  </si>
  <si>
    <t xml:space="preserve">    713 - Izolace tepelné</t>
  </si>
  <si>
    <t xml:space="preserve">    762 - Konstrukce tesařské</t>
  </si>
  <si>
    <t xml:space="preserve">    763 - Konstrukce suché výstavby</t>
  </si>
  <si>
    <t xml:space="preserve">    764 - Konstrukce klempířské</t>
  </si>
  <si>
    <t xml:space="preserve">    766 - Konstrukce truhlářské</t>
  </si>
  <si>
    <t xml:space="preserve">    771 - Podlahy z dlaždic</t>
  </si>
  <si>
    <t xml:space="preserve">    776 - Podlahy povlakové</t>
  </si>
  <si>
    <t xml:space="preserve">    781 - Dokončovací práce - obklady</t>
  </si>
  <si>
    <t xml:space="preserve">    783 - Dokončovací práce - nátěry</t>
  </si>
  <si>
    <t xml:space="preserve">    784 - Dokončovací práce - malby a tapety</t>
  </si>
  <si>
    <t xml:space="preserve">    792 - Tabulky PSV</t>
  </si>
  <si>
    <t>M - Práce a dodávky M</t>
  </si>
  <si>
    <t xml:space="preserve">    43-M - Montáž ocelových konstrukcí</t>
  </si>
  <si>
    <t>122251104</t>
  </si>
  <si>
    <t>Odkopávky a prokopávky nezapažené v hornině třídy těžitelnosti I skupiny 3 objem do 500 m3 strojně</t>
  </si>
  <si>
    <t>-2068123584</t>
  </si>
  <si>
    <t>132251104</t>
  </si>
  <si>
    <t>Hloubení rýh nezapažených š do 800 mm v hornině třídy těžitelnosti I skupiny 3 objem přes 100 m3 strojně</t>
  </si>
  <si>
    <t>-863991836</t>
  </si>
  <si>
    <t>133251101</t>
  </si>
  <si>
    <t>Hloubení šachet nezapažených v hornině třídy těžitelnosti I skupiny 3 objem do 20 m3</t>
  </si>
  <si>
    <t>-2038807914</t>
  </si>
  <si>
    <t>-2114046466</t>
  </si>
  <si>
    <t>271532212</t>
  </si>
  <si>
    <t>Podsyp pod základové konstrukce se zhutněním z hrubého kameniva frakce 16 až 32 mm</t>
  </si>
  <si>
    <t>484129307</t>
  </si>
  <si>
    <t>271562211R</t>
  </si>
  <si>
    <t>Podsyp pod základové konstrukce se zhutněním z drobného kameniva frakce 0 až 8 mm</t>
  </si>
  <si>
    <t>2043016512</t>
  </si>
  <si>
    <t>273321311</t>
  </si>
  <si>
    <t>Základové desky ze ŽB bez zvýšených nároků na prostředí tř. C 16/20</t>
  </si>
  <si>
    <t>1458127669</t>
  </si>
  <si>
    <t>273351121</t>
  </si>
  <si>
    <t>Zřízení bednění základových desek</t>
  </si>
  <si>
    <t>741922847</t>
  </si>
  <si>
    <t>273351122</t>
  </si>
  <si>
    <t>Odstranění bednění základových desek</t>
  </si>
  <si>
    <t>2016178340</t>
  </si>
  <si>
    <t>273362021</t>
  </si>
  <si>
    <t>Výztuž základových desek svařovanými sítěmi Kari</t>
  </si>
  <si>
    <t>-763458813</t>
  </si>
  <si>
    <t>274313611</t>
  </si>
  <si>
    <t>Základové pasy z betonu tř. C 16/20</t>
  </si>
  <si>
    <t>1040820614</t>
  </si>
  <si>
    <t>274351121</t>
  </si>
  <si>
    <t>Zřízení bednění základových pasů rovného</t>
  </si>
  <si>
    <t>1864035228</t>
  </si>
  <si>
    <t>274351122</t>
  </si>
  <si>
    <t>Odstranění bednění základových pasů rovného</t>
  </si>
  <si>
    <t>1204860107</t>
  </si>
  <si>
    <t>275313611</t>
  </si>
  <si>
    <t>Základové patky z betonu tř. C 16/20</t>
  </si>
  <si>
    <t>-1948212295</t>
  </si>
  <si>
    <t>275351121</t>
  </si>
  <si>
    <t>Zřízení bednění základových patek</t>
  </si>
  <si>
    <t>1308464184</t>
  </si>
  <si>
    <t>275351122</t>
  </si>
  <si>
    <t>Odstranění bednění základových patek</t>
  </si>
  <si>
    <t>1525205957</t>
  </si>
  <si>
    <t>311113134</t>
  </si>
  <si>
    <t>Nadzákladová zeď tl přes 250 do 300 mm z hladkých tvárnic ztraceného bednění včetně výplně z betonu tř. C 16/20</t>
  </si>
  <si>
    <t>489776867</t>
  </si>
  <si>
    <t>311235131</t>
  </si>
  <si>
    <t>Zdivo jednovrstvé z cihel broušených do P10 na tenkovrstvou maltu tl 240 mm</t>
  </si>
  <si>
    <t>-1087683357</t>
  </si>
  <si>
    <t>311235151</t>
  </si>
  <si>
    <t>Zdivo jednovrstvé z cihel broušených do P10 na tenkovrstvou maltu tl 300 mm</t>
  </si>
  <si>
    <t>169975963</t>
  </si>
  <si>
    <t>311238650</t>
  </si>
  <si>
    <t>Zdivo jednovrstvé tepelně izolační z cihel broušených P8 s vnitřní izolací z minerální vlny na tenkovrstvou maltu U přes 0,18 do 0,22 W/m2K tl 300 mm</t>
  </si>
  <si>
    <t>-2060328402</t>
  </si>
  <si>
    <t>311238653</t>
  </si>
  <si>
    <t>Zdivo jednovrstvé tepelně izolační z cihel broušených P10 s vnitřní izolací z minerální vlny na tenkovrstvou maltu U přes 0,18 do 0,22 W/m2K tl 380 mm</t>
  </si>
  <si>
    <t>-818332404</t>
  </si>
  <si>
    <t>311272030</t>
  </si>
  <si>
    <t>Zdivo z pórobetonových tvárnic hladkých do P2 přes 450 do 600 kg/m3 na tenkovrstvou maltu tl 200 mm</t>
  </si>
  <si>
    <t>-314857501</t>
  </si>
  <si>
    <t>319</t>
  </si>
  <si>
    <t>317142422</t>
  </si>
  <si>
    <t>Překlad nenosný pórobetonový š 100 mm v do 250 mm na tenkovrstvou maltu dl přes 1000 do 1250 mm</t>
  </si>
  <si>
    <t>1914932202</t>
  </si>
  <si>
    <t>320</t>
  </si>
  <si>
    <t>317142428</t>
  </si>
  <si>
    <t>Překlad nenosný pórobetonový š 100 mm v do 250 mm na tenkovrstvou maltu dl přes 2000 do 2500 mm</t>
  </si>
  <si>
    <t>-360086443</t>
  </si>
  <si>
    <t>321</t>
  </si>
  <si>
    <t>317142432</t>
  </si>
  <si>
    <t>Překlad nenosný pórobetonový š 125 mm v do 250 mm na tenkovrstvou maltu dl přes 1000 do 1250 mm</t>
  </si>
  <si>
    <t>1541843692</t>
  </si>
  <si>
    <t>317168052</t>
  </si>
  <si>
    <t>Překlad keramický vysoký v 238 mm dl 1250 mm</t>
  </si>
  <si>
    <t>1590590145</t>
  </si>
  <si>
    <t>317168053</t>
  </si>
  <si>
    <t>Překlad keramický vysoký v 238 mm dl 1500 mm</t>
  </si>
  <si>
    <t>1686183674</t>
  </si>
  <si>
    <t>317168056</t>
  </si>
  <si>
    <t>Překlad keramický vysoký v 238 mm dl 2250 mm</t>
  </si>
  <si>
    <t>-1722989169</t>
  </si>
  <si>
    <t>317168057</t>
  </si>
  <si>
    <t>Překlad keramický vysoký v 238 mm dl 2500 mm</t>
  </si>
  <si>
    <t>1589307392</t>
  </si>
  <si>
    <t>317168058</t>
  </si>
  <si>
    <t>Překlad keramický vysoký v 238 mm dl 2750 mm</t>
  </si>
  <si>
    <t>1576778875</t>
  </si>
  <si>
    <t>317168059</t>
  </si>
  <si>
    <t>Překlad keramický vysoký v 238 mm dl 3000 mm</t>
  </si>
  <si>
    <t>1888198156</t>
  </si>
  <si>
    <t>317168060</t>
  </si>
  <si>
    <t>Překlad keramický vysoký v 238 mm dl 3250 mm</t>
  </si>
  <si>
    <t>-2029776040</t>
  </si>
  <si>
    <t>331273013</t>
  </si>
  <si>
    <t>Pilíř z tvárnic betonových rozměru přes 300x300 mm do 400x400 mm</t>
  </si>
  <si>
    <t>1436149927</t>
  </si>
  <si>
    <t>342272225</t>
  </si>
  <si>
    <t>Příčka z pórobetonových hladkých tvárnic na tenkovrstvou maltu tl 100 mm</t>
  </si>
  <si>
    <t>-1133239312</t>
  </si>
  <si>
    <t>342272235</t>
  </si>
  <si>
    <t>Příčka z pórobetonových hladkých tvárnic na tenkovrstvou maltu tl 125 mm</t>
  </si>
  <si>
    <t>1918778370</t>
  </si>
  <si>
    <t>342272245</t>
  </si>
  <si>
    <t>Příčka z pórobetonových hladkých tvárnic na tenkovrstvou maltu tl 150 mm</t>
  </si>
  <si>
    <t>-25820633</t>
  </si>
  <si>
    <t>346244353</t>
  </si>
  <si>
    <t>Obezdívka ploch rovných tl 75 mm z pórobetonových přesných tvárnic</t>
  </si>
  <si>
    <t>1751399963</t>
  </si>
  <si>
    <t>346244354</t>
  </si>
  <si>
    <t>Obezdívka ploch rovných tl 100 mm z pórobetonových přesných tvárnic</t>
  </si>
  <si>
    <t>1541387578</t>
  </si>
  <si>
    <t>346272256</t>
  </si>
  <si>
    <t>Přizdívka z pórobetonových tvárnic tl 150 mm</t>
  </si>
  <si>
    <t>1084863361</t>
  </si>
  <si>
    <t>346272267R</t>
  </si>
  <si>
    <t>Přizdívka z pórobetonových tvárnic tl 250 mm</t>
  </si>
  <si>
    <t>2088963578</t>
  </si>
  <si>
    <t>389381001</t>
  </si>
  <si>
    <t>Dobetonování prefabrikovaných konstrukcí</t>
  </si>
  <si>
    <t>1060726462</t>
  </si>
  <si>
    <t>Vodorovné konstrukce</t>
  </si>
  <si>
    <t>411133901</t>
  </si>
  <si>
    <t>Montáž stropních panelů z betonu předpjatého bez závěsných háků hmotnosti do 1,5 t budova v do 18 m</t>
  </si>
  <si>
    <t>1656637015</t>
  </si>
  <si>
    <t>411133902</t>
  </si>
  <si>
    <t>Montáž stropních panelů z betonu předpjatého bez závěsných háků hmotnosti přes 1,5 do 3 t budova v do 18 m</t>
  </si>
  <si>
    <t>1178178949</t>
  </si>
  <si>
    <t>411133903</t>
  </si>
  <si>
    <t>Montáž stropních panelů z betonu předpjatého bez závěsných háků hmotnosti přes 3 do 5 t budova v do 18 m</t>
  </si>
  <si>
    <t>507467371</t>
  </si>
  <si>
    <t>59346R1</t>
  </si>
  <si>
    <t>panel stropní předpjatý v 165mm</t>
  </si>
  <si>
    <t>-657300987</t>
  </si>
  <si>
    <t>59346R2</t>
  </si>
  <si>
    <t>panel stropní předpjatý v 265mm</t>
  </si>
  <si>
    <t>390867738</t>
  </si>
  <si>
    <t>411321414</t>
  </si>
  <si>
    <t>Stropy deskové ze ŽB tř. C 25/30</t>
  </si>
  <si>
    <t>1678647113</t>
  </si>
  <si>
    <t>417321515</t>
  </si>
  <si>
    <t>Ztužující pásy a věnce ze ŽB tř. C 25/30</t>
  </si>
  <si>
    <t>814424877</t>
  </si>
  <si>
    <t>417351115</t>
  </si>
  <si>
    <t>Zřízení bednění ztužujících věnců</t>
  </si>
  <si>
    <t>-1585679785</t>
  </si>
  <si>
    <t>417351116</t>
  </si>
  <si>
    <t>Odstranění bednění ztužujících věnců</t>
  </si>
  <si>
    <t>-1533557226</t>
  </si>
  <si>
    <t>417361821</t>
  </si>
  <si>
    <t>Výztuž ztužujících věnců, stropů betonářskou ocelí 10 505</t>
  </si>
  <si>
    <t>-1452311532</t>
  </si>
  <si>
    <t>52</t>
  </si>
  <si>
    <t>435123912</t>
  </si>
  <si>
    <t>Montáž schodišťových ramen se svařovanými spoji hmotnosti přes 2 do 5 t budova v do 18 m</t>
  </si>
  <si>
    <t>-1063354863</t>
  </si>
  <si>
    <t>53</t>
  </si>
  <si>
    <t>59372192</t>
  </si>
  <si>
    <t>schodiště ŽB včetně výztuže do 120kg/m3 objem prefabrikátu přes 1m3</t>
  </si>
  <si>
    <t>-86684072</t>
  </si>
  <si>
    <t>54</t>
  </si>
  <si>
    <t>564710011</t>
  </si>
  <si>
    <t>Podklad z kameniva hrubého drceného vel. 8-16 mm plochy přes 100 m2 tl 50 mm</t>
  </si>
  <si>
    <t>35443368</t>
  </si>
  <si>
    <t>55</t>
  </si>
  <si>
    <t>564871113</t>
  </si>
  <si>
    <t>Podklad ze štěrkodrtě fr 0-32 plochy přes 100 m2 tl. 270 mm</t>
  </si>
  <si>
    <t>-2112052979</t>
  </si>
  <si>
    <t>56</t>
  </si>
  <si>
    <t>596811122</t>
  </si>
  <si>
    <t>Kladení betonové dlažby komunikací pro pěší do lože z kameniva velikosti do 0,09 m2 pl přes 100 do 300 m2</t>
  </si>
  <si>
    <t>-2119491715</t>
  </si>
  <si>
    <t>57</t>
  </si>
  <si>
    <t>59245018</t>
  </si>
  <si>
    <t>dlažba tvar obdélník betonová 200x100x60mm přírodní</t>
  </si>
  <si>
    <t>-1954807882</t>
  </si>
  <si>
    <t>Úpravy povrchů, podlahy a osazování výplní</t>
  </si>
  <si>
    <t>58</t>
  </si>
  <si>
    <t>611181001</t>
  </si>
  <si>
    <t>Sádrová stěrka tl.do 3 mm vnitřních rovných stropů</t>
  </si>
  <si>
    <t>755128117</t>
  </si>
  <si>
    <t>59</t>
  </si>
  <si>
    <t>612142001</t>
  </si>
  <si>
    <t>Pletivo sklovláknité vnitřních stěn vtlačené do tmelu</t>
  </si>
  <si>
    <t>-1703114062</t>
  </si>
  <si>
    <t>60</t>
  </si>
  <si>
    <t>612321341</t>
  </si>
  <si>
    <t>Vápenocementová omítka štuková dvouvrstvá vnitřních stěn nanášená strojně</t>
  </si>
  <si>
    <t>-180818267</t>
  </si>
  <si>
    <t>61</t>
  </si>
  <si>
    <t>622142001</t>
  </si>
  <si>
    <t>Sklovláknité pletivo vnějších stěn vtlačené do tmelu</t>
  </si>
  <si>
    <t>1327970203</t>
  </si>
  <si>
    <t>62</t>
  </si>
  <si>
    <t>622151001</t>
  </si>
  <si>
    <t>Penetrační akrylátový nátěr vnějších pastovitých tenkovrstvých omítek stěn</t>
  </si>
  <si>
    <t>-1901645408</t>
  </si>
  <si>
    <t>63</t>
  </si>
  <si>
    <t>622151031</t>
  </si>
  <si>
    <t>Penetrační silikonový nátěr vnějších pastovitých tenkovrstvých omítek stěn</t>
  </si>
  <si>
    <t>-1879098466</t>
  </si>
  <si>
    <t>64</t>
  </si>
  <si>
    <t>622211021</t>
  </si>
  <si>
    <t>Montáž kontaktního zateplení vnějších stěn lepením a mechanickým kotvením polystyrénových desek do betonu a zdiva tl přes 80 do 120 mm</t>
  </si>
  <si>
    <t>-982124852</t>
  </si>
  <si>
    <t>65</t>
  </si>
  <si>
    <t>28375938</t>
  </si>
  <si>
    <t>deska EPS 70 fasádní λ=0,039 tl 100mm</t>
  </si>
  <si>
    <t>-1449565072</t>
  </si>
  <si>
    <t>66</t>
  </si>
  <si>
    <t>622211061</t>
  </si>
  <si>
    <t>Montáž kontaktního zateplení vnějších stěn lepením a mechanickým kotvením polystyrénových desek do betonu a zdiva tl přes 240 mm</t>
  </si>
  <si>
    <t>1098095287</t>
  </si>
  <si>
    <t>67</t>
  </si>
  <si>
    <t>28375805</t>
  </si>
  <si>
    <t>deska EPS 70 fasádní λ=0,039 tl 280mm</t>
  </si>
  <si>
    <t>-1984004215</t>
  </si>
  <si>
    <t>68</t>
  </si>
  <si>
    <t>622251101</t>
  </si>
  <si>
    <t>Příplatek k cenám kontaktního zateplení vnějších stěn za zápustnou montáž a použití tepelněizolačních zátek z polystyrenu</t>
  </si>
  <si>
    <t>1610905960</t>
  </si>
  <si>
    <t>69</t>
  </si>
  <si>
    <t>622321321</t>
  </si>
  <si>
    <t>Vápenocementová omítka hladká jednovrstvá vnějších stěn nanášená strojně</t>
  </si>
  <si>
    <t>-1970981095</t>
  </si>
  <si>
    <t>70</t>
  </si>
  <si>
    <t>622511032</t>
  </si>
  <si>
    <t>Tenkovrstvá akrylátová zatíraná omítka zrnitost 3,0 mm vnějších stěn</t>
  </si>
  <si>
    <t>-703533779</t>
  </si>
  <si>
    <t>71</t>
  </si>
  <si>
    <t>622511102</t>
  </si>
  <si>
    <t>Tenkovrstvá akrylátová jemnozrnná omítka vnějších stěn</t>
  </si>
  <si>
    <t>1657986179</t>
  </si>
  <si>
    <t>72</t>
  </si>
  <si>
    <t>622531012</t>
  </si>
  <si>
    <t>Tenkovrstvá silikonová zatíraná omítka zrnitost 1,5 mm vnějších stěn</t>
  </si>
  <si>
    <t>1520420763</t>
  </si>
  <si>
    <t>73</t>
  </si>
  <si>
    <t>631311115</t>
  </si>
  <si>
    <t>Mazanina tl přes 50 do 80 mm z betonu prostého bez zvýšených nároků na prostředí tř. C 20/25</t>
  </si>
  <si>
    <t>-2092634348</t>
  </si>
  <si>
    <t>74</t>
  </si>
  <si>
    <t>631311125</t>
  </si>
  <si>
    <t>Mazanina tl přes 80 do 120 mm z betonu prostého bez zvýšených nároků na prostředí tř. C 20/25</t>
  </si>
  <si>
    <t>332071219</t>
  </si>
  <si>
    <t>75</t>
  </si>
  <si>
    <t>631319011</t>
  </si>
  <si>
    <t>Příplatek k mazanině tl přes 50 do 80 mm za přehlazení povrchu</t>
  </si>
  <si>
    <t>-1897033699</t>
  </si>
  <si>
    <t>76</t>
  </si>
  <si>
    <t>631319012</t>
  </si>
  <si>
    <t>Příplatek k mazanině tl přes 80 do 120 mm za přehlazení povrchu</t>
  </si>
  <si>
    <t>1216229658</t>
  </si>
  <si>
    <t>77</t>
  </si>
  <si>
    <t>631319171</t>
  </si>
  <si>
    <t>Příplatek k mazanině tl přes 50 do 80 mm za stržení povrchu spodní vrstvy před vložením výztuže</t>
  </si>
  <si>
    <t>502090490</t>
  </si>
  <si>
    <t>78</t>
  </si>
  <si>
    <t>631319173</t>
  </si>
  <si>
    <t>Příplatek k mazanině tl přes 80 do 120 mm za stržení povrchu spodní vrstvy před vložením výztuže</t>
  </si>
  <si>
    <t>-352507032</t>
  </si>
  <si>
    <t>79</t>
  </si>
  <si>
    <t>631342113</t>
  </si>
  <si>
    <t>Mazanina tl přes 50 do 80 mm z betonu lehkého tepelně-izolačního polystyrenového 700 kg/m3</t>
  </si>
  <si>
    <t>-74891774</t>
  </si>
  <si>
    <t>80</t>
  </si>
  <si>
    <t>631362021</t>
  </si>
  <si>
    <t>Výztuž mazanin svařovanými sítěmi Kari</t>
  </si>
  <si>
    <t>1149432609</t>
  </si>
  <si>
    <t>81</t>
  </si>
  <si>
    <t>632481213</t>
  </si>
  <si>
    <t>Separační vrstva z PE fólie</t>
  </si>
  <si>
    <t>-1679451394</t>
  </si>
  <si>
    <t>82</t>
  </si>
  <si>
    <t>634112113</t>
  </si>
  <si>
    <t>Obvodová dilatace podlahovým páskem z pěnového PE mezi stěnou a mazaninou nebo potěrem v 80 mm</t>
  </si>
  <si>
    <t>1313514581</t>
  </si>
  <si>
    <t>83</t>
  </si>
  <si>
    <t>1860749933</t>
  </si>
  <si>
    <t>84</t>
  </si>
  <si>
    <t>1844177515</t>
  </si>
  <si>
    <t>85</t>
  </si>
  <si>
    <t>-1915950265</t>
  </si>
  <si>
    <t>86</t>
  </si>
  <si>
    <t>919726122</t>
  </si>
  <si>
    <t>Geotextilie pro ochranu, separaci a filtraci netkaná měrná hm přes 200 do 300 g/m2</t>
  </si>
  <si>
    <t>116423135</t>
  </si>
  <si>
    <t>87</t>
  </si>
  <si>
    <t>941211111</t>
  </si>
  <si>
    <t>Montáž lešení řadového rámového lehkého zatížení do 200 kg/m2 š od 0,6 do 0,9 m v do 10 m</t>
  </si>
  <si>
    <t>-2053808232</t>
  </si>
  <si>
    <t>88</t>
  </si>
  <si>
    <t>941211211</t>
  </si>
  <si>
    <t>Příplatek k lešení řadovému rámovému lehkému do 200 kg/m2 š od 0,6 do 0,9 m v do 10 m za každý den použití</t>
  </si>
  <si>
    <t>142272629</t>
  </si>
  <si>
    <t>89</t>
  </si>
  <si>
    <t>941211321</t>
  </si>
  <si>
    <t>Odborná prohlídka lešení řadového rámového lehkého s podlahami zatížení do 200 kg/m2 š od 0,6 do 0,9 m v do 25 m pl přes 500 do 2000 m2 nezakrytého</t>
  </si>
  <si>
    <t>-1448692847</t>
  </si>
  <si>
    <t>90</t>
  </si>
  <si>
    <t>941211811</t>
  </si>
  <si>
    <t>Demontáž lešení řadového rámového lehkého zatížení do 200 kg/m2 š od 0,6 do 0,9 m v do 10 m</t>
  </si>
  <si>
    <t>129154846</t>
  </si>
  <si>
    <t>91</t>
  </si>
  <si>
    <t>952901111</t>
  </si>
  <si>
    <t>Vyčištění budov bytové a občanské výstavby při výšce podlaží do 4 m</t>
  </si>
  <si>
    <t>344292064</t>
  </si>
  <si>
    <t>92</t>
  </si>
  <si>
    <t>993111111</t>
  </si>
  <si>
    <t>Dovoz a odvoz lešení řadového do 10 km včetně naložení a složení</t>
  </si>
  <si>
    <t>2001542019</t>
  </si>
  <si>
    <t>93</t>
  </si>
  <si>
    <t>993111119</t>
  </si>
  <si>
    <t>Příplatek k ceně dovozu a odvozu lešení řadového ZKD 10 km přes 10 km</t>
  </si>
  <si>
    <t>1837225905</t>
  </si>
  <si>
    <t>94</t>
  </si>
  <si>
    <t>998011002</t>
  </si>
  <si>
    <t>Přesun hmot pro budovy zděné v přes 6 do 12 m</t>
  </si>
  <si>
    <t>-2042944416</t>
  </si>
  <si>
    <t>711</t>
  </si>
  <si>
    <t>Izolace proti vodě, vlhkosti a plynům</t>
  </si>
  <si>
    <t>95</t>
  </si>
  <si>
    <t>711111001</t>
  </si>
  <si>
    <t>Provedení izolace proti zemní vlhkosti vodorovné za studena nátěrem penetračním</t>
  </si>
  <si>
    <t>-361424919</t>
  </si>
  <si>
    <t>96</t>
  </si>
  <si>
    <t>11163150</t>
  </si>
  <si>
    <t>lak penetrační asfaltový</t>
  </si>
  <si>
    <t>-1365597870</t>
  </si>
  <si>
    <t>97</t>
  </si>
  <si>
    <t>711112001</t>
  </si>
  <si>
    <t>Provedení izolace proti zemní vlhkosti svislé za studena nátěrem penetračním</t>
  </si>
  <si>
    <t>-105896906</t>
  </si>
  <si>
    <t>98</t>
  </si>
  <si>
    <t>1393374286</t>
  </si>
  <si>
    <t>99</t>
  </si>
  <si>
    <t>711141559</t>
  </si>
  <si>
    <t>Provedení izolace proti zemní vlhkosti pásy přitavením vodorovné NAIP</t>
  </si>
  <si>
    <t>1300219034</t>
  </si>
  <si>
    <t>100</t>
  </si>
  <si>
    <t>62855001</t>
  </si>
  <si>
    <t>pás asfaltový natavitelný modifikovaný SBS s vložkou z polyesterové rohože a spalitelnou PE fólií nebo jemnozrnným minerálním posypem na horním povrchu tl 4,0mm</t>
  </si>
  <si>
    <t>-1069915509</t>
  </si>
  <si>
    <t>101</t>
  </si>
  <si>
    <t>62856011</t>
  </si>
  <si>
    <t>pás asfaltový natavitelný modifikovaný SBS s vložkou z hliníkové fólie s textilií a spalitelnou PE fólií nebo jemnozrnným minerálním posypem na horním povrchu tl 4,0mm</t>
  </si>
  <si>
    <t>-1789503892</t>
  </si>
  <si>
    <t>102</t>
  </si>
  <si>
    <t>711142559</t>
  </si>
  <si>
    <t>Provedení izolace proti zemní vlhkosti pásy přitavením svislé NAIP</t>
  </si>
  <si>
    <t>1838524719</t>
  </si>
  <si>
    <t>103</t>
  </si>
  <si>
    <t>-912943550</t>
  </si>
  <si>
    <t>104</t>
  </si>
  <si>
    <t>-1399144433</t>
  </si>
  <si>
    <t>105</t>
  </si>
  <si>
    <t>711161274</t>
  </si>
  <si>
    <t>Provedení izolace proti zemní vlhkosti svislé z nopové fólie výška nopu do 20 mm</t>
  </si>
  <si>
    <t>-1556214349</t>
  </si>
  <si>
    <t>106</t>
  </si>
  <si>
    <t>28323010</t>
  </si>
  <si>
    <t>fólie profilovaná (nopová) drenážní HDPE s výškou nopů 20mm</t>
  </si>
  <si>
    <t>-248842142</t>
  </si>
  <si>
    <t>107</t>
  </si>
  <si>
    <t>998711202</t>
  </si>
  <si>
    <t>Přesun hmot procentní pro izolace proti vodě, vlhkosti a plynům v objektech v přes 6 do 12 m</t>
  </si>
  <si>
    <t>548508223</t>
  </si>
  <si>
    <t>712</t>
  </si>
  <si>
    <t>Povlakové krytiny</t>
  </si>
  <si>
    <t>108</t>
  </si>
  <si>
    <t>712311101</t>
  </si>
  <si>
    <t>Provedení povlakové krytiny střech do 10° za studena lakem penetračním nebo asfaltovým</t>
  </si>
  <si>
    <t>-652822248</t>
  </si>
  <si>
    <t>109</t>
  </si>
  <si>
    <t>-427451826</t>
  </si>
  <si>
    <t>110</t>
  </si>
  <si>
    <t>712341559</t>
  </si>
  <si>
    <t>Provedení povlakové krytiny střech do 10° pásy NAIP přitavením v plné ploše</t>
  </si>
  <si>
    <t>-1841607374</t>
  </si>
  <si>
    <t>111</t>
  </si>
  <si>
    <t>62832001</t>
  </si>
  <si>
    <t>pás asfaltový natavitelný oxidovaný s vložkou ze skleněné rohože typu V60 s jemnozrnným minerálním posypem tl 3,5mm</t>
  </si>
  <si>
    <t>-1447080957</t>
  </si>
  <si>
    <t>112</t>
  </si>
  <si>
    <t>62855002</t>
  </si>
  <si>
    <t>pás asfaltový natavitelný modifikovaný SBS s vložkou z polyesterové rohože a spalitelnou PE fólií nebo jemnozrnným minerálním posypem na horním povrchu tl 5,0mm</t>
  </si>
  <si>
    <t>1020354542</t>
  </si>
  <si>
    <t>113</t>
  </si>
  <si>
    <t>712391382</t>
  </si>
  <si>
    <t>Provedení povlakové krytiny střech do 10° násypem z hrubého kameniva tl 50 mm (kačírek)</t>
  </si>
  <si>
    <t>1744286467</t>
  </si>
  <si>
    <t>114</t>
  </si>
  <si>
    <t>58333651</t>
  </si>
  <si>
    <t>kamenivo těžené hrubé frakce 8/16</t>
  </si>
  <si>
    <t>-1793929889</t>
  </si>
  <si>
    <t>115</t>
  </si>
  <si>
    <t>712431101</t>
  </si>
  <si>
    <t>Provedení povlakové krytiny střech přes 10° do 30° pásy na sucho AIP nebo NAIP</t>
  </si>
  <si>
    <t>-944692161</t>
  </si>
  <si>
    <t>116</t>
  </si>
  <si>
    <t>62832134</t>
  </si>
  <si>
    <t>pás asfaltový natavitelný oxidovaný s vložkou ze skleněné rohože typu V60 s jemnozrnným minerálním posypem tl 4,0mm</t>
  </si>
  <si>
    <t>1800243365</t>
  </si>
  <si>
    <t>117</t>
  </si>
  <si>
    <t>998712202</t>
  </si>
  <si>
    <t>Přesun hmot procentní pro krytiny povlakové v objektech v přes 6 do 12 m</t>
  </si>
  <si>
    <t>-294253906</t>
  </si>
  <si>
    <t>713</t>
  </si>
  <si>
    <t>Izolace tepelné</t>
  </si>
  <si>
    <t>118</t>
  </si>
  <si>
    <t>713111111</t>
  </si>
  <si>
    <t>Montáž izolace tepelné vrchem stropů volně kladenými rohožemi, pásy, dílci, deskami</t>
  </si>
  <si>
    <t>-87714879</t>
  </si>
  <si>
    <t>119</t>
  </si>
  <si>
    <t>63152104</t>
  </si>
  <si>
    <t>pás tepelně izolační univerzální λ=0,032-0,033 tl 160mm</t>
  </si>
  <si>
    <t>-1425241376</t>
  </si>
  <si>
    <t>120</t>
  </si>
  <si>
    <t>63152106</t>
  </si>
  <si>
    <t>pás tepelně izolační univerzální λ=0,032-0,033 tl 180mm</t>
  </si>
  <si>
    <t>-1674997621</t>
  </si>
  <si>
    <t>121</t>
  </si>
  <si>
    <t>713111128</t>
  </si>
  <si>
    <t>Montáž izolace tepelné spodem stropů lepením celoplošně s mechanickým kotvením rohoží, pásů, dílců, desek</t>
  </si>
  <si>
    <t>-691796870</t>
  </si>
  <si>
    <t>122</t>
  </si>
  <si>
    <t>28375875</t>
  </si>
  <si>
    <t>deska EPS 70 pro konstrukce s malým zatížením λ=0,039</t>
  </si>
  <si>
    <t>591568099</t>
  </si>
  <si>
    <t>123</t>
  </si>
  <si>
    <t>713121111</t>
  </si>
  <si>
    <t>Montáž izolace tepelné podlah volně kladenými rohožemi, pásy, dílci, deskami 1 vrstva</t>
  </si>
  <si>
    <t>-735470117</t>
  </si>
  <si>
    <t>124</t>
  </si>
  <si>
    <t>28375041</t>
  </si>
  <si>
    <t>deska EPS 200 pro konstrukce s velmi vysokým zatížením λ=0,034 tl 150mm</t>
  </si>
  <si>
    <t>2002433500</t>
  </si>
  <si>
    <t>125</t>
  </si>
  <si>
    <t>28375924</t>
  </si>
  <si>
    <t>deska EPS 200 pro konstrukce s velmi vysokým zatížením λ=0,034 tl 80mm</t>
  </si>
  <si>
    <t>-293762734</t>
  </si>
  <si>
    <t>126</t>
  </si>
  <si>
    <t>28375961</t>
  </si>
  <si>
    <t>deska EPS 200 pro konstrukce s velmi vysokým zatížením λ=0,034 tl 160mm</t>
  </si>
  <si>
    <t>-1731917809</t>
  </si>
  <si>
    <t>127</t>
  </si>
  <si>
    <t>28375918</t>
  </si>
  <si>
    <t>deska EPS 200 pro konstrukce s velmi vysokým zatížením λ=0,034 tl 20mm</t>
  </si>
  <si>
    <t>1867530394</t>
  </si>
  <si>
    <t>128</t>
  </si>
  <si>
    <t>713131141</t>
  </si>
  <si>
    <t>Montáž izolace tepelné stěn lepením celoplošně rohoží, pásů, dílců, desek</t>
  </si>
  <si>
    <t>-637548724</t>
  </si>
  <si>
    <t>129</t>
  </si>
  <si>
    <t>28376441</t>
  </si>
  <si>
    <t>deska XPS hrana rovná a strukturovaný povrch 300kPA λ=0,035 tl 60mm</t>
  </si>
  <si>
    <t>1088048780</t>
  </si>
  <si>
    <t>130</t>
  </si>
  <si>
    <t>28376353</t>
  </si>
  <si>
    <t>deska perimetrická pro zateplení spodních staveb 200kPa λ=0,034 tl 70mm</t>
  </si>
  <si>
    <t>-1786853415</t>
  </si>
  <si>
    <t>131</t>
  </si>
  <si>
    <t>713191132</t>
  </si>
  <si>
    <t>Montáž izolace tepelné podlah, stropů vrchem nebo střech překrytí separační fólií z PE</t>
  </si>
  <si>
    <t>-1308657579</t>
  </si>
  <si>
    <t>132</t>
  </si>
  <si>
    <t>28323100</t>
  </si>
  <si>
    <t>fólie LDPE (750 kg/m3) proti zemní vlhkosti nad úrovní terénu tl 0,8mm</t>
  </si>
  <si>
    <t>-2007510218</t>
  </si>
  <si>
    <t>133</t>
  </si>
  <si>
    <t>998713202</t>
  </si>
  <si>
    <t>Přesun hmot procentní pro izolace tepelné v objektech v přes 6 do 12 m</t>
  </si>
  <si>
    <t>1561552363</t>
  </si>
  <si>
    <t>762</t>
  </si>
  <si>
    <t>Konstrukce tesařské</t>
  </si>
  <si>
    <t>134</t>
  </si>
  <si>
    <t>762341250</t>
  </si>
  <si>
    <t>Montáž bednění střech rovných a šikmých sklonu do 60° z hoblovaných prken</t>
  </si>
  <si>
    <t>-1399982407</t>
  </si>
  <si>
    <t>135</t>
  </si>
  <si>
    <t>60516R</t>
  </si>
  <si>
    <t>prkna Bo hoblovaná vel.140x40 mm</t>
  </si>
  <si>
    <t>-1950448113</t>
  </si>
  <si>
    <t>136</t>
  </si>
  <si>
    <t>762431012R</t>
  </si>
  <si>
    <t xml:space="preserve">Obložení stěn z desek OSB tl 10 mm na sraz </t>
  </si>
  <si>
    <t>-833438983</t>
  </si>
  <si>
    <t>137</t>
  </si>
  <si>
    <t>762713121</t>
  </si>
  <si>
    <t>Montáž prostorové vázané kce pomocí tesařských spojů z hoblovaného řeziva průřezové pl přes 120 do 224 cm2</t>
  </si>
  <si>
    <t>-1959632920</t>
  </si>
  <si>
    <t>138</t>
  </si>
  <si>
    <t>60512132</t>
  </si>
  <si>
    <t>hranol stavební řezivo průřezu do 224cm2 přes dl 8m</t>
  </si>
  <si>
    <t>-765355091</t>
  </si>
  <si>
    <t>139</t>
  </si>
  <si>
    <t>762795000</t>
  </si>
  <si>
    <t>Spojovací prostředky pro montáž prostorových vázaných kcí</t>
  </si>
  <si>
    <t>-790716797</t>
  </si>
  <si>
    <t>140</t>
  </si>
  <si>
    <t>762895000</t>
  </si>
  <si>
    <t>Spojovací prostředky pro montáž záklopu, stropnice a podbíjení</t>
  </si>
  <si>
    <t>-17454183</t>
  </si>
  <si>
    <t>141</t>
  </si>
  <si>
    <t>998762202</t>
  </si>
  <si>
    <t>Přesun hmot procentní pro kce tesařské v objektech v přes 6 do 12 m</t>
  </si>
  <si>
    <t>1526621128</t>
  </si>
  <si>
    <t>763</t>
  </si>
  <si>
    <t>Konstrukce suché výstavby</t>
  </si>
  <si>
    <t>142</t>
  </si>
  <si>
    <t>763131411</t>
  </si>
  <si>
    <t>SDK podhled desky 1xA 12,5 bez izolace dvouvrstvá spodní kce profil CD+UD</t>
  </si>
  <si>
    <t>1614306244</t>
  </si>
  <si>
    <t>143</t>
  </si>
  <si>
    <t>763131714</t>
  </si>
  <si>
    <t>SDK podhled základní penetrační nátěr</t>
  </si>
  <si>
    <t>-1085259467</t>
  </si>
  <si>
    <t>144</t>
  </si>
  <si>
    <t>763331113</t>
  </si>
  <si>
    <t>Cementovláknitý podhled desky 1x12,5 dvouvrstvá spodní kce profil CD+UD bez izolace EI 15</t>
  </si>
  <si>
    <t>1120137717</t>
  </si>
  <si>
    <t>145</t>
  </si>
  <si>
    <t>763331206R</t>
  </si>
  <si>
    <t>Cementovláknitý podhled desky 2xCV 12,5  dvouvrstvá spodní kce profil CD+UD bez izolace EI 30</t>
  </si>
  <si>
    <t>-1844119596</t>
  </si>
  <si>
    <t>146</t>
  </si>
  <si>
    <t>763732212</t>
  </si>
  <si>
    <t>Montáž střešní konstrukce z plnostěnných vazníků konstrukční dl přes 10 do 18 m</t>
  </si>
  <si>
    <t>-2006961945</t>
  </si>
  <si>
    <t>147</t>
  </si>
  <si>
    <t>61223R</t>
  </si>
  <si>
    <t>dřevěný vazník lepený průřezu 180x500 mm pohledový</t>
  </si>
  <si>
    <t>-1319968486</t>
  </si>
  <si>
    <t>148</t>
  </si>
  <si>
    <t>998763402</t>
  </si>
  <si>
    <t>Přesun hmot procentní pro konstrukce montované z desek v objektech v přes 6 do 12 m</t>
  </si>
  <si>
    <t>1337597323</t>
  </si>
  <si>
    <t>764</t>
  </si>
  <si>
    <t>Konstrukce klempířské</t>
  </si>
  <si>
    <t>149</t>
  </si>
  <si>
    <t>764141411</t>
  </si>
  <si>
    <t>Krytina střechy rovné drážkováním ze svitků z TiZn předzvětralého plechu rš 670 mm sklonu do 30°</t>
  </si>
  <si>
    <t>7703596</t>
  </si>
  <si>
    <t>150</t>
  </si>
  <si>
    <t>998764202</t>
  </si>
  <si>
    <t>Přesun hmot procentní pro konstrukce klempířské v objektech v přes 6 do 12 m</t>
  </si>
  <si>
    <t>-377717680</t>
  </si>
  <si>
    <t>766</t>
  </si>
  <si>
    <t>Konstrukce truhlářské</t>
  </si>
  <si>
    <t>151</t>
  </si>
  <si>
    <t>766031111</t>
  </si>
  <si>
    <t>D+M obkladu obvod stěn z modřín prken tl 24mm s voskovým nátěrem, folií a dřev.roštem, komplet.provedení</t>
  </si>
  <si>
    <t>-134543309</t>
  </si>
  <si>
    <t>152</t>
  </si>
  <si>
    <t>766031112</t>
  </si>
  <si>
    <t>D+M terasových prken 26/117, tl.26mm, s podkladním dřev.roštem, komplet.provedení</t>
  </si>
  <si>
    <t>-220462798</t>
  </si>
  <si>
    <t>153</t>
  </si>
  <si>
    <t>766032111</t>
  </si>
  <si>
    <t>D.1.1. D+M celoprosklené dvoukřídlové dveře vel.2x900/2400+600mm, EW 15 DP3, komplet.provedení</t>
  </si>
  <si>
    <t>-162258447</t>
  </si>
  <si>
    <t>154</t>
  </si>
  <si>
    <t>766032112</t>
  </si>
  <si>
    <t>D.2.1. D+M  jednokřídlové dveře z lakované HPL vel. 700/1970mm, vč.ocel.zárubně, komplet.provedení</t>
  </si>
  <si>
    <t>-2006577613</t>
  </si>
  <si>
    <t>155</t>
  </si>
  <si>
    <t>766032113</t>
  </si>
  <si>
    <t>D.3.1. D+M  jednokřídlové dveře z lakované HPL vel. 800/1970mm, vč.ocel.zárubně, komplet.provedení</t>
  </si>
  <si>
    <t>-767426183</t>
  </si>
  <si>
    <t>156</t>
  </si>
  <si>
    <t>766032114</t>
  </si>
  <si>
    <t>D.3.2. D+M  jednokřídlové dveře z lakované HPL vel. 800/1970mm, vč.ocel.zárubně, EW 30 DP3, komplet.provedení</t>
  </si>
  <si>
    <t>-2008235773</t>
  </si>
  <si>
    <t>157</t>
  </si>
  <si>
    <t>766032115</t>
  </si>
  <si>
    <t>D.3.3. D+M  jednokřídlové dveře z lakované HPL vel. 800/1970mm, vč.ocel.zárubně, EW 30 DP3, komplet.provedení</t>
  </si>
  <si>
    <t>934838192</t>
  </si>
  <si>
    <t>158</t>
  </si>
  <si>
    <t>766032116</t>
  </si>
  <si>
    <t>D.3.4. D+M  jednokřídlové dveře z lakované HPL vel. 800/1970mm, vč.ocel.zárubně, EW 15 DP3, komplet.provedení</t>
  </si>
  <si>
    <t>-65967903</t>
  </si>
  <si>
    <t>159</t>
  </si>
  <si>
    <t>766032117</t>
  </si>
  <si>
    <t>D.3.5. D+M  jednokřídlové dveře z lakované HPL vel. 800/1970mm, vč.ocel.zárubně, EI 15 DP3, komplet.provedení</t>
  </si>
  <si>
    <t>1290578271</t>
  </si>
  <si>
    <t>160</t>
  </si>
  <si>
    <t>766032118</t>
  </si>
  <si>
    <t>D.4.1. D+M  jednokřídlové dveře z lakované HPL vel. 900/1970mm, vč.ocel.zárubně, EI 15 DP3, komplet.provedení</t>
  </si>
  <si>
    <t>-234999001</t>
  </si>
  <si>
    <t>161</t>
  </si>
  <si>
    <t>766032119</t>
  </si>
  <si>
    <t>D.5.1. D+M celoprosklené jednokřídlové dveře vel.900/2000mm, otvor 1800x2080mm, EI 15 DP3, komplet.provedení</t>
  </si>
  <si>
    <t>-899377663</t>
  </si>
  <si>
    <t>162</t>
  </si>
  <si>
    <t>766032120</t>
  </si>
  <si>
    <t>D.6. D+M  jednokřídlové posuvné dveře z lakované HPL vel. 715/1993mm, vč.ocel.pouzdra, komplet.provedení</t>
  </si>
  <si>
    <t>1431445950</t>
  </si>
  <si>
    <t>163</t>
  </si>
  <si>
    <t>766033111</t>
  </si>
  <si>
    <t>O1. D+M  vnější prosklená stěna plast vel. 2380/3475mm, vč.kování, komprimační pásky, komplet.provedení</t>
  </si>
  <si>
    <t>647964271</t>
  </si>
  <si>
    <t>164</t>
  </si>
  <si>
    <t>766033112</t>
  </si>
  <si>
    <t>O2. D+M  vnější prosklená stěna plast vel. 1700/3000mm, vč.kování, komprimační pásky, komplet.provedení</t>
  </si>
  <si>
    <t>904302290</t>
  </si>
  <si>
    <t>165</t>
  </si>
  <si>
    <t>766033113</t>
  </si>
  <si>
    <t>O3. D+M  vnější prosklená stěna plast vel. 1700/3000mm, vč.kování, komprimační pásky, komplet.provedení</t>
  </si>
  <si>
    <t>716715586</t>
  </si>
  <si>
    <t>166</t>
  </si>
  <si>
    <t>766033114</t>
  </si>
  <si>
    <t>O4. D+M  vnější prosklená stěna plast vel. 1700/3000mm, vč.kování, komprimační pásky, komplet.provedení</t>
  </si>
  <si>
    <t>1144364430</t>
  </si>
  <si>
    <t>167</t>
  </si>
  <si>
    <t>766033115</t>
  </si>
  <si>
    <t>O5. D+M  vnější prosklená stěna plast vel. 1700/3000mm, vč.kování, komprimační pásky, komplet.provedení</t>
  </si>
  <si>
    <t>-1628463574</t>
  </si>
  <si>
    <t>168</t>
  </si>
  <si>
    <t>766033116</t>
  </si>
  <si>
    <t>O6. D+M  okno dvoukřídlé plast vel. 1700/600mm, vč.kování, komplet.provedení</t>
  </si>
  <si>
    <t>-833351925</t>
  </si>
  <si>
    <t>169</t>
  </si>
  <si>
    <t>766033117</t>
  </si>
  <si>
    <t>O7. D+M  vnější prosklená stěna plast vel. 1700/3000mm, vč.kování, komprimační pásky, komplet.provedení</t>
  </si>
  <si>
    <t>-577644032</t>
  </si>
  <si>
    <t>170</t>
  </si>
  <si>
    <t>766033118</t>
  </si>
  <si>
    <t>O8. D+M  vnější dveře jednokřídlové plast vel. 1100/2400mm, vč.kování, komplet.provedení</t>
  </si>
  <si>
    <t>1650262928</t>
  </si>
  <si>
    <t>171</t>
  </si>
  <si>
    <t>766033119</t>
  </si>
  <si>
    <t>O9. D+M  vrata výklopná Al vel. 2250/2400mm, vč.kování, komplet.provedení</t>
  </si>
  <si>
    <t>704034704</t>
  </si>
  <si>
    <t>172</t>
  </si>
  <si>
    <t>766033120</t>
  </si>
  <si>
    <t>O10. D+M  vnější prosklená stěna plast vel. 1700/2900mm, vč.kování, komprimační pásky, komplet.provedení</t>
  </si>
  <si>
    <t>-1910151379</t>
  </si>
  <si>
    <t>173</t>
  </si>
  <si>
    <t>766033121</t>
  </si>
  <si>
    <t>O11. D+M  vnější prosklená stěna plast vel. 1700/2900mm, vč.kování, komprimační pásky, komplet.provedení</t>
  </si>
  <si>
    <t>1965069918</t>
  </si>
  <si>
    <t>174</t>
  </si>
  <si>
    <t>766033122</t>
  </si>
  <si>
    <t>O12. D+M  vnější prosklená stěna plast vel. 1700/2900mm, vč.kování, komprimační pásky, komplet.provedení</t>
  </si>
  <si>
    <t>162065699</t>
  </si>
  <si>
    <t>175</t>
  </si>
  <si>
    <t>766033123</t>
  </si>
  <si>
    <t>O13. D+M  okno dvoukřídlé plast vel. 2400/600mm, vč.kování, komplet.provedení</t>
  </si>
  <si>
    <t>1418149226</t>
  </si>
  <si>
    <t>176</t>
  </si>
  <si>
    <t>766033124</t>
  </si>
  <si>
    <t>O14. D+M  vnější dveře  plast vel. 1700/2650mm, vč.kování, komplet.provedení</t>
  </si>
  <si>
    <t>-1295738515</t>
  </si>
  <si>
    <t>177</t>
  </si>
  <si>
    <t>766033125</t>
  </si>
  <si>
    <t>O15. D+M  vnější dveře jednokřídlové plast vel. 1100/2650mm, vč.kování, komplet.provedení</t>
  </si>
  <si>
    <t>-1557498711</t>
  </si>
  <si>
    <t>178</t>
  </si>
  <si>
    <t>766033126</t>
  </si>
  <si>
    <t>O16. D+M  vnější dveře jednokřídlové plast vel. 1100/2100mm, vč.kování, komplet.provedení</t>
  </si>
  <si>
    <t>265416867</t>
  </si>
  <si>
    <t>179</t>
  </si>
  <si>
    <t>998766202</t>
  </si>
  <si>
    <t>Přesun hmot procentní pro kce truhlářské v objektech v přes 6 do 12 m</t>
  </si>
  <si>
    <t>-1802898005</t>
  </si>
  <si>
    <t>180</t>
  </si>
  <si>
    <t>767030001</t>
  </si>
  <si>
    <t>D+M výplně vnějšího zábradlí z nerezové sítě</t>
  </si>
  <si>
    <t>762107314</t>
  </si>
  <si>
    <t>181</t>
  </si>
  <si>
    <t>998767202</t>
  </si>
  <si>
    <t>Přesun hmot procentní pro zámečnické konstrukce v objektech v přes 6 do 12 m</t>
  </si>
  <si>
    <t>-893631855</t>
  </si>
  <si>
    <t>771</t>
  </si>
  <si>
    <t>Podlahy z dlaždic</t>
  </si>
  <si>
    <t>182</t>
  </si>
  <si>
    <t>771121011</t>
  </si>
  <si>
    <t>Nátěr penetrační na podlahu</t>
  </si>
  <si>
    <t>-507816758</t>
  </si>
  <si>
    <t>183</t>
  </si>
  <si>
    <t>771151013</t>
  </si>
  <si>
    <t>Samonivelační stěrka podlah pevnosti 20 MPa tl přes 5 do 8 mm</t>
  </si>
  <si>
    <t>1401106910</t>
  </si>
  <si>
    <t>184</t>
  </si>
  <si>
    <t>771151015</t>
  </si>
  <si>
    <t>Samonivelační stěrka podlah pevnosti 20 MPa tl přes 10 do 12 mm</t>
  </si>
  <si>
    <t>-1882060154</t>
  </si>
  <si>
    <t>185</t>
  </si>
  <si>
    <t>771474113</t>
  </si>
  <si>
    <t>Montáž soklů z dlaždic keramických rovných lepených cementovým flexibilním lepidlem v přes 90 do 120 mm</t>
  </si>
  <si>
    <t>-1128391292</t>
  </si>
  <si>
    <t>186</t>
  </si>
  <si>
    <t>59761187</t>
  </si>
  <si>
    <t>sokl keramický mrazuvzdorný povrch hladký/lapovaný tl do 10mm výšky přes 90 do 120mm</t>
  </si>
  <si>
    <t>-1821509140</t>
  </si>
  <si>
    <t>187</t>
  </si>
  <si>
    <t>771574413</t>
  </si>
  <si>
    <t>Montáž podlah keramických hladkých lepených cementovým flexibilním lepidlem přes 2 do 4 ks/m2</t>
  </si>
  <si>
    <t>1854756987</t>
  </si>
  <si>
    <t>188</t>
  </si>
  <si>
    <t>59761179</t>
  </si>
  <si>
    <t>dlažba keramická nemrazuvzdorná povrch hladký/matný tl do 10mm přes 2 do 4ks/m2</t>
  </si>
  <si>
    <t>1596490096</t>
  </si>
  <si>
    <t>189</t>
  </si>
  <si>
    <t>771591112R</t>
  </si>
  <si>
    <t>Izolace pod dlažbu stěrkou ve dvou vrstvách vč.systémových koutových pásků</t>
  </si>
  <si>
    <t>-48952345</t>
  </si>
  <si>
    <t>190</t>
  </si>
  <si>
    <t>771591115</t>
  </si>
  <si>
    <t>Podlahy spárování silikonem</t>
  </si>
  <si>
    <t>451855869</t>
  </si>
  <si>
    <t>191</t>
  </si>
  <si>
    <t>998771202</t>
  </si>
  <si>
    <t>Přesun hmot procentní pro podlahy z dlaždic v objektech v přes 6 do 12 m</t>
  </si>
  <si>
    <t>-1076829382</t>
  </si>
  <si>
    <t>776</t>
  </si>
  <si>
    <t>Podlahy povlakové</t>
  </si>
  <si>
    <t>192</t>
  </si>
  <si>
    <t>776121112</t>
  </si>
  <si>
    <t>Vodou ředitelná penetrace savého podkladu povlakových podlah</t>
  </si>
  <si>
    <t>-1828588513</t>
  </si>
  <si>
    <t>193</t>
  </si>
  <si>
    <t>776121113</t>
  </si>
  <si>
    <t>Vodou ředitelná penetrace savého podkladu povlakových podlah schodišťových stupňů</t>
  </si>
  <si>
    <t>-2032797985</t>
  </si>
  <si>
    <t>194</t>
  </si>
  <si>
    <t>776141112</t>
  </si>
  <si>
    <t>Stěrka podlahová nivelační pro vyrovnání podkladu povlakových podlah pevnosti 20 MPa tl přes 3 do 5 mm</t>
  </si>
  <si>
    <t>1593344710</t>
  </si>
  <si>
    <t>195</t>
  </si>
  <si>
    <t>776141116</t>
  </si>
  <si>
    <t>Stěrka podlahová nivelační pro vyrovnání podkladu povlakových podlah pevnosti 20 MPa tl přes 12 do 16 mm</t>
  </si>
  <si>
    <t>-1162714888</t>
  </si>
  <si>
    <t>196</t>
  </si>
  <si>
    <t>776231111</t>
  </si>
  <si>
    <t>Lepení lamel a čtverců z vinylu standardním lepidlem</t>
  </si>
  <si>
    <t>1769883286</t>
  </si>
  <si>
    <t>197</t>
  </si>
  <si>
    <t>28411057</t>
  </si>
  <si>
    <t>dílec vinylový heterogenní samoležící úprava PUR třída zátěže 23/34/43, hořlavost Bfl S1, nášlapná vrstva 0,70mm tl 5,0mm</t>
  </si>
  <si>
    <t>1592934733</t>
  </si>
  <si>
    <t>198</t>
  </si>
  <si>
    <t>776341111</t>
  </si>
  <si>
    <t>Montáž podlahovin z vinylu na stupnice šířky do 300 mm</t>
  </si>
  <si>
    <t>1131219946</t>
  </si>
  <si>
    <t>199</t>
  </si>
  <si>
    <t>776341121</t>
  </si>
  <si>
    <t>Montáž podlahovin z vinylu na podstupnice výšky do 200 mm</t>
  </si>
  <si>
    <t>2115121643</t>
  </si>
  <si>
    <t>200</t>
  </si>
  <si>
    <t>776411112</t>
  </si>
  <si>
    <t>Montáž obvodových soklíků výšky do 100 mm</t>
  </si>
  <si>
    <t>-1906516534</t>
  </si>
  <si>
    <t>201</t>
  </si>
  <si>
    <t>28411010</t>
  </si>
  <si>
    <t>lišta soklová PVC 20x100mm</t>
  </si>
  <si>
    <t>-1740864704</t>
  </si>
  <si>
    <t>202</t>
  </si>
  <si>
    <t>998776202</t>
  </si>
  <si>
    <t>Přesun hmot procentní pro podlahy povlakové v objektech v přes 6 do 12 m</t>
  </si>
  <si>
    <t>1158743438</t>
  </si>
  <si>
    <t>781</t>
  </si>
  <si>
    <t>Dokončovací práce - obklady</t>
  </si>
  <si>
    <t>203</t>
  </si>
  <si>
    <t>781121011</t>
  </si>
  <si>
    <t>Nátěr penetrační na stěnu</t>
  </si>
  <si>
    <t>-186316210</t>
  </si>
  <si>
    <t>204</t>
  </si>
  <si>
    <t>781131112</t>
  </si>
  <si>
    <t>Izolace pod obklad stěrkou ve dvou vrstvách vč systém koutových pásků</t>
  </si>
  <si>
    <t>618992531</t>
  </si>
  <si>
    <t>205</t>
  </si>
  <si>
    <t>781472219</t>
  </si>
  <si>
    <t>Montáž obkladů keramických hladkých lepených cementovým flexibilním lepidlem přes 22 do 25 ks/m2</t>
  </si>
  <si>
    <t>562785387</t>
  </si>
  <si>
    <t>206</t>
  </si>
  <si>
    <t>59761704</t>
  </si>
  <si>
    <t>obklad keramický nemrazuvzdorný povrch hladký/lesklý tl do 10mm přes 22 do 25ks/m2</t>
  </si>
  <si>
    <t>-737157534</t>
  </si>
  <si>
    <t>207</t>
  </si>
  <si>
    <t>781472224</t>
  </si>
  <si>
    <t>Montáž obkladů keramických hladkých lepených cementovým flexibilním lepidlem přes 85 do 100 ks/m2</t>
  </si>
  <si>
    <t>-1074087714</t>
  </si>
  <si>
    <t>208</t>
  </si>
  <si>
    <t>59761157</t>
  </si>
  <si>
    <t>dlažba keramická slinutá mrazuvzdorná povrch hladký/matný tl do 10mm přes 85 do 100ks/m2</t>
  </si>
  <si>
    <t>-1508187607</t>
  </si>
  <si>
    <t>209</t>
  </si>
  <si>
    <t>998781202</t>
  </si>
  <si>
    <t>Přesun hmot procentní pro obklady keramické v objektech v přes 6 do 12 m</t>
  </si>
  <si>
    <t>1854405468</t>
  </si>
  <si>
    <t>783</t>
  </si>
  <si>
    <t>Dokončovací práce - nátěry</t>
  </si>
  <si>
    <t>210</t>
  </si>
  <si>
    <t>783213021</t>
  </si>
  <si>
    <t xml:space="preserve">Napouštěcí dvojnásobný syntetický biodní nátěr tesařských prvků </t>
  </si>
  <si>
    <t>-368484052</t>
  </si>
  <si>
    <t>211</t>
  </si>
  <si>
    <t>783943151</t>
  </si>
  <si>
    <t>Penetrační polyuretanový nátěr hladkých betonových podlah</t>
  </si>
  <si>
    <t>-1548089554</t>
  </si>
  <si>
    <t>212</t>
  </si>
  <si>
    <t>783947161</t>
  </si>
  <si>
    <t>Krycí dvojnásobný polyuretanový vodou ředitelný nátěr betonové podlahy</t>
  </si>
  <si>
    <t>2137949088</t>
  </si>
  <si>
    <t>784</t>
  </si>
  <si>
    <t>Dokončovací práce - malby a tapety</t>
  </si>
  <si>
    <t>213</t>
  </si>
  <si>
    <t>784211101</t>
  </si>
  <si>
    <t>Dvojnásobné bílé malby ze směsí za mokra výborně oděruvzdorných v místnostech v do 3,80 m</t>
  </si>
  <si>
    <t>-269679624</t>
  </si>
  <si>
    <t>214</t>
  </si>
  <si>
    <t>784211131</t>
  </si>
  <si>
    <t>Dvojnásobné bílé malby ze směsí za mokra minimálně oděruvzdorných v místnostech do 3,80 m</t>
  </si>
  <si>
    <t>516668753</t>
  </si>
  <si>
    <t>Tabulky PSV</t>
  </si>
  <si>
    <t>215</t>
  </si>
  <si>
    <t>792031111</t>
  </si>
  <si>
    <t>X1 - D+M čisící zóna hrubá vel.500x1000mm, kompl.provedení dle tab.PSV</t>
  </si>
  <si>
    <t>800243669</t>
  </si>
  <si>
    <t>216</t>
  </si>
  <si>
    <t>792031112</t>
  </si>
  <si>
    <t>X2 - D+M čisící zóna jemná vel.1000x2000mm, kompl. provedení dle tab.PSV</t>
  </si>
  <si>
    <t>-186308723</t>
  </si>
  <si>
    <t>217</t>
  </si>
  <si>
    <t>792031113</t>
  </si>
  <si>
    <t>X3 - D+M nerezová dvířka hydrantu vel.650x650mm, kompl. provedení dle tab.PSV</t>
  </si>
  <si>
    <t>-1537127450</t>
  </si>
  <si>
    <t>218</t>
  </si>
  <si>
    <t>792031114</t>
  </si>
  <si>
    <t>X4 - D+M zábradlí schodišťové ocelové, kompl. provedení dle tab.PSV</t>
  </si>
  <si>
    <t>-1199160457</t>
  </si>
  <si>
    <t>219</t>
  </si>
  <si>
    <t>792031115</t>
  </si>
  <si>
    <t>X5 - D+M vnější parapet lakovaný pozink.plech r.š.330mm, délka 1700mm, kompl. provedení dle tab.PSV</t>
  </si>
  <si>
    <t>565347423</t>
  </si>
  <si>
    <t>220</t>
  </si>
  <si>
    <t>792031116</t>
  </si>
  <si>
    <t>X6 - D+M purenitový izolační blok vel.120/250mm, délka 1700mm, kompl. provedení dle tab.PSV</t>
  </si>
  <si>
    <t>-1722649179</t>
  </si>
  <si>
    <t>221</t>
  </si>
  <si>
    <t>792031117</t>
  </si>
  <si>
    <t>X7 - D+M předokenní roleta s elektromotory a dálkovým ovládáním, vel.1700x3000mm, kompl. provedení dle tab.PSV</t>
  </si>
  <si>
    <t>-670383228</t>
  </si>
  <si>
    <t>222</t>
  </si>
  <si>
    <t>792031118</t>
  </si>
  <si>
    <t>X8 - D+M nápis SK UNION BŘEVNOV, kartáčovaný hliník, výška písma 2,0m, kompl. provedení dle tab.PSV</t>
  </si>
  <si>
    <t>-1397947399</t>
  </si>
  <si>
    <t>223</t>
  </si>
  <si>
    <t>792031119</t>
  </si>
  <si>
    <t>X9 - D+M vnitřní parapet Werzalit vel.1700x265mm, kompl. provedení dle tab.PSV</t>
  </si>
  <si>
    <t>-1873737162</t>
  </si>
  <si>
    <t>224</t>
  </si>
  <si>
    <t>792031120</t>
  </si>
  <si>
    <t>X10 - D+M vnější parapet lakovaný pozink.plech r.š.250mm, délka 1700mm, kompl. provedení dle tab.PSV</t>
  </si>
  <si>
    <t>603537995</t>
  </si>
  <si>
    <t>225</t>
  </si>
  <si>
    <t>792031121</t>
  </si>
  <si>
    <t>X11 - D+M purenitový izolační blok vel.120/250mm, délka 1700mm, kompl. provedení dle tab.PSV</t>
  </si>
  <si>
    <t>-875919162</t>
  </si>
  <si>
    <t>226</t>
  </si>
  <si>
    <t>792031122</t>
  </si>
  <si>
    <t>X12 - D+M purenitový izolační blok vel.120/250mm, délka 2340mm, kompl. provedení dle tab.PSV</t>
  </si>
  <si>
    <t>242750310</t>
  </si>
  <si>
    <t>227</t>
  </si>
  <si>
    <t>792031123</t>
  </si>
  <si>
    <t>X13 - D+M akustický obklad klubovny z březové překližky, plocha 42,22m2 kompl. provedení dle tab.PSV</t>
  </si>
  <si>
    <t>833661496</t>
  </si>
  <si>
    <t>228</t>
  </si>
  <si>
    <t>792031124</t>
  </si>
  <si>
    <t>X14 - D+M roleta interierová s elektomotory a dálkovým ovládáním vel.4390x2800mm, kompl. provedení dle tab.PSV</t>
  </si>
  <si>
    <t>1454627881</t>
  </si>
  <si>
    <t>229</t>
  </si>
  <si>
    <t>792031125</t>
  </si>
  <si>
    <t>X15 - D+M kuchyňská linka délka 3500mm, kompl. provedení dle tab.PSV</t>
  </si>
  <si>
    <t>-1052357322</t>
  </si>
  <si>
    <t>230</t>
  </si>
  <si>
    <t>792031126</t>
  </si>
  <si>
    <t>X16 - D+M roleta interierová s elektomotory a dálkovým ovládáním vel.3090x2800mm, kompl. provedení dle tab.PSV</t>
  </si>
  <si>
    <t>894325840</t>
  </si>
  <si>
    <t>231</t>
  </si>
  <si>
    <t>792031127</t>
  </si>
  <si>
    <t>X17 - D+M mřížka vnější vel.400x400mm, kompl. provedení dle tab.PSV</t>
  </si>
  <si>
    <t>-1230193720</t>
  </si>
  <si>
    <t>232</t>
  </si>
  <si>
    <t>792031128</t>
  </si>
  <si>
    <t>X18 - D+M mřížka vnitřní vel.400x400mm, kompl. provedení dle tab.PSV</t>
  </si>
  <si>
    <t>-1448970762</t>
  </si>
  <si>
    <t>233</t>
  </si>
  <si>
    <t>792031129</t>
  </si>
  <si>
    <t>X19 - D+M plastové sklopné sedátko pro osoby OTP š.400mm, kompl. provedení dle tab.PSV</t>
  </si>
  <si>
    <t>1275664629</t>
  </si>
  <si>
    <t>234</t>
  </si>
  <si>
    <t>792031130</t>
  </si>
  <si>
    <t>X20 - D+M pevné nerezové madlo pro osoby OTP délka 600mm, kompl. provedení dle tab.PSV</t>
  </si>
  <si>
    <t>-659801500</t>
  </si>
  <si>
    <t>235</t>
  </si>
  <si>
    <t>792031131</t>
  </si>
  <si>
    <t>X21 - D+M sklopné nerezové madlo pro osoby OTP délka 800mm, kompl. provedení dle tab.PSV</t>
  </si>
  <si>
    <t>1733190249</t>
  </si>
  <si>
    <t>236</t>
  </si>
  <si>
    <t>792031132</t>
  </si>
  <si>
    <t>X22 - D+M pevné nerezové madlo pro osoby OTP délka 800mm, kompl. provedení dle tab.PSV</t>
  </si>
  <si>
    <t>-1801626659</t>
  </si>
  <si>
    <t>237</t>
  </si>
  <si>
    <t>792031133</t>
  </si>
  <si>
    <t>X23 - D+M sklopné nerezové madlo pro osoby OTP délka 800mm, kompl. provedení dle tab.PSV</t>
  </si>
  <si>
    <t>1674130768</t>
  </si>
  <si>
    <t>238</t>
  </si>
  <si>
    <t>792031134</t>
  </si>
  <si>
    <t>X24 - D+M vodorovné nerezové madlo na dveřní křídlo pro osoby OTP délka 800-900mm, kompl. provedení dle tab.PSV</t>
  </si>
  <si>
    <t>711930259</t>
  </si>
  <si>
    <t>239</t>
  </si>
  <si>
    <t>792031135</t>
  </si>
  <si>
    <t>X25 - D+M sklopné nerezové madlo pro osoby OTP délka 800mm, kompl. provedení dle tab.PSV</t>
  </si>
  <si>
    <t>-471118388</t>
  </si>
  <si>
    <t>240</t>
  </si>
  <si>
    <t>792031136</t>
  </si>
  <si>
    <t>X26 - D+M kuchyňská linka délka 1650mm, kompl. provedení dle tab.PSV</t>
  </si>
  <si>
    <t>2082241534</t>
  </si>
  <si>
    <t>241</t>
  </si>
  <si>
    <t>792031137</t>
  </si>
  <si>
    <t>X27 - D+M šatní skříň vel.800x500x1800mm, kompl. provedení dle tab.PSV</t>
  </si>
  <si>
    <t>-236292814</t>
  </si>
  <si>
    <t>242</t>
  </si>
  <si>
    <t>792031138</t>
  </si>
  <si>
    <t>X28 - D+M sanitární příčka z HPL desek v.2000mm, kompl. provedení dle tab.PSV</t>
  </si>
  <si>
    <t>806297318</t>
  </si>
  <si>
    <t>243</t>
  </si>
  <si>
    <t>792031139</t>
  </si>
  <si>
    <t>X29 - D+M sanitární příčka z HPL desek v.2000mm, kompl. provedení dle tab.PSV</t>
  </si>
  <si>
    <t>545501655</t>
  </si>
  <si>
    <t>244</t>
  </si>
  <si>
    <t>792031140</t>
  </si>
  <si>
    <t>X30 - D+M nástěnný sklopný přebalovací pult, kompl. provedení dle tab.PSV</t>
  </si>
  <si>
    <t>355593814</t>
  </si>
  <si>
    <t>245</t>
  </si>
  <si>
    <t>792031141</t>
  </si>
  <si>
    <t>X32 - D+M přechodová podlahová lišta délka 900mm, kompl. provedení dle tab.PSV</t>
  </si>
  <si>
    <t>-1848689052</t>
  </si>
  <si>
    <t>246</t>
  </si>
  <si>
    <t>792031142</t>
  </si>
  <si>
    <t>X33 - D+M přechodová podlahová lišta délka 800mm, kompl. provedení dle tab.PSV</t>
  </si>
  <si>
    <t>-1967910424</t>
  </si>
  <si>
    <t>247</t>
  </si>
  <si>
    <t>792031143</t>
  </si>
  <si>
    <t>X34 - D+M odpadní dešťový svod DN 100 vč.lapače splavenin a okapového kotlíku, předzvětralý titanzinek, kompl. provedení dle tab.PSV</t>
  </si>
  <si>
    <t>1559104348</t>
  </si>
  <si>
    <t>248</t>
  </si>
  <si>
    <t>792031144</t>
  </si>
  <si>
    <t>X35 - D+M prádelní pult s vestavěným umývadlem a stojánkovou baterií, kompl. provedení dle tab.PSV</t>
  </si>
  <si>
    <t>-1734363301</t>
  </si>
  <si>
    <t>249</t>
  </si>
  <si>
    <t>792031145</t>
  </si>
  <si>
    <t>X36 - D+M purenitový izolační blok vel.120/100mm, délka 1700mm, kompl. provedení dle tab.PSV</t>
  </si>
  <si>
    <t>545184013</t>
  </si>
  <si>
    <t>250</t>
  </si>
  <si>
    <t>792031146</t>
  </si>
  <si>
    <t>X37 - D+M oplechováná titanzinkovým předzvětralým plechem r.š.200mm, délka 48700mm, kompl. provedení dle tab.PSV</t>
  </si>
  <si>
    <t>771657081</t>
  </si>
  <si>
    <t>251</t>
  </si>
  <si>
    <t>792031147</t>
  </si>
  <si>
    <t>X38 - D+M purenitový izolační blok vel.120/100mm, délka 1000mm, kompl. provedení dle tab.PSV</t>
  </si>
  <si>
    <t>-1781379464</t>
  </si>
  <si>
    <t>252</t>
  </si>
  <si>
    <t>792031148</t>
  </si>
  <si>
    <t>X39 - D+M vnější parapet lakovaný pozink.plech r.š.250mm, délka 2000mm, kompl. provedení dle tab.PSV</t>
  </si>
  <si>
    <t>-2042986165</t>
  </si>
  <si>
    <t>253</t>
  </si>
  <si>
    <t>792031149</t>
  </si>
  <si>
    <t>X40 - D+M purenitový izolační blok vel.120/100mm, délka 2000mm, kompl. provedení dle tab.PSV</t>
  </si>
  <si>
    <t>1738050436</t>
  </si>
  <si>
    <t>254</t>
  </si>
  <si>
    <t>792031150</t>
  </si>
  <si>
    <t>X41 - D+M systémová odvětrávací hlavice s integrovanou manžetou DN 150, v.300mm kompl. provedení dle tab.PSV</t>
  </si>
  <si>
    <t>-1161759433</t>
  </si>
  <si>
    <t>255</t>
  </si>
  <si>
    <t>792031151</t>
  </si>
  <si>
    <t>X42 - D+M odpadní dešťový žlab z předzvětralého titanzinku DN 100, délka 34780mm, kompl. provedení dle tab.PSV</t>
  </si>
  <si>
    <t>-1202623501</t>
  </si>
  <si>
    <t>256</t>
  </si>
  <si>
    <t>792031152</t>
  </si>
  <si>
    <t>X43 - D+M oplechování střechy z předzvětralého titanzinku r.š.400mm, délka 20500mm, kompl. provedení dle tab.PSV</t>
  </si>
  <si>
    <t>1414929704</t>
  </si>
  <si>
    <t>257</t>
  </si>
  <si>
    <t>792031153</t>
  </si>
  <si>
    <t>X44 - D+M oplechování střechy z předzvětralého titanzinku r.š.200mm, délka 97560mm, kompl. provedení dle tab.PSV</t>
  </si>
  <si>
    <t>2017889163</t>
  </si>
  <si>
    <t>258</t>
  </si>
  <si>
    <t>792031154</t>
  </si>
  <si>
    <t>X45 - D+M sanitární příčka z HPL desek v.2000mm, kompl. provedení dle tab.PSV</t>
  </si>
  <si>
    <t>-351065861</t>
  </si>
  <si>
    <t>259</t>
  </si>
  <si>
    <t>792031155</t>
  </si>
  <si>
    <t>X46 - D+M sanitární příčka z HPL desek v.2000mm, kompl. provedení dle tab.PSV</t>
  </si>
  <si>
    <t>460430763</t>
  </si>
  <si>
    <t>260</t>
  </si>
  <si>
    <t>792031156</t>
  </si>
  <si>
    <t>X47 - D+M chrlič hranatý vyhřívaný s integrovanou manžetou, kompl. provedení dle tab.PSV</t>
  </si>
  <si>
    <t>58385741</t>
  </si>
  <si>
    <t>261</t>
  </si>
  <si>
    <t>792031157</t>
  </si>
  <si>
    <t>X48 - D+M oplechování střechy z předzvětralého titanzinku r.š.150mm, délka 5500mm, kompl. provedení dle tab.PSV</t>
  </si>
  <si>
    <t>-2038118644</t>
  </si>
  <si>
    <t>262</t>
  </si>
  <si>
    <t>792031158</t>
  </si>
  <si>
    <t>X49 - D+M šatnová lavice s opěradlem a háčky, délka 2000mm, kompl. provedení dle tab.PSV</t>
  </si>
  <si>
    <t>-548625937</t>
  </si>
  <si>
    <t>263</t>
  </si>
  <si>
    <t>792031159</t>
  </si>
  <si>
    <t>X50 - D+M šatnová lavice s opěradlem a háčky, délka 1000mm, kompl. provedení dle tab.PSV</t>
  </si>
  <si>
    <t>-836442406</t>
  </si>
  <si>
    <t>264</t>
  </si>
  <si>
    <t>792031160</t>
  </si>
  <si>
    <t>X51 - D+M kancelářský stůl 1200x800x755mm, kompl. provedení dle tab.PSV</t>
  </si>
  <si>
    <t>1967030686</t>
  </si>
  <si>
    <t>265</t>
  </si>
  <si>
    <t>792031161</t>
  </si>
  <si>
    <t>X52 - D+M konferenční židle, kompl. provedení dle tab.PSV</t>
  </si>
  <si>
    <t>1744079771</t>
  </si>
  <si>
    <t>266</t>
  </si>
  <si>
    <t>792031162</t>
  </si>
  <si>
    <t>X53 - D+M oplechování z předzvětralého titanzinku r.š.400mm, délka 19300mm, kompl. provedení dle tab.PSV</t>
  </si>
  <si>
    <t>-631270729</t>
  </si>
  <si>
    <t>267</t>
  </si>
  <si>
    <t>792031163</t>
  </si>
  <si>
    <t>X54 - D+M logo SK Union Břevnov, kompl. provedení dle tab.PSV</t>
  </si>
  <si>
    <t>357473554</t>
  </si>
  <si>
    <t>268</t>
  </si>
  <si>
    <t>792031164</t>
  </si>
  <si>
    <t>X55 - D+M logo městské části, kompl. provedení dle tab.PSV</t>
  </si>
  <si>
    <t>-283192740</t>
  </si>
  <si>
    <t>269</t>
  </si>
  <si>
    <t>792031165</t>
  </si>
  <si>
    <t>X56 - D+M lanový zádržný bezpečnostní systém, kompl. provedení dle tab.PSV</t>
  </si>
  <si>
    <t>875196345</t>
  </si>
  <si>
    <t>270</t>
  </si>
  <si>
    <t>792031166</t>
  </si>
  <si>
    <t>X57 - D+M hasicí přístroj práškový 6kg, kompl. provedení dle tab.PSV</t>
  </si>
  <si>
    <t>-702933360</t>
  </si>
  <si>
    <t>271</t>
  </si>
  <si>
    <t>792031167</t>
  </si>
  <si>
    <t>X58 - D+M lišta přechodová na fasádě, délka 53400mm, kompl. provedení dle tab.PSV</t>
  </si>
  <si>
    <t>-870646429</t>
  </si>
  <si>
    <t>272</t>
  </si>
  <si>
    <t>792031168</t>
  </si>
  <si>
    <t>X59 - D+M vnější parapet z lakovaného Pz plechu, r.š.540mm, délka 1700mm, kompl. provedení dle tab.PSV</t>
  </si>
  <si>
    <t>-1678828043</t>
  </si>
  <si>
    <t>273</t>
  </si>
  <si>
    <t>792031169</t>
  </si>
  <si>
    <t>X60 - D+M vodorovná tyč pro závěs ve sprše pro OTP, kompl. provedení dle tab.PSV</t>
  </si>
  <si>
    <t>1652795360</t>
  </si>
  <si>
    <t>274</t>
  </si>
  <si>
    <t>792031170</t>
  </si>
  <si>
    <t>X61 - D+M dvířka ZTI 150x250mm, kompl. provedení dle tab.PSV</t>
  </si>
  <si>
    <t>-232220954</t>
  </si>
  <si>
    <t>275</t>
  </si>
  <si>
    <t>792031171</t>
  </si>
  <si>
    <t>X62 - D+M barová deska vel.3490x300mm, kompl. provedení dle tab.PSV</t>
  </si>
  <si>
    <t>-52419568</t>
  </si>
  <si>
    <t>276</t>
  </si>
  <si>
    <t>792031172</t>
  </si>
  <si>
    <t>X63 - D+M vnitřní parapet Werzalit vel.2000x265mm, kompl. provedení dle tab.PSV</t>
  </si>
  <si>
    <t>17938821</t>
  </si>
  <si>
    <t>277</t>
  </si>
  <si>
    <t>792031173</t>
  </si>
  <si>
    <t>X64 - D+M držák toaletního papíru nerez, kompl. provedení dle tab.PSV</t>
  </si>
  <si>
    <t>-811745410</t>
  </si>
  <si>
    <t>278</t>
  </si>
  <si>
    <t>792031174</t>
  </si>
  <si>
    <t>X65 - D+M wc štětka s nástěnným držákem, kompl. provedení dle tab.PSV</t>
  </si>
  <si>
    <t>-75764594</t>
  </si>
  <si>
    <t>279</t>
  </si>
  <si>
    <t>792031175</t>
  </si>
  <si>
    <t>X66 - D+M purenitový izolační blok vel.205/80mm, délka 3000mm, kompl. provedení dle tab.PSV</t>
  </si>
  <si>
    <t>-635932120</t>
  </si>
  <si>
    <t>280</t>
  </si>
  <si>
    <t>792031176</t>
  </si>
  <si>
    <t>X67 - D+M purenitový izolační blok vel.250/100mm, délka 1700mm, kompl. provedení dle tab.PSV</t>
  </si>
  <si>
    <t>551311176</t>
  </si>
  <si>
    <t>281</t>
  </si>
  <si>
    <t>792031177</t>
  </si>
  <si>
    <t>X68 - D+M purenitový izolační blok vel.205/45mm, délka 1700mm, kompl. provedení dle tab.PSV</t>
  </si>
  <si>
    <t>1789144117</t>
  </si>
  <si>
    <t>282</t>
  </si>
  <si>
    <t>792031178</t>
  </si>
  <si>
    <t>X69 - D+M ocelový žebřík š.400mm s ochranným košem, délka 5000mm, kompl. provedení dle tab.PSV</t>
  </si>
  <si>
    <t>1620954766</t>
  </si>
  <si>
    <t>283</t>
  </si>
  <si>
    <t>792031179</t>
  </si>
  <si>
    <t>X70 - D+M oplechování průlezu střechy titanzinkovým předzvětralým plechem, r.š.500mm, délka 2500mm, kompl. provedení dle tab.PSV</t>
  </si>
  <si>
    <t>-581102203</t>
  </si>
  <si>
    <t>284</t>
  </si>
  <si>
    <t>792031180</t>
  </si>
  <si>
    <t>X71 - D+M dvířka pod obklad 200x200mm na mgnety, kompl. provedení dle tab.PSV</t>
  </si>
  <si>
    <t>-976259365</t>
  </si>
  <si>
    <t>285</t>
  </si>
  <si>
    <t>792031181</t>
  </si>
  <si>
    <t>X72 - D+M zrcadlo vsazené do obkladu vel.450x600mm, kompl. provedení dle tab.PSV</t>
  </si>
  <si>
    <t>-279870459</t>
  </si>
  <si>
    <t>286</t>
  </si>
  <si>
    <t>792031182</t>
  </si>
  <si>
    <t>X73 - D+M zrcadlo sklopné na invalidní WC vel.500x600mm, kompl. provedení dle tab.PSV</t>
  </si>
  <si>
    <t>-1227855397</t>
  </si>
  <si>
    <t>287</t>
  </si>
  <si>
    <t>792031183</t>
  </si>
  <si>
    <t>X74 - D+M orientační systém - symbol břevna, kompl. provedení dle tab.PSV</t>
  </si>
  <si>
    <t>-1582538827</t>
  </si>
  <si>
    <t>288</t>
  </si>
  <si>
    <t>792031184</t>
  </si>
  <si>
    <t>X75 - D+M orientační systém - informační tabule vel.300x1000mm, kompl. provedení dle tab.PSV</t>
  </si>
  <si>
    <t>641956125</t>
  </si>
  <si>
    <t>289</t>
  </si>
  <si>
    <t>792031185</t>
  </si>
  <si>
    <t>X76 - D+M orientační systém - piktogram bistro, kompl. provedení dle tab.PSV</t>
  </si>
  <si>
    <t>-1417557699</t>
  </si>
  <si>
    <t>290</t>
  </si>
  <si>
    <t>792031186</t>
  </si>
  <si>
    <t>X77 - D+M orientační systém - piktogram kancelář, kompl. provedení dle tab.PSV</t>
  </si>
  <si>
    <t>-420732423</t>
  </si>
  <si>
    <t>291</t>
  </si>
  <si>
    <t>792031187</t>
  </si>
  <si>
    <t>X78 - D+M orientační systém - piktogram WC muži, kompl. provedení dle tab.PSV</t>
  </si>
  <si>
    <t>1025582290</t>
  </si>
  <si>
    <t>292</t>
  </si>
  <si>
    <t>792031188</t>
  </si>
  <si>
    <t>X79 - D+M orientační systém - piktogram WC invalidní, kompl. provedení dle tab.PSV</t>
  </si>
  <si>
    <t>140689664</t>
  </si>
  <si>
    <t>293</t>
  </si>
  <si>
    <t>792031189</t>
  </si>
  <si>
    <t>X80 - D+M orientační systém - piktogram WC ženy, kompl. provedení dle tab.PSV</t>
  </si>
  <si>
    <t>-695228681</t>
  </si>
  <si>
    <t>294</t>
  </si>
  <si>
    <t>792031190</t>
  </si>
  <si>
    <t>X81 - D+M orientační systém - piktogram WC, kompl. provedení dle tab.PSV</t>
  </si>
  <si>
    <t>-1720165906</t>
  </si>
  <si>
    <t>295</t>
  </si>
  <si>
    <t>792031191</t>
  </si>
  <si>
    <t>X82 - D+M orientační systém - piktogram šatna rozhodčích, kompl. provedení dle tab.PSV</t>
  </si>
  <si>
    <t>1913072958</t>
  </si>
  <si>
    <t>296</t>
  </si>
  <si>
    <t>792031192</t>
  </si>
  <si>
    <t>X83 - D+M orientační systém - piktogram správce, kompl. provedení dle tab.PSV</t>
  </si>
  <si>
    <t>-1013993746</t>
  </si>
  <si>
    <t>297</t>
  </si>
  <si>
    <t>792031193</t>
  </si>
  <si>
    <t>X84 - D+M orientační systém - informační tabule vel.300x1000mm, kompl. provedení dle tab.PSV</t>
  </si>
  <si>
    <t>-189267193</t>
  </si>
  <si>
    <t>298</t>
  </si>
  <si>
    <t>792031194</t>
  </si>
  <si>
    <t>X85 - D+M orientační systém - piktogram šatna 1, kompl. provedení dle tab.PSV</t>
  </si>
  <si>
    <t>1509226868</t>
  </si>
  <si>
    <t>299</t>
  </si>
  <si>
    <t>792031195</t>
  </si>
  <si>
    <t>X86 - D+M orientační systém - piktogram šatna 2, kompl. provedení dle tab.PSV</t>
  </si>
  <si>
    <t>1263549710</t>
  </si>
  <si>
    <t>300</t>
  </si>
  <si>
    <t>792031196</t>
  </si>
  <si>
    <t>X87 - D+M orientační systém - piktogram šatna 2, kompl. provedení dle tab.PSV</t>
  </si>
  <si>
    <t>1867268995</t>
  </si>
  <si>
    <t>301</t>
  </si>
  <si>
    <t>792031197</t>
  </si>
  <si>
    <t>X88 - D+M orientační systém - piktogram šatna trenéři, kompl. provedení dle tab.PSV</t>
  </si>
  <si>
    <t>59400463</t>
  </si>
  <si>
    <t>302</t>
  </si>
  <si>
    <t>792031198</t>
  </si>
  <si>
    <t>X89 - D+M orientační systém - piktogram šatna trenéři, kompl. provedení dle tab.PSV</t>
  </si>
  <si>
    <t>1396500869</t>
  </si>
  <si>
    <t>303</t>
  </si>
  <si>
    <t>792031199</t>
  </si>
  <si>
    <t>X90 - D+M orientační systém - piktogram prádelna, kompl. provedení dle tab.PSV</t>
  </si>
  <si>
    <t>-1568265384</t>
  </si>
  <si>
    <t>304</t>
  </si>
  <si>
    <t>792031200</t>
  </si>
  <si>
    <t>X91 - D+M orientační systém - piktogram prádelna, kompl. provedení dle tab.PSV</t>
  </si>
  <si>
    <t>-1742903982</t>
  </si>
  <si>
    <t>305</t>
  </si>
  <si>
    <t>792031201</t>
  </si>
  <si>
    <t>X92 - D+M orientační systém - piktogram šatna 3, kompl. provedení dle tab.PSV</t>
  </si>
  <si>
    <t>1622037761</t>
  </si>
  <si>
    <t>306</t>
  </si>
  <si>
    <t>792031202</t>
  </si>
  <si>
    <t>X93 - D+M orientační systém - piktogram šatna 3, kompl. provedení dle tab.PSV</t>
  </si>
  <si>
    <t>1869867101</t>
  </si>
  <si>
    <t>307</t>
  </si>
  <si>
    <t>792031203</t>
  </si>
  <si>
    <t>X94 - D+M orientační systém - piktogram šatna 4, kompl. provedení dle tab.PSV</t>
  </si>
  <si>
    <t>-1183660504</t>
  </si>
  <si>
    <t>308</t>
  </si>
  <si>
    <t>792031204</t>
  </si>
  <si>
    <t>X95 - D+M věšákový nástěnný dvojháček nerez, kompl. provedení dle tab.PSV</t>
  </si>
  <si>
    <t>1114038667</t>
  </si>
  <si>
    <t>309</t>
  </si>
  <si>
    <t>792031205</t>
  </si>
  <si>
    <t>X96 - D+M zásobník na papírové ručníky nerez, kompl. provedení dle tab.PSV</t>
  </si>
  <si>
    <t>800901727</t>
  </si>
  <si>
    <t>Práce a dodávky M</t>
  </si>
  <si>
    <t>43-M</t>
  </si>
  <si>
    <t>Montáž ocelových konstrukcí</t>
  </si>
  <si>
    <t>310</t>
  </si>
  <si>
    <t>430031111</t>
  </si>
  <si>
    <t>Ocelová konstrukce střech z válcovaných profilů, plechů a tyčí vč.povrchové úpravy a kotvení</t>
  </si>
  <si>
    <t>1247751749</t>
  </si>
  <si>
    <t>311</t>
  </si>
  <si>
    <t>430031112</t>
  </si>
  <si>
    <t>Ocelová konstrukce stropu nad 1.NP a schodiště z válcovaných profilů a plechů  vč.povrchové úpravy a kotvení</t>
  </si>
  <si>
    <t>1769977374</t>
  </si>
  <si>
    <t>312</t>
  </si>
  <si>
    <t>430031113</t>
  </si>
  <si>
    <t>Ocelová konstrukce venkovní terasy a schodiště z válcovaných profilů a plechů  vč.povrchové úpravy a kotvení</t>
  </si>
  <si>
    <t>-1924023</t>
  </si>
  <si>
    <t>313</t>
  </si>
  <si>
    <t>430031114</t>
  </si>
  <si>
    <t>Ocelová konstrukce venkovní terasy z trapézových plechů  vč.povrchové úpravy a kotvení</t>
  </si>
  <si>
    <t>1777381264</t>
  </si>
  <si>
    <t>314</t>
  </si>
  <si>
    <t>430031115</t>
  </si>
  <si>
    <t>Ocelová konstrukce stropu 1.NP z trapézových plechů  vč.povrchové úpravy a kotvení</t>
  </si>
  <si>
    <t>-903666241</t>
  </si>
  <si>
    <t>315</t>
  </si>
  <si>
    <t>759315846</t>
  </si>
  <si>
    <t>316</t>
  </si>
  <si>
    <t>14873035</t>
  </si>
  <si>
    <t>317</t>
  </si>
  <si>
    <t>-583619884</t>
  </si>
  <si>
    <t>318</t>
  </si>
  <si>
    <t>-166490296</t>
  </si>
  <si>
    <t>SO-03.4 - ZTI</t>
  </si>
  <si>
    <t xml:space="preserve">    721 - Zdravotechnika - vnitřní kanalizace</t>
  </si>
  <si>
    <t xml:space="preserve">    722 - Zdravotechnika - vnitřní vodovod</t>
  </si>
  <si>
    <t xml:space="preserve">    724 - Zdravotechnika - strojní vybavení</t>
  </si>
  <si>
    <t xml:space="preserve">    725 - Zdravotechnika - zařizovací předměty</t>
  </si>
  <si>
    <t xml:space="preserve">    726 - Zdravotechnika - předstěnové instalace</t>
  </si>
  <si>
    <t xml:space="preserve">    727 - Zdravotechnika - požární ochrana</t>
  </si>
  <si>
    <t>121151103</t>
  </si>
  <si>
    <t>Sejmutí ornice strojně při souvislé ploše do 100 m2, tl. vrstvy do 200 mm</t>
  </si>
  <si>
    <t>716807237</t>
  </si>
  <si>
    <t>132254204</t>
  </si>
  <si>
    <t>Hloubení zapažených rýh šířky přes 800 do 2 000 mm strojně s urovnáním dna do předepsaného profilu a spádu v hornině třídy těžitelnosti I skupiny 3 přes 100 do 500 m3</t>
  </si>
  <si>
    <t>767459185</t>
  </si>
  <si>
    <t>151101101</t>
  </si>
  <si>
    <t>Zřízení pažení a rozepření stěn rýh pro podzemní vedení příložné pro jakoukoliv mezerovitost, hloubky do 2 m</t>
  </si>
  <si>
    <t>165941994</t>
  </si>
  <si>
    <t>151101111</t>
  </si>
  <si>
    <t>Odstranění pažení a rozepření stěn rýh pro podzemní vedení s uložením materiálu na vzdálenost do 3 m od kraje výkopu příložné, hloubky do 2 m</t>
  </si>
  <si>
    <t>1390470999</t>
  </si>
  <si>
    <t>162251101</t>
  </si>
  <si>
    <t>Vodorovné přemístění výkopku nebo sypaniny po suchu na obvyklém dopravním prostředku, bez naložení výkopku, avšak se složením bez rozhrnutí z horniny třídy těžitelnosti I skupiny 1 až 3 na vzdálenost do 20 m</t>
  </si>
  <si>
    <t>-439676260</t>
  </si>
  <si>
    <t>Vodorovné přemístění výkopku nebo sypaniny po suchu na obvyklém dopravním prostředku, bez naložení výkopku, avšak se složením bez rozhrnutí z horniny třídy těžitelnosti I skupiny 1 až 3 na vzdálenost přes 9 000 do 10 000 m</t>
  </si>
  <si>
    <t>133034556</t>
  </si>
  <si>
    <t xml:space="preserve">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t>
  </si>
  <si>
    <t>1234448698</t>
  </si>
  <si>
    <t>167151101</t>
  </si>
  <si>
    <t>Nakládání, skládání a překládání neulehlého výkopku nebo sypaniny strojně nakládání, množství do 100 m3, z horniny třídy těžitelnosti I, skupiny 1 až 3</t>
  </si>
  <si>
    <t>1781147589</t>
  </si>
  <si>
    <t>274754604</t>
  </si>
  <si>
    <t>174151101</t>
  </si>
  <si>
    <t>Zásyp sypaninou z jakékoliv horniny strojně s uložením výkopku ve vrstvách se zhutněním jam, šachet, rýh nebo kolem objektů v těchto vykopávkách</t>
  </si>
  <si>
    <t>292685033</t>
  </si>
  <si>
    <t>174251109</t>
  </si>
  <si>
    <t>Zásyp sypaninou z jakékoliv horniny strojně Příplatek k ceně za prohození sypaniny</t>
  </si>
  <si>
    <t>-1871107003</t>
  </si>
  <si>
    <t>175151101</t>
  </si>
  <si>
    <t>Obsypání potrubí strojně sypaninou z vhodných hornin třídy těžitelnosti I a II, skupiny 1 až 4 nebo materiálem připraveným podél výkopu ve vzdálenosti do 3 m od jeho kraje, pro jakoukoliv hloubku výkopu a míru zhutnění bez prohození sypaniny</t>
  </si>
  <si>
    <t>-1525373249</t>
  </si>
  <si>
    <t>58337303</t>
  </si>
  <si>
    <t>štěrkopísek frakce 0/8</t>
  </si>
  <si>
    <t>1000654166</t>
  </si>
  <si>
    <t>181111111</t>
  </si>
  <si>
    <t>Plošná úprava terénu v zemině skupiny 1 až 4 s urovnáním povrchu bez doplnění ornice souvislé plochy do 500 m2 při nerovnostech terénu přes 50 do 100 mm v rovině nebo na svahu do 1:5</t>
  </si>
  <si>
    <t>663248550</t>
  </si>
  <si>
    <t>451572111</t>
  </si>
  <si>
    <t>Lože pod potrubí, stoky a drobné objekty v otevřeném výkopu z kameniva drobného těženého 0 až 4 mm</t>
  </si>
  <si>
    <t>-1998556041</t>
  </si>
  <si>
    <t>871181141</t>
  </si>
  <si>
    <t>Montáž vodovodního potrubí z polyetylenu PE100 RC v otevřeném výkopu svařovaných na tupo SDR 11/PN16 d 50 x 4,6 mm</t>
  </si>
  <si>
    <t>-157299081</t>
  </si>
  <si>
    <t>28613502</t>
  </si>
  <si>
    <t>potrubí vodovodní dvouvrstvé PE100 RC SDR11 50x4,6mm</t>
  </si>
  <si>
    <t>-215989792</t>
  </si>
  <si>
    <t>998276101</t>
  </si>
  <si>
    <t>Přesun hmot pro trubní vedení hloubené z trub z plastických hmot nebo sklolaminátových pro vodovody, kanalizace, teplovody, produktovody v otevřeném výkopu dopravní vzdálenost do 15 m</t>
  </si>
  <si>
    <t>-2098226374</t>
  </si>
  <si>
    <t>721</t>
  </si>
  <si>
    <t>Zdravotechnika - vnitřní kanalizace</t>
  </si>
  <si>
    <t>721173401</t>
  </si>
  <si>
    <t>Potrubí z trub PVC SN4 svodné (ležaté) DN 110</t>
  </si>
  <si>
    <t>451749384</t>
  </si>
  <si>
    <t>721173402</t>
  </si>
  <si>
    <t>Potrubí z trub PVC SN4 svodné (ležaté) DN 125</t>
  </si>
  <si>
    <t>2108893021</t>
  </si>
  <si>
    <t>721174024</t>
  </si>
  <si>
    <t>Potrubí z trub polypropylenových odpadní (svislé) DN 75</t>
  </si>
  <si>
    <t>1872398085</t>
  </si>
  <si>
    <t>721174025</t>
  </si>
  <si>
    <t>Potrubí z trub polypropylenových odpadní (svislé) DN 110</t>
  </si>
  <si>
    <t>-64056205</t>
  </si>
  <si>
    <t>721174041</t>
  </si>
  <si>
    <t>Potrubí z trub polypropylenových připojovací DN 32</t>
  </si>
  <si>
    <t>-583906769</t>
  </si>
  <si>
    <t>721174042</t>
  </si>
  <si>
    <t>Potrubí z trub polypropylenových připojovací DN 40</t>
  </si>
  <si>
    <t>1077560729</t>
  </si>
  <si>
    <t>721174043</t>
  </si>
  <si>
    <t>Potrubí z trub polypropylenových připojovací DN 50</t>
  </si>
  <si>
    <t>-1443909224</t>
  </si>
  <si>
    <t>721174044</t>
  </si>
  <si>
    <t>Potrubí z trub polypropylenových připojovací DN 75</t>
  </si>
  <si>
    <t>-1650267872</t>
  </si>
  <si>
    <t>721174045</t>
  </si>
  <si>
    <t>Potrubí z trub polypropylenových připojovací DN 110</t>
  </si>
  <si>
    <t>2132505841</t>
  </si>
  <si>
    <t>721174054</t>
  </si>
  <si>
    <t>Potrubí z trub polypropylenových dešťové DN 75</t>
  </si>
  <si>
    <t>843540314</t>
  </si>
  <si>
    <t>721174055</t>
  </si>
  <si>
    <t>Potrubí z trub polypropylenových dešťové DN 110</t>
  </si>
  <si>
    <t>102894395</t>
  </si>
  <si>
    <t>721194104</t>
  </si>
  <si>
    <t>Vyměření přípojek na potrubí vyvedení a upevnění odpadních výpustek DN 40</t>
  </si>
  <si>
    <t>-1214903648</t>
  </si>
  <si>
    <t>721194105</t>
  </si>
  <si>
    <t>Vyměření přípojek na potrubí vyvedení a upevnění odpadních výpustek DN 50</t>
  </si>
  <si>
    <t>1040632917</t>
  </si>
  <si>
    <t>721194109</t>
  </si>
  <si>
    <t>Vyměření přípojek na potrubí vyvedení a upevnění odpadních výpustek DN 110</t>
  </si>
  <si>
    <t>-1283034244</t>
  </si>
  <si>
    <t>721211421</t>
  </si>
  <si>
    <t>Podlahové vpusti se svislým odtokem DN 50/75/110 mřížka nerez 115x115</t>
  </si>
  <si>
    <t>213470449</t>
  </si>
  <si>
    <t>721211431</t>
  </si>
  <si>
    <t>Podlahové vpusti terasové (balkonové) vtoky s vodorovným stavitelným odtokem DN 50/75 se suchou klapkou</t>
  </si>
  <si>
    <t>468054482</t>
  </si>
  <si>
    <t>721212123</t>
  </si>
  <si>
    <t>Odtokové sprchové žlaby se zápachovou uzávěrkou a krycím roštem délky 800 mm</t>
  </si>
  <si>
    <t>-419651635</t>
  </si>
  <si>
    <t>721226512</t>
  </si>
  <si>
    <t>Zápachové uzávěrky podomítkové (Pe) s krycí deskou pro pračku a myčku DN 50</t>
  </si>
  <si>
    <t>75871303</t>
  </si>
  <si>
    <t>721233112</t>
  </si>
  <si>
    <t>Střešní vtoky (vpusti) polypropylenové (PP) pro ploché střechy s odtokem svislým standardní svěrná příruba DN 110</t>
  </si>
  <si>
    <t>1996262261</t>
  </si>
  <si>
    <t>721242115</t>
  </si>
  <si>
    <t>Lapače střešních splavenin polypropylenové (PP) s kulovým kloubem na odtoku DN 110</t>
  </si>
  <si>
    <t>1262282820</t>
  </si>
  <si>
    <t>721273152</t>
  </si>
  <si>
    <t>Ventilační hlavice z polypropylenu (PP) DN 75</t>
  </si>
  <si>
    <t>-1752533356</t>
  </si>
  <si>
    <t>721273153</t>
  </si>
  <si>
    <t>Ventilační hlavice z polypropylenu (PP) DN 110</t>
  </si>
  <si>
    <t>572425384</t>
  </si>
  <si>
    <t>721290111</t>
  </si>
  <si>
    <t>Zkouška těsnosti kanalizace v objektech vodou do DN 125</t>
  </si>
  <si>
    <t>-1361671137</t>
  </si>
  <si>
    <t>751613140</t>
  </si>
  <si>
    <t>Montáž ostatních zařízení pro odvod kondenzátu sifonu</t>
  </si>
  <si>
    <t>-778457700</t>
  </si>
  <si>
    <t>R03</t>
  </si>
  <si>
    <t>Podomítkový sifon ke klimatizačním jednotkám DN32 - 100x100mm</t>
  </si>
  <si>
    <t>780770718</t>
  </si>
  <si>
    <t>998721112</t>
  </si>
  <si>
    <t>Přesun hmot pro vnitřní kanalizaci stanovený z hmotnosti přesunovaného materiálu vodorovná dopravní vzdálenost do 50 m s omezením mechanizace v objektech výšky přes 6 do 12 m</t>
  </si>
  <si>
    <t>-1722125179</t>
  </si>
  <si>
    <t>R01</t>
  </si>
  <si>
    <t>Montáž zápachové uzávěrky potrubní DN 110 ostatní typ</t>
  </si>
  <si>
    <t>28595172</t>
  </si>
  <si>
    <t>R02</t>
  </si>
  <si>
    <t>Potrubní zápachový uzávěr DN110</t>
  </si>
  <si>
    <t>1494302018</t>
  </si>
  <si>
    <t>722</t>
  </si>
  <si>
    <t>Zdravotechnika - vnitřní vodovod</t>
  </si>
  <si>
    <t>722130233</t>
  </si>
  <si>
    <t>Potrubí z ocelových trubek pozinkovaných závitových svařovaných běžných DN 25</t>
  </si>
  <si>
    <t>-448652287</t>
  </si>
  <si>
    <t>722130234</t>
  </si>
  <si>
    <t>Potrubí z ocelových trubek pozinkovaných závitových svařovaných běžných DN 32</t>
  </si>
  <si>
    <t>1993381304</t>
  </si>
  <si>
    <t>722175022</t>
  </si>
  <si>
    <t>Potrubí z trubek polypropylenových spojovaných svařováním z jednovrstvého PP-RCT S4 (PN 10) D 20/2,3</t>
  </si>
  <si>
    <t>-2102260420</t>
  </si>
  <si>
    <t>722175023</t>
  </si>
  <si>
    <t>Potrubí z trubek polypropylenových spojovaných svařováním z jednovrstvého PP-RCT S4 (PN 10) D 25/2,8</t>
  </si>
  <si>
    <t>2047968802</t>
  </si>
  <si>
    <t>722175024</t>
  </si>
  <si>
    <t>Potrubí z trubek polypropylenových spojovaných svařováním z jednovrstvého PP-RCT S4 (PN 10) D 32/3,6</t>
  </si>
  <si>
    <t>-678454529</t>
  </si>
  <si>
    <t>722175025</t>
  </si>
  <si>
    <t>Potrubí z trubek polypropylenových spojovaných svařováním z jednovrstvého PP-RCT S4 (PN 10) D 40/4,5</t>
  </si>
  <si>
    <t>476608419</t>
  </si>
  <si>
    <t>722175026</t>
  </si>
  <si>
    <t>Potrubí z trubek polypropylenových spojovaných svařováním z jednovrstvého PP-RCT S4 (PN 10) D 50/5,6</t>
  </si>
  <si>
    <t>-1293347259</t>
  </si>
  <si>
    <t>722181211</t>
  </si>
  <si>
    <t>Ochrana potrubí termoizolačními trubicemi z pěnového polyetylenu PE přilepenými v příčných a podélných spojích, tloušťky izolace do 6 mm, vnitřního průměru izolace DN do 22 mm</t>
  </si>
  <si>
    <t>833328695</t>
  </si>
  <si>
    <t>722181212</t>
  </si>
  <si>
    <t>Ochrana potrubí termoizolačními trubicemi z pěnového polyetylenu PE přilepenými v příčných a podélných spojích, tloušťky izolace do 6 mm, vnitřního průměru izolace DN přes 22 do 32 mm</t>
  </si>
  <si>
    <t>-656294411</t>
  </si>
  <si>
    <t>722181213</t>
  </si>
  <si>
    <t>Ochrana potrubí termoizolačními trubicemi z pěnového polyetylenu PE přilepenými v příčných a podélných spojích, tloušťky izolace do 6 mm, vnitřního průměru izolace DN přes 32 mm</t>
  </si>
  <si>
    <t>1199218327</t>
  </si>
  <si>
    <t>722181221</t>
  </si>
  <si>
    <t>Ochrana potrubí termoizolačními trubicemi z pěnového polyetylenu PE přilepenými v příčných a podélných spojích, tloušťky izolace přes 6 do 9 mm, vnitřního průměru izolace DN do 22 mm</t>
  </si>
  <si>
    <t>-571396650</t>
  </si>
  <si>
    <t>722181222</t>
  </si>
  <si>
    <t>Ochrana potrubí termoizolačními trubicemi z pěnového polyetylenu PE přilepenými v příčných a podélných spojích, tloušťky izolace přes 6 do 9 mm, vnitřního průměru izolace DN přes 22 do 45 mm</t>
  </si>
  <si>
    <t>-280906666</t>
  </si>
  <si>
    <t>722181223</t>
  </si>
  <si>
    <t>Ochrana potrubí termoizolačními trubicemi z pěnového polyetylenu PE přilepenými v příčných a podélných spojích, tloušťky izolace přes 6 do 9 mm, vnitřního průměru izolace DN přes 45 do 63 mm</t>
  </si>
  <si>
    <t>-1431710078</t>
  </si>
  <si>
    <t>722181251</t>
  </si>
  <si>
    <t>Ochrana potrubí termoizolačními trubicemi z pěnového polyetylenu PE přilepenými v příčných a podélných spojích, tloušťky izolace přes 20 do 25 mm, vnitřního průměru izolace DN do 22 mm</t>
  </si>
  <si>
    <t>353080362</t>
  </si>
  <si>
    <t>722181252</t>
  </si>
  <si>
    <t>Ochrana potrubí termoizolačními trubicemi z pěnového polyetylenu PE přilepenými v příčných a podélných spojích, tloušťky izolace přes 20 do 25 mm, vnitřního průměru izolace DN přes 22 do 45 mm</t>
  </si>
  <si>
    <t>-80253886</t>
  </si>
  <si>
    <t>722190401</t>
  </si>
  <si>
    <t>Zřízení přípojek na potrubí vyvedení a upevnění výpustek do DN 25</t>
  </si>
  <si>
    <t>1087686675</t>
  </si>
  <si>
    <t>722220111</t>
  </si>
  <si>
    <t>Armatury s jedním závitem nástěnky pro výtokový ventil G 1/2"</t>
  </si>
  <si>
    <t>383195044</t>
  </si>
  <si>
    <t>722220121</t>
  </si>
  <si>
    <t>Armatury s jedním závitem nástěnky pro baterii G 1/2"</t>
  </si>
  <si>
    <t>pár</t>
  </si>
  <si>
    <t>-1816873277</t>
  </si>
  <si>
    <t>722221134</t>
  </si>
  <si>
    <t>Armatury s jedním závitem ventily výtokové G 1/2"</t>
  </si>
  <si>
    <t>soubor</t>
  </si>
  <si>
    <t>1342164320</t>
  </si>
  <si>
    <t>722225114</t>
  </si>
  <si>
    <t>Armatury s jedním závitem sací koše s koženou klapkou G 5/4"</t>
  </si>
  <si>
    <t>2084378990</t>
  </si>
  <si>
    <t>722231072</t>
  </si>
  <si>
    <t>Armatury se dvěma závity ventily zpětné mosazné PN 10 do 110°C G 1/2"</t>
  </si>
  <si>
    <t>1486733177</t>
  </si>
  <si>
    <t>722231074</t>
  </si>
  <si>
    <t>Armatury se dvěma závity ventily zpětné mosazné PN 10 do 110°C G 1"</t>
  </si>
  <si>
    <t>1741265851</t>
  </si>
  <si>
    <t>722231075</t>
  </si>
  <si>
    <t>Armatury se dvěma závity ventily zpětné mosazné PN 10 do 110°C G 5/4"</t>
  </si>
  <si>
    <t>-1522056182</t>
  </si>
  <si>
    <t>722231142</t>
  </si>
  <si>
    <t>Armatury se dvěma závity ventily pojistné rohové G 3/4"</t>
  </si>
  <si>
    <t>2034148220</t>
  </si>
  <si>
    <t>722232043</t>
  </si>
  <si>
    <t>Armatury se dvěma závity kulové kohouty PN 42 do 185 °C přímé vnitřní závit G 1/2"</t>
  </si>
  <si>
    <t>-1239871682</t>
  </si>
  <si>
    <t>722232044</t>
  </si>
  <si>
    <t>Armatury se dvěma závity kulové kohouty PN 42 do 185 °C přímé vnitřní závit G 3/4"</t>
  </si>
  <si>
    <t>-1201676479</t>
  </si>
  <si>
    <t>722232045</t>
  </si>
  <si>
    <t>Armatury se dvěma závity kulové kohouty PN 42 do 185 °C přímé vnitřní závit G 1"</t>
  </si>
  <si>
    <t>-952356563</t>
  </si>
  <si>
    <t>722232046</t>
  </si>
  <si>
    <t>Armatury se dvěma závity kulové kohouty PN 42 do 185 °C přímé vnitřní závit G 5/4"</t>
  </si>
  <si>
    <t>-1696485185</t>
  </si>
  <si>
    <t>722232047</t>
  </si>
  <si>
    <t>Armatury se dvěma závity kulové kohouty PN 42 do 185 °C přímé vnitřní závit G 6/4"</t>
  </si>
  <si>
    <t>-1804314998</t>
  </si>
  <si>
    <t>722232064</t>
  </si>
  <si>
    <t>Armatury se dvěma závity kulové kohouty PN 42 do 185 °C přímé vnitřní závit s vypouštěním G 5/4"</t>
  </si>
  <si>
    <t>-608871095</t>
  </si>
  <si>
    <t>722232065</t>
  </si>
  <si>
    <t>Armatury se dvěma závity kulové kohouty PN 42 do 185 °C přímé vnitřní závit s vypouštěním G 6/4"</t>
  </si>
  <si>
    <t>1155393034</t>
  </si>
  <si>
    <t>722232504</t>
  </si>
  <si>
    <t>Armatury se dvěma závity potrubní oddělovače vnější závit PN 10 do 65 °C G 5/4"</t>
  </si>
  <si>
    <t>-1969876352</t>
  </si>
  <si>
    <t>722239101</t>
  </si>
  <si>
    <t>Armatury se dvěma závity montáž vodovodních armatur se dvěma závity ostatních typů G 1/2"</t>
  </si>
  <si>
    <t>1061661567</t>
  </si>
  <si>
    <t>R5</t>
  </si>
  <si>
    <t>Vyvažovací ventil DN 15 s vypouštěním PN25</t>
  </si>
  <si>
    <t>-41030785</t>
  </si>
  <si>
    <t>722239102</t>
  </si>
  <si>
    <t>Armatury se dvěma závity montáž vodovodních armatur se dvěma závity ostatních typů G 3/4"</t>
  </si>
  <si>
    <t>-1805970131</t>
  </si>
  <si>
    <t>R17</t>
  </si>
  <si>
    <t>Zpětná klapka s integrovaným uzavíracím ventilem DN 20, 3/4". typ EA</t>
  </si>
  <si>
    <t>1172987302</t>
  </si>
  <si>
    <t>722239105</t>
  </si>
  <si>
    <t>Armatury se dvěma závity montáž vodovodních armatur se dvěma závity ostatních typů G 6/4"</t>
  </si>
  <si>
    <t>414323017</t>
  </si>
  <si>
    <t>R7</t>
  </si>
  <si>
    <t>Filtr přepážkový DN40, na studenou vodu, automatický zpětný proplach</t>
  </si>
  <si>
    <t>795450857</t>
  </si>
  <si>
    <t>722240121</t>
  </si>
  <si>
    <t>Armatury z plastických hmot kohouty (PPR) kulové DN 16</t>
  </si>
  <si>
    <t>443887392</t>
  </si>
  <si>
    <t>722240122</t>
  </si>
  <si>
    <t>Armatury z plastických hmot kohouty (PPR) kulové DN 20</t>
  </si>
  <si>
    <t>1893334332</t>
  </si>
  <si>
    <t>722249122</t>
  </si>
  <si>
    <t>Armatury z plastických hmot montáž vodovodních armatur z plastických hmot ostatních typů DN 20</t>
  </si>
  <si>
    <t>-888280849</t>
  </si>
  <si>
    <t>6000025180</t>
  </si>
  <si>
    <t>Kohout kulový plastový s vypouštěním PP-R D20 mm s pákou</t>
  </si>
  <si>
    <t>-327543953</t>
  </si>
  <si>
    <t>722250133</t>
  </si>
  <si>
    <t>Požární příslušenství a armatury hydrantový systém s tvarově stálou hadicí celoplechový D 25 x 30 m</t>
  </si>
  <si>
    <t>1500915482</t>
  </si>
  <si>
    <t>722262212</t>
  </si>
  <si>
    <t>Vodoměry pro vodu do 40°C závitové horizontální jednovtokové suchoběžné G 1/2" x 110 mm Qn 1,5</t>
  </si>
  <si>
    <t>1820928835</t>
  </si>
  <si>
    <t>722263206</t>
  </si>
  <si>
    <t>Vodoměry pro vodu do 100°C závitové horizontální jednovtokové suchoběžné G 1/2"x 110 mm Qn 1,5</t>
  </si>
  <si>
    <t>-1094619082</t>
  </si>
  <si>
    <t>722290226</t>
  </si>
  <si>
    <t>Zkoušky, proplach a desinfekce vodovodního potrubí zkoušky těsnosti vodovodního potrubí závitového do DN 50</t>
  </si>
  <si>
    <t>1125305327</t>
  </si>
  <si>
    <t>722290246</t>
  </si>
  <si>
    <t>Zkoušky, proplach a desinfekce vodovodního potrubí zkoušky těsnosti vodovodního potrubí plastového do DN 40</t>
  </si>
  <si>
    <t>-1084322184</t>
  </si>
  <si>
    <t>722290249</t>
  </si>
  <si>
    <t>Zkoušky, proplach a desinfekce vodovodního potrubí zkoušky těsnosti vodovodního potrubí plastového přes DN 40 do DN 90</t>
  </si>
  <si>
    <t>2058374385</t>
  </si>
  <si>
    <t>998722112</t>
  </si>
  <si>
    <t>Přesun hmot pro vnitřní vodovod stanovený z hmotnosti přesunovaného materiálu vodorovná dopravní vzdálenost do 50 m s omezením mechanizace v objektech výšky přes 6 do 12 m</t>
  </si>
  <si>
    <t>1416047358</t>
  </si>
  <si>
    <t>724</t>
  </si>
  <si>
    <t>Zdravotechnika - strojní vybavení</t>
  </si>
  <si>
    <t>724149101</t>
  </si>
  <si>
    <t>Čerpadla vodovodní strojní bez potrubí montáž čerpadel ponorných bez potrubí a příslušenství o výkonu do 56 l</t>
  </si>
  <si>
    <t>-1131000859</t>
  </si>
  <si>
    <t>R25</t>
  </si>
  <si>
    <t>Ponorné nerezové čerpadlo, provedení nerez, 0.80kW, 230V, délka kabelu 15m, Q=3.60m3/h, H=43.0m, pojistka proti zablokování, ovládací jednotka</t>
  </si>
  <si>
    <t>171037789</t>
  </si>
  <si>
    <t>724231127</t>
  </si>
  <si>
    <t>Příslušenství domovních vodáren měřicí manometr s membránou</t>
  </si>
  <si>
    <t>1933166339</t>
  </si>
  <si>
    <t>724234110</t>
  </si>
  <si>
    <t>Nádoby expanzní tlakové pro rozvody užitkové vody vertikální s vyměnitelným vakem bez pojistného ventilu PN 10 o objemu 50 l</t>
  </si>
  <si>
    <t>-852360709</t>
  </si>
  <si>
    <t>998724112</t>
  </si>
  <si>
    <t>Přesun hmot pro strojní vybavení stanovený z hmotnosti přesunovaného materiálu vodorovná dopravní vzdálenost do 50 m s omezením mechanizace v objektech výšky přes 6 do 12 m</t>
  </si>
  <si>
    <t>1297516184</t>
  </si>
  <si>
    <t>R11</t>
  </si>
  <si>
    <t>Čerpadlo teplovodní mokroběžné závitové cirkulační DN 15 pro TV, výtlak do 1,15 m průtok 0,04l/s</t>
  </si>
  <si>
    <t>-668257997</t>
  </si>
  <si>
    <t>R13</t>
  </si>
  <si>
    <t>Montáž technologie využití užitkové vody</t>
  </si>
  <si>
    <t>-519165460</t>
  </si>
  <si>
    <t>R14</t>
  </si>
  <si>
    <t>Jednotka pro využití dešťové vody, plně automatická provozní a monitorovací jednotka s čerpadlem, řídicí jednotka a integrovaným systémem pro přepojení na pitnou vodu z řadu, Q=110l/min, Hmax=30.0m, 1.25kW, 230V, na výstupu sada tlakového připojení</t>
  </si>
  <si>
    <t>1550004311</t>
  </si>
  <si>
    <t>R24</t>
  </si>
  <si>
    <t>Plovoucí přídavné sání, čerpadlo zavěšené na plováku, čerpadlo ukotveno na plováku</t>
  </si>
  <si>
    <t>-1977673656</t>
  </si>
  <si>
    <t>R15</t>
  </si>
  <si>
    <t>Úpravna dešťové vody - sklolaminátové láhev, manuální řídicí jednotka, filtr mechanických nečistot a UV lampa, 230V/50Hz, rozměr 350x600x1150m</t>
  </si>
  <si>
    <t>-593852053</t>
  </si>
  <si>
    <t>725</t>
  </si>
  <si>
    <t>Zdravotechnika - zařizovací předměty</t>
  </si>
  <si>
    <t>725112022</t>
  </si>
  <si>
    <t>Zařízení záchodů klozety keramické závěsné na nosné stěny s hlubokým splachováním odpad vodorovný</t>
  </si>
  <si>
    <t>814618513</t>
  </si>
  <si>
    <t>725112023</t>
  </si>
  <si>
    <t>Zařízení záchodů klozety keramické závěsné na nosné stěny s hlubokým splachováním pro handicapované odpad vodorovný</t>
  </si>
  <si>
    <t>-555166645</t>
  </si>
  <si>
    <t>R10</t>
  </si>
  <si>
    <t>Oddálené pneumatické splachování ruční, chrom-lesk, zabudování: do zdi</t>
  </si>
  <si>
    <t>-1293248583</t>
  </si>
  <si>
    <t>725121525</t>
  </si>
  <si>
    <t>Pisoárové záchodky keramické automatické s radarovým senzorem</t>
  </si>
  <si>
    <t>795390744</t>
  </si>
  <si>
    <t>725211603</t>
  </si>
  <si>
    <t>Umyvadla keramická bílá bez výtokových armatur připevněná na stěnu šrouby bez sloupu nebo krytu na sifon, šířka umyvadla 600 mm</t>
  </si>
  <si>
    <t>274043974</t>
  </si>
  <si>
    <t>725219102</t>
  </si>
  <si>
    <t>Umyvadla montáž umyvadel ostatních typů na šrouby</t>
  </si>
  <si>
    <t>621595709</t>
  </si>
  <si>
    <t>64211023</t>
  </si>
  <si>
    <t>umyvadlo keramické závěsné bezbariérové bílé 640x550mm</t>
  </si>
  <si>
    <t>1015328796</t>
  </si>
  <si>
    <t>725339111</t>
  </si>
  <si>
    <t>Výlevky montáž výlevky</t>
  </si>
  <si>
    <t>740953062</t>
  </si>
  <si>
    <t>R22</t>
  </si>
  <si>
    <t>Závěsná výlevka keramická včetně mřížky</t>
  </si>
  <si>
    <t>-116840852</t>
  </si>
  <si>
    <t>725813111</t>
  </si>
  <si>
    <t>Ventily rohové bez připojovací trubičky nebo flexi hadičky G 1/2"</t>
  </si>
  <si>
    <t>-611046671</t>
  </si>
  <si>
    <t>725821312</t>
  </si>
  <si>
    <t>Baterie dřezové nástěnné pákové s otáčivým kulatým ústím a délkou ramínka 300 mm</t>
  </si>
  <si>
    <t>-826102383</t>
  </si>
  <si>
    <t>725822611</t>
  </si>
  <si>
    <t>Baterie umyvadlové stojánkové pákové bez výpusti</t>
  </si>
  <si>
    <t>1327472332</t>
  </si>
  <si>
    <t>725849414</t>
  </si>
  <si>
    <t>Baterie sprchové montáž nástěnných baterií automatických</t>
  </si>
  <si>
    <t>-1652298982</t>
  </si>
  <si>
    <t>R18</t>
  </si>
  <si>
    <t>Tlačný samouzavírací ventil sprchový do zdi, směšovací, včetně krycí růžice, převlečných matic a instalační krabice, provedení antivandal</t>
  </si>
  <si>
    <t>676491525</t>
  </si>
  <si>
    <t>R19</t>
  </si>
  <si>
    <t>Pevná sprchová hlavice s nastavitelným úhlem výtoku, pripojení ze zdi, provedení antivandal, použité materiály odolné proti korozi a vodnímu kameni</t>
  </si>
  <si>
    <t>931991411</t>
  </si>
  <si>
    <t>725862103</t>
  </si>
  <si>
    <t>Zápachové uzávěrky zařizovacích předmětů pro dřezy DN 40/50</t>
  </si>
  <si>
    <t>-1869938315</t>
  </si>
  <si>
    <t>998725112</t>
  </si>
  <si>
    <t>Přesun hmot pro zařizovací předměty stanovený z hmotnosti přesunovaného materiálu vodorovná dopravní vzdálenost do 50 m s omezením mechanizace v objektech výšky přes 6 do 12 m</t>
  </si>
  <si>
    <t>-587301689</t>
  </si>
  <si>
    <t>R21</t>
  </si>
  <si>
    <t>Dvířka 15/30</t>
  </si>
  <si>
    <t>-964641345</t>
  </si>
  <si>
    <t>726</t>
  </si>
  <si>
    <t>Zdravotechnika - předstěnové instalace</t>
  </si>
  <si>
    <t>726111031</t>
  </si>
  <si>
    <t>Předstěnové instalační systémy pro zazdění do masivních zděných konstrukcí pro závěsné klozety ovládání zepředu, stavební výška 1080 mm</t>
  </si>
  <si>
    <t>-1225812514</t>
  </si>
  <si>
    <t>998726122</t>
  </si>
  <si>
    <t>Přesun hmot pro instalační prefabrikáty stanovený z hmotnosti přesunovaného materiálu vodorovná dopravní vzdálenost do 50 m s omezením mechanizace v objektech výšky přes 6 m do 12 m</t>
  </si>
  <si>
    <t>-526232383</t>
  </si>
  <si>
    <t>Instalační předstěna pro montáž výlevky do masivní zděné kce</t>
  </si>
  <si>
    <t>-716947733</t>
  </si>
  <si>
    <t>R16</t>
  </si>
  <si>
    <t>Montážní rám s nádržkou pro výlevku s odpadem DN90/110 a baterii</t>
  </si>
  <si>
    <t>113985028</t>
  </si>
  <si>
    <t>727</t>
  </si>
  <si>
    <t>Zdravotechnika - požární ochrana</t>
  </si>
  <si>
    <t>727223103</t>
  </si>
  <si>
    <t>Protipožární ochranné manžety plastového potrubí prostup stropem tloušťky 150 mm požární odolnost EI 90 D 75</t>
  </si>
  <si>
    <t>-1478841134</t>
  </si>
  <si>
    <t>727223105</t>
  </si>
  <si>
    <t>Protipožární ochranné manžety plastového potrubí prostup stropem tloušťky 150 mm požární odolnost EI 90 D 110</t>
  </si>
  <si>
    <t>-257943138</t>
  </si>
  <si>
    <t>783614551</t>
  </si>
  <si>
    <t>Základní nátěr armatur a kovových potrubí jednonásobný potrubí do DN 50 mm syntetický</t>
  </si>
  <si>
    <t>648536545</t>
  </si>
  <si>
    <t>783627613</t>
  </si>
  <si>
    <t>Krycí nátěr (email) armatur a kovových potrubí potrubí do DN 50 mm dvojnásobný silikonový tepelně odolný</t>
  </si>
  <si>
    <t>1939338002</t>
  </si>
  <si>
    <t>-1672484821</t>
  </si>
  <si>
    <t>1814054443</t>
  </si>
  <si>
    <t>1632693272</t>
  </si>
  <si>
    <t>SO-03.5 - VZT</t>
  </si>
  <si>
    <t xml:space="preserve">    751 - Vzduchotechnika</t>
  </si>
  <si>
    <t>751</t>
  </si>
  <si>
    <t>Vzduchotechnika</t>
  </si>
  <si>
    <t>751031111</t>
  </si>
  <si>
    <t>Vzduchotechnika dle special.</t>
  </si>
  <si>
    <t>1527772930</t>
  </si>
  <si>
    <t>481237505</t>
  </si>
  <si>
    <t>-744064679</t>
  </si>
  <si>
    <t>-773325075</t>
  </si>
  <si>
    <t>SO-03.6 - Vytápění</t>
  </si>
  <si>
    <t xml:space="preserve">    731 - Ústřední vytápění </t>
  </si>
  <si>
    <t>731</t>
  </si>
  <si>
    <t xml:space="preserve">Ústřední vytápění </t>
  </si>
  <si>
    <t>731031111</t>
  </si>
  <si>
    <t>Vytápění dle special.</t>
  </si>
  <si>
    <t>-1201618818</t>
  </si>
  <si>
    <t>-1207669153</t>
  </si>
  <si>
    <t>1255144312</t>
  </si>
  <si>
    <t>-1577548312</t>
  </si>
  <si>
    <t>SO-03.7 - Elektroinstalace</t>
  </si>
  <si>
    <t>741031112</t>
  </si>
  <si>
    <t>Elektroinstalace dle special.</t>
  </si>
  <si>
    <t>-672198128</t>
  </si>
  <si>
    <t>-2144161920</t>
  </si>
  <si>
    <t>-1448668892</t>
  </si>
  <si>
    <t>-871288239</t>
  </si>
  <si>
    <t>SO-03.8 - Gastro</t>
  </si>
  <si>
    <t xml:space="preserve">    791 - Zařízení kuchyní</t>
  </si>
  <si>
    <t>791</t>
  </si>
  <si>
    <t>Zařízení kuchyní</t>
  </si>
  <si>
    <t>791031111</t>
  </si>
  <si>
    <t>Gastro dle special.</t>
  </si>
  <si>
    <t>2111047377</t>
  </si>
  <si>
    <t>-1224330027</t>
  </si>
  <si>
    <t>-1734892443</t>
  </si>
  <si>
    <t>-921600144</t>
  </si>
  <si>
    <t>SO-03.9 - MaR</t>
  </si>
  <si>
    <t xml:space="preserve">    749 - Měření a regulace</t>
  </si>
  <si>
    <t>749</t>
  </si>
  <si>
    <t>Měření a regulace</t>
  </si>
  <si>
    <t>749031111</t>
  </si>
  <si>
    <t>MaR dle special.</t>
  </si>
  <si>
    <t>-430058271</t>
  </si>
  <si>
    <t>7789528</t>
  </si>
  <si>
    <t>1522551667</t>
  </si>
  <si>
    <t>790355530</t>
  </si>
  <si>
    <t>SO-04 - Zpevněné areálové plochy a oplocení</t>
  </si>
  <si>
    <t xml:space="preserve">    792 - Mobiliář</t>
  </si>
  <si>
    <t>122251103</t>
  </si>
  <si>
    <t>Odkopávky a prokopávky nezapažené v hornině třídy těžitelnosti I skupiny 3 objem do 100 m3 strojně</t>
  </si>
  <si>
    <t>-342733501</t>
  </si>
  <si>
    <t>-1287625507</t>
  </si>
  <si>
    <t>-42739892</t>
  </si>
  <si>
    <t>1403515499</t>
  </si>
  <si>
    <t>1211302055</t>
  </si>
  <si>
    <t>-318555922</t>
  </si>
  <si>
    <t>-374268613</t>
  </si>
  <si>
    <t>-704174022</t>
  </si>
  <si>
    <t>183106612</t>
  </si>
  <si>
    <t>Ochrana stromu protikořenovou clonou v rovině nebo na svahu do 1:5 hl přes 500 do 700 mm</t>
  </si>
  <si>
    <t>-970709823</t>
  </si>
  <si>
    <t>69311086</t>
  </si>
  <si>
    <t>geotextilie netkaná separační, ochranná, filtrační, drenážní PP 1000g/m2</t>
  </si>
  <si>
    <t>-629889705</t>
  </si>
  <si>
    <t>274313711</t>
  </si>
  <si>
    <t>Základové pasy z betonu tř. C 20/25</t>
  </si>
  <si>
    <t>1686098569</t>
  </si>
  <si>
    <t>595594320</t>
  </si>
  <si>
    <t>339921132</t>
  </si>
  <si>
    <t>Osazování betonových palisád do betonového základu v řadě výšky prvku přes 0,5 do 1 m</t>
  </si>
  <si>
    <t>178590197</t>
  </si>
  <si>
    <t>592284R</t>
  </si>
  <si>
    <t>palisáda tyčová  betonová 105x300mm v 600mm přírodní</t>
  </si>
  <si>
    <t>-857943196</t>
  </si>
  <si>
    <t>348171146</t>
  </si>
  <si>
    <t>Montáž panelového svařovaného oplocení v přes 1,5 do 2,0 m</t>
  </si>
  <si>
    <t>1207717264</t>
  </si>
  <si>
    <t>55342412</t>
  </si>
  <si>
    <t>plotový panel svařovaný v 1,5-2,0m š do 2,5m průměru drátu 5mm oka 55x200mm s horizontálním prolisem povrchová úprava PZ komaxit</t>
  </si>
  <si>
    <t>-377833074</t>
  </si>
  <si>
    <t>434121425</t>
  </si>
  <si>
    <t>Osazení ŽB schodišťových stupňů broušených nebo leštěných do beton lože</t>
  </si>
  <si>
    <t>-848789918</t>
  </si>
  <si>
    <t>593737R</t>
  </si>
  <si>
    <t>stupeň schodišťový nosný hladký vel.350x150mm</t>
  </si>
  <si>
    <t>-891940770</t>
  </si>
  <si>
    <t>-1502843787</t>
  </si>
  <si>
    <t>564720101</t>
  </si>
  <si>
    <t>Podklad z kameniva hrubého drceného vel. 16-32 mm plochy do 100 m2 tl 80 mm</t>
  </si>
  <si>
    <t>-699500655</t>
  </si>
  <si>
    <t>564760101</t>
  </si>
  <si>
    <t>Podklad nebo kryt z kameniva hrubého drceného vel. 16-32 mm plochy do 100 m2 tl 200 mm</t>
  </si>
  <si>
    <t>1685444021</t>
  </si>
  <si>
    <t>564831111R</t>
  </si>
  <si>
    <t>Podklad ze štěrkodrtě ŠD fr.0-32 plochy přes 100 m2 tl 100 mm</t>
  </si>
  <si>
    <t>327594991</t>
  </si>
  <si>
    <t>564851015</t>
  </si>
  <si>
    <t>Podklad ze štěrkodrtě ŠD fr. 11-22plochy do 100 m2 tl 185 mm</t>
  </si>
  <si>
    <t>-2001282366</t>
  </si>
  <si>
    <t>564851111</t>
  </si>
  <si>
    <t>Podklad ze štěrkodrtě ŠDa fr. 0-32 plochy přes 100 m2 tl 150 mm</t>
  </si>
  <si>
    <t>-530093704</t>
  </si>
  <si>
    <t>564861015</t>
  </si>
  <si>
    <t>Podklad ze štěrkodrtě ŠD fr.0-63 plochy do 100 m2 tl 240 mm</t>
  </si>
  <si>
    <t>425593612</t>
  </si>
  <si>
    <t>564861115</t>
  </si>
  <si>
    <t>Podklad ze štěrkodrtě ŠDb fr. 0-32 plochy přes 100 m2 tl 240 mm</t>
  </si>
  <si>
    <t>-1991038408</t>
  </si>
  <si>
    <t>596212355</t>
  </si>
  <si>
    <t>Kladení zámkové dlažby pozemních komunikací strojně tl 80 mm pl přes 300 m2</t>
  </si>
  <si>
    <t>479895909</t>
  </si>
  <si>
    <t>59245020</t>
  </si>
  <si>
    <t>dlažba tvar obdélník betonová 200x100x80mm přírodní</t>
  </si>
  <si>
    <t>-1201499730</t>
  </si>
  <si>
    <t>596412210</t>
  </si>
  <si>
    <t>Kladení dlažby z vegetačních tvárnic pozemních komunikací tl 80 mm pl do 50 m2</t>
  </si>
  <si>
    <t>1655237443</t>
  </si>
  <si>
    <t>59246016</t>
  </si>
  <si>
    <t>dlažba plošná betonová vegetační 600x400x80mm</t>
  </si>
  <si>
    <t>106171057</t>
  </si>
  <si>
    <t>1736119789</t>
  </si>
  <si>
    <t>-104827770</t>
  </si>
  <si>
    <t>596911111R</t>
  </si>
  <si>
    <t>Kladení šlapáků v rovině a svahu do 1:5 do kladecí vrstvy tl 30mm</t>
  </si>
  <si>
    <t>1389105088</t>
  </si>
  <si>
    <t>59246101R</t>
  </si>
  <si>
    <t>dlažba velkoformátová betonová 600x300mm tl 30mm přírodní</t>
  </si>
  <si>
    <t>158663364</t>
  </si>
  <si>
    <t>915211111R1</t>
  </si>
  <si>
    <t>D+M sportovní grafika,  šířka lajny 50 mm, komplet provedení dle tab PSV</t>
  </si>
  <si>
    <t>746319246</t>
  </si>
  <si>
    <t>916131213</t>
  </si>
  <si>
    <t>Osazení silničního obrubníku betonového stojatého s boční opěrou do lože z betonu prostého</t>
  </si>
  <si>
    <t>-154451768</t>
  </si>
  <si>
    <t>59217031</t>
  </si>
  <si>
    <t>obrubník betonový silniční 1000x150x250mm</t>
  </si>
  <si>
    <t>-1039682043</t>
  </si>
  <si>
    <t>916231213</t>
  </si>
  <si>
    <t>Osazení chodníkového obrubníku betonového stojatého s boční opěrou do lože z betonu prostého</t>
  </si>
  <si>
    <t>322839134</t>
  </si>
  <si>
    <t>59217016</t>
  </si>
  <si>
    <t>obrubník betonový chodníkový 1000x80x250mm</t>
  </si>
  <si>
    <t>-472898530</t>
  </si>
  <si>
    <t>-1639599706</t>
  </si>
  <si>
    <t>998223011</t>
  </si>
  <si>
    <t>Přesun hmot pro pozemní komunikace s krytem dlážděným</t>
  </si>
  <si>
    <t>1403549674</t>
  </si>
  <si>
    <t>7670101</t>
  </si>
  <si>
    <t>D+M vjezdová brána 2x1550x1780mm, vč.kování a výplně, žár.pozink + prášk.barva</t>
  </si>
  <si>
    <t>-1408308113</t>
  </si>
  <si>
    <t>7670102</t>
  </si>
  <si>
    <t>D+M vstupní branka 2x1050x1780mm, vč.kování a výplně, žár.pozink + prášk.barva</t>
  </si>
  <si>
    <t>-246062573</t>
  </si>
  <si>
    <t>7670103</t>
  </si>
  <si>
    <t>D+M vstupní branka 1090x1780mm, vč.kování a výplně, žár.pozink + prášk.barva</t>
  </si>
  <si>
    <t>-376517710</t>
  </si>
  <si>
    <t>7670104</t>
  </si>
  <si>
    <t>D+M ocelové zábradlí venkovního schodiště, žár.pozink + prášk.barva, vč.kotvení, komplet.provedení dle tab PSV, ozn.X01</t>
  </si>
  <si>
    <t>-405004900</t>
  </si>
  <si>
    <t>D+M sloupku oplocení z Jeklů 60/40/1,5mm, délka 2200mm, žár.pozink+ prášk.barva</t>
  </si>
  <si>
    <t>1005169199</t>
  </si>
  <si>
    <t>613174918</t>
  </si>
  <si>
    <t>-898827963</t>
  </si>
  <si>
    <t>Mobiliář</t>
  </si>
  <si>
    <t>792051</t>
  </si>
  <si>
    <t>D+M dvouúrovňové lavice, vč.základů, komplet dle tab PSV, ozn.X02</t>
  </si>
  <si>
    <t>1627486915</t>
  </si>
  <si>
    <t>792052</t>
  </si>
  <si>
    <t>D+M přístřešek pro odpadové kontejnery bez stříšky, vel. 3300x1600x1500mm, vč.kotvení, komplet dle tab PSV, ozn.X06</t>
  </si>
  <si>
    <t>1510351074</t>
  </si>
  <si>
    <t>-1894924134</t>
  </si>
  <si>
    <t>664335961</t>
  </si>
  <si>
    <t>-166550275</t>
  </si>
  <si>
    <t>1854283860</t>
  </si>
  <si>
    <t>SO-05 - Komunikace a parkoviště</t>
  </si>
  <si>
    <t>113106187</t>
  </si>
  <si>
    <t>Rozebrání dlažeb vozovek a ploch s přemístěním hmot na skládku na vzdálenost do 3 m nebo s naložením na dopravní prostředek, s jakoukoliv výplní spár strojně plochy jednotlivě do 50 m2 ze zámkové dlažby s ložem z kameniva</t>
  </si>
  <si>
    <t>723813068</t>
  </si>
  <si>
    <t>113107312</t>
  </si>
  <si>
    <t>Odstranění podkladů nebo krytů strojně plochy jednotlivě do 50 m2 s přemístěním hmot na skládku na vzdálenost do 3 m nebo s naložením na dopravní prostředek z kameniva těženého, o tl. vrstvy přes 100 do 200 mm</t>
  </si>
  <si>
    <t>633098982</t>
  </si>
  <si>
    <t>113107324</t>
  </si>
  <si>
    <t>Odstranění podkladů nebo krytů strojně plochy jednotlivě do 50 m2 s přemístěním hmot na skládku na vzdálenost do 3 m nebo s naložením na dopravní prostředek z kameniva hrubého drceného, o tl. vrstvy přes 300 do 400 mm</t>
  </si>
  <si>
    <t>1582347120</t>
  </si>
  <si>
    <t>113107341</t>
  </si>
  <si>
    <t>Odstranění podkladů nebo krytů strojně plochy jednotlivě do 50 m2 s přemístěním hmot na skládku na vzdálenost do 3 m nebo s naložením na dopravní prostředek živičných, o tl. vrstvy do 50 mm</t>
  </si>
  <si>
    <t>-1457224949</t>
  </si>
  <si>
    <t>113107343</t>
  </si>
  <si>
    <t>Odstranění podkladů nebo krytů strojně plochy jednotlivě do 50 m2 s přemístěním hmot na skládku na vzdálenost do 3 m nebo s naložením na dopravní prostředek živičných, o tl. vrstvy přes 100 do 150 mm</t>
  </si>
  <si>
    <t>572817340</t>
  </si>
  <si>
    <t>113154513</t>
  </si>
  <si>
    <t>Frézování živičného podkladu nebo krytu s naložením hmot na dopravní prostředek plochy do 500 m2 pruhu šířky do 0,5 m, tloušťky vrstvy 50 mm</t>
  </si>
  <si>
    <t>1367975517</t>
  </si>
  <si>
    <t>Vytrhání obrub s vybouráním lože, s přemístěním hmot na skládku na vzdálenost do 3 m nebo s naložením na dopravní prostředek z krajníků nebo obrubníků stojatých</t>
  </si>
  <si>
    <t>-1615101387</t>
  </si>
  <si>
    <t>121151113</t>
  </si>
  <si>
    <t>Sejmutí ornice strojně při souvislé ploše přes 100 do 500 m2, tl. vrstvy do 200 mm</t>
  </si>
  <si>
    <t>784315652</t>
  </si>
  <si>
    <t>122151104</t>
  </si>
  <si>
    <t>Odkopávky a prokopávky nezapažené strojně v hornině třídy těžitelnosti I skupiny 1 a 2 přes 100 do 500 m3</t>
  </si>
  <si>
    <t>-92475114</t>
  </si>
  <si>
    <t>162351104</t>
  </si>
  <si>
    <t>Vodorovné přemístění výkopku nebo sypaniny po suchu na obvyklém dopravním prostředku, bez naložení výkopku, avšak se složením bez rozhrnutí z horniny třídy těžitelnosti I skupiny 1 až 3 na vzdálenost přes 500 do 1 000 m</t>
  </si>
  <si>
    <t>947001527</t>
  </si>
  <si>
    <t>-1460118507</t>
  </si>
  <si>
    <t>171152101</t>
  </si>
  <si>
    <t>Uložení sypaniny do zhutněných násypů pro silnice, dálnice a letiště s rozprostřením sypaniny ve vrstvách, s hrubým urovnáním a uzavřením povrchu násypu z hornin soudržných</t>
  </si>
  <si>
    <t>952159181</t>
  </si>
  <si>
    <t>181152302</t>
  </si>
  <si>
    <t>Úprava pláně na stavbách silnic a dálnic strojně v zářezech mimo skalních se zhutněním</t>
  </si>
  <si>
    <t>-121894054</t>
  </si>
  <si>
    <t>181351003</t>
  </si>
  <si>
    <t>Rozprostření a urovnání ornice v rovině nebo ve svahu sklonu do 1:5 strojně při souvislé ploše do 100 m2, tl. vrstvy do 200 mm</t>
  </si>
  <si>
    <t>1290862307</t>
  </si>
  <si>
    <t>181411131</t>
  </si>
  <si>
    <t>Založení trávníku na půdě předem připravené plochy do 1000 m2 výsevem včetně utažení parkového v rovině nebo na svahu do 1:5</t>
  </si>
  <si>
    <t>-1687961852</t>
  </si>
  <si>
    <t>00572410</t>
  </si>
  <si>
    <t>osivo směs travní parková</t>
  </si>
  <si>
    <t>1960823289</t>
  </si>
  <si>
    <t>890311851</t>
  </si>
  <si>
    <t>Bourání šachet a jímek strojně velikosti obestavěného prostoru do 1,5 m3 ze železobetonu</t>
  </si>
  <si>
    <t>1916831546</t>
  </si>
  <si>
    <t>919735111</t>
  </si>
  <si>
    <t>Řezání stávajícího živičného krytu nebo podkladu hloubky do 50 mm</t>
  </si>
  <si>
    <t>-2038187874</t>
  </si>
  <si>
    <t>938909331</t>
  </si>
  <si>
    <t>Čištění vozovek metením bláta, prachu nebo hlinitého nánosu s odklizením na hromady na vzdálenost do 20 m nebo naložením na dopravní prostředek ručně povrchu podkladu nebo krytu betonového nebo živičného</t>
  </si>
  <si>
    <t>2130594519</t>
  </si>
  <si>
    <t>966006132</t>
  </si>
  <si>
    <t>Odstranění dopravních nebo orientačních značek se sloupkem s uložením hmot na vzdálenost do 20 m nebo s naložením na dopravní prostředek, se zásypem jam a jeho zhutněním s betonovou patkou</t>
  </si>
  <si>
    <t>1479961203</t>
  </si>
  <si>
    <t>997006512</t>
  </si>
  <si>
    <t>Vodorovná doprava suti na skládku s naložením na dopravní prostředek a složením přes 100 m do 1 km</t>
  </si>
  <si>
    <t>1602241838</t>
  </si>
  <si>
    <t>997006519</t>
  </si>
  <si>
    <t>Vodorovná doprava suti na skládku Příplatek k ceně -6512 za každý další i započatý 1 km</t>
  </si>
  <si>
    <t>1692249663</t>
  </si>
  <si>
    <t>997221625</t>
  </si>
  <si>
    <t>Poplatek za uložení stavebního odpadu na skládce (skládkovné) z armovaného betonu zatříděného do Katalogu odpadů pod kódem 17 01 01</t>
  </si>
  <si>
    <t>1640829980</t>
  </si>
  <si>
    <t>997221645</t>
  </si>
  <si>
    <t>Poplatek za uložení stavebního odpadu na skládce (skládkovné) asfaltového bez obsahu dehtu zatříděného do Katalogu odpadů pod kódem 17 03 02</t>
  </si>
  <si>
    <t>-1445955171</t>
  </si>
  <si>
    <t>997221861</t>
  </si>
  <si>
    <t>Poplatek za uložení stavebního odpadu na recyklační skládce (skládkovné) z prostého betonu zatříděného do Katalogu odpadů pod kódem 17 01 01</t>
  </si>
  <si>
    <t>-380872491</t>
  </si>
  <si>
    <t>997221873</t>
  </si>
  <si>
    <t>-1560834309</t>
  </si>
  <si>
    <t>132112131</t>
  </si>
  <si>
    <t>Hloubení nezapažených rýh šířky do 800 mm ručně s urovnáním dna do předepsaného profilu a spádu v hornině třídy těžitelnosti I skupiny 1 a 2 soudržných</t>
  </si>
  <si>
    <t>-502942654</t>
  </si>
  <si>
    <t>174111101</t>
  </si>
  <si>
    <t>Zásyp sypaninou z jakékoliv horniny ručně s uložením výkopku ve vrstvách se zhutněním jam, šachet, rýh nebo kolem objektů v těchto vykopávkách</t>
  </si>
  <si>
    <t>-494635423</t>
  </si>
  <si>
    <t>Základy z betonu prostého patky a bloky z betonu kamenem neprokládaného tř. C 20/25</t>
  </si>
  <si>
    <t>-481363930</t>
  </si>
  <si>
    <t>59373003.R</t>
  </si>
  <si>
    <t>stupeň schodišťový z vibrolisovaného betonu š 330 v 160 dl 1000mm</t>
  </si>
  <si>
    <t>-1377092945</t>
  </si>
  <si>
    <t>451457777</t>
  </si>
  <si>
    <t>Podklad nebo lože pod dlažbu (přídlažbu) v ploše vodorovné nebo ve sklonu do 1:5, tloušťky od 30 do 50 mm z cementové malty</t>
  </si>
  <si>
    <t>424528156</t>
  </si>
  <si>
    <t>Podklad ze štěrkodrti ŠD s rozprostřením a zhutněním plochy jednotlivě do 100 m2, po zhutnění tl. 190 mm</t>
  </si>
  <si>
    <t>-1838938263</t>
  </si>
  <si>
    <t>564861011</t>
  </si>
  <si>
    <t>Podklad ze štěrkodrti ŠD s rozprostřením a zhutněním plochy jednotlivě do 100 m2, po zhutnění tl. 200 mm</t>
  </si>
  <si>
    <t>1044194993</t>
  </si>
  <si>
    <t>911121111</t>
  </si>
  <si>
    <t>Montáž zábradlí ocelového přichyceného vruty do betonového podkladu</t>
  </si>
  <si>
    <t>1253805513</t>
  </si>
  <si>
    <t>339921112</t>
  </si>
  <si>
    <t>Osazování palisád betonových jednotlivých se zabetonováním výšky palisády přes 500 do 1000 mm</t>
  </si>
  <si>
    <t>-1552432645</t>
  </si>
  <si>
    <t>59229007.R</t>
  </si>
  <si>
    <t>palisáda hranatá betonová 160x160mm v 600mm přírodní</t>
  </si>
  <si>
    <t>1406710372</t>
  </si>
  <si>
    <t>339921113</t>
  </si>
  <si>
    <t>Osazování palisád betonových jednotlivých se zabetonováním výšky palisády přes 1000 do 1500 mm</t>
  </si>
  <si>
    <t>1699232619</t>
  </si>
  <si>
    <t>59229014</t>
  </si>
  <si>
    <t>palisáda hranatá betonová 180x120mm v 800mm barevná</t>
  </si>
  <si>
    <t>-43048467</t>
  </si>
  <si>
    <t>Podklad ze štěrkodrti ŠD s rozprostřením a zhutněním plochy přes 100 m2, po zhutnění tl. 150 mm</t>
  </si>
  <si>
    <t>811976888</t>
  </si>
  <si>
    <t>564861111</t>
  </si>
  <si>
    <t>Podklad ze štěrkodrti ŠD s rozprostřením a zhutněním plochy přes 100 m2, po zhutnění tl. 200 mm</t>
  </si>
  <si>
    <t>2034949512</t>
  </si>
  <si>
    <t>565166012</t>
  </si>
  <si>
    <t>Asfaltový beton vrstva podkladní ACP 22 z nemodifikovaného asfaltu s rozprostřením a zhutněním ACP 22 + v pruhu šířky přes 1,5 do 3 m, po zhutnění tl. 90 mm</t>
  </si>
  <si>
    <t>120307044</t>
  </si>
  <si>
    <t>58380374</t>
  </si>
  <si>
    <t>obrubník kamenný žulový přímý 1000x120x250mm</t>
  </si>
  <si>
    <t>2012424385</t>
  </si>
  <si>
    <t>58380005</t>
  </si>
  <si>
    <t>obrubník kamenný žulový přímý 1000x200x250mm</t>
  </si>
  <si>
    <t>-1900287913</t>
  </si>
  <si>
    <t>58380416</t>
  </si>
  <si>
    <t>obrubník kamenný žulový obloukový R 0,5-1m 200x250mm</t>
  </si>
  <si>
    <t>-766137656</t>
  </si>
  <si>
    <t>573191111</t>
  </si>
  <si>
    <t>Postřik infiltrační kationaktivní emulzí v množství 1,00 kg/m2</t>
  </si>
  <si>
    <t>2121084754</t>
  </si>
  <si>
    <t>573211107</t>
  </si>
  <si>
    <t>Postřik spojovací PS bez posypu kamenivem z asfaltu silničního, v množství 0,30 kg/m2</t>
  </si>
  <si>
    <t>131873678</t>
  </si>
  <si>
    <t>577134111</t>
  </si>
  <si>
    <t>Asfaltový beton vrstva obrusná ACO 11 z nemodifikovaného asfaltu s rozprostřením a se zhutněním ACO 11+ v pruhu šířky přes 1,5 do 3 m, po zhutnění tl. 40 mm</t>
  </si>
  <si>
    <t>-2094928243</t>
  </si>
  <si>
    <t>577144111</t>
  </si>
  <si>
    <t>Asfaltový beton vrstva obrusná ACO 11 (ABS) s rozprostřením a se zhutněním z nemodifikovaného asfaltu v pruhu šířky do 3 m tř. I (ACO 11+), po zhutnění tl. 50 mm</t>
  </si>
  <si>
    <t>-94063075</t>
  </si>
  <si>
    <t>dlažba skladebná betonová 200x100mm tl 60mm přírodní</t>
  </si>
  <si>
    <t>-2016601290</t>
  </si>
  <si>
    <t>59245006</t>
  </si>
  <si>
    <t>dlažba tvar obdélník betonová pro nevidomé 200x100x60mm barevná</t>
  </si>
  <si>
    <t>-637068702</t>
  </si>
  <si>
    <t>596211111</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</si>
  <si>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t>
  </si>
  <si>
    <t>1349101170</t>
  </si>
  <si>
    <t>596212210</t>
  </si>
  <si>
    <t>Kladení dlažby z betonových zámkových dlaždic pozemních komunikací ručně s ložem z kameniva těženého nebo drceného tl. do 50 mm, s vyplněním spár, s dvojitým hutněním vibrováním a se smetením přebytečného materiálu na krajnici tl. 80 mm skupiny A, pro plo</t>
  </si>
  <si>
    <t>-931073438</t>
  </si>
  <si>
    <t>dlažba skladebná betonová 200x100mm tl 80mm přírodní</t>
  </si>
  <si>
    <t>1750500165</t>
  </si>
  <si>
    <t>59245035</t>
  </si>
  <si>
    <t>dlažba plošná vegetační betonová 200x200mm tl 80mm přírodní</t>
  </si>
  <si>
    <t>-936015575</t>
  </si>
  <si>
    <t>59245036</t>
  </si>
  <si>
    <t>dlažba plošná vegetační betonová 200x200mm tl 80mm barevná</t>
  </si>
  <si>
    <t>-1101738462</t>
  </si>
  <si>
    <t>596412114</t>
  </si>
  <si>
    <t>Kladení dlažby z betonových vegetačních dlaždic pozemních komunikací s ložem z kameniva těženého nebo drceného tl. do 50 mm, s vyplněním spár a vegetačních otvorů, s hutněním vibrováním velikosti dlaždic do 0,09 m2 tl. 80 mm, pro plochy přes 100 do 300 m2</t>
  </si>
  <si>
    <t>1683893326</t>
  </si>
  <si>
    <t>914111111</t>
  </si>
  <si>
    <t>Montáž svislé dopravní značky základní velikosti do 1 m2 objímkami na sloupky nebo konzoly</t>
  </si>
  <si>
    <t>-625395360</t>
  </si>
  <si>
    <t>914511112</t>
  </si>
  <si>
    <t>Montáž sloupku dopravních značek délky do 3,5 m do hliníkové patky pro sloupek D 60 mm</t>
  </si>
  <si>
    <t>-675286495</t>
  </si>
  <si>
    <t>40445225</t>
  </si>
  <si>
    <t>sloupek pro dopravní značku Zn D 60mm v 3,5m</t>
  </si>
  <si>
    <t>647390286</t>
  </si>
  <si>
    <t>40445625</t>
  </si>
  <si>
    <t>informativní značky provozní IP8, IP9, IP11-IP13 500x700mm</t>
  </si>
  <si>
    <t>-1247865576</t>
  </si>
  <si>
    <t>40445621</t>
  </si>
  <si>
    <t>informativní značky provozní IP1-IP3, IP4b-IP7, IP10a, b 500x500mm</t>
  </si>
  <si>
    <t>14368914</t>
  </si>
  <si>
    <t>40445649</t>
  </si>
  <si>
    <t>dodatkové tabulky E3-E5, E8, E14-E16 500x150mm</t>
  </si>
  <si>
    <t>1132922150</t>
  </si>
  <si>
    <t>40445620</t>
  </si>
  <si>
    <t>zákazové, příkazové dopravní značky B1-B34, C1-15 700mm</t>
  </si>
  <si>
    <t>467324666</t>
  </si>
  <si>
    <t>40445609</t>
  </si>
  <si>
    <t>značky upravující přednost P1, P4 900mm</t>
  </si>
  <si>
    <t>10804209</t>
  </si>
  <si>
    <t>40445651</t>
  </si>
  <si>
    <t>informativní značky zónové IZ1, IZ2, IZ8, IZ9 1000x1000mm</t>
  </si>
  <si>
    <t>646844834</t>
  </si>
  <si>
    <t>40445647</t>
  </si>
  <si>
    <t>dodatkové tabulky E1, E2a,b , E6, E9, E10 E12c, E17 500x500mm</t>
  </si>
  <si>
    <t>-874481228</t>
  </si>
  <si>
    <t>915131111</t>
  </si>
  <si>
    <t>Vodorovné dopravní značení stříkané barvou přechody pro chodce, šipky, symboly bílé základní</t>
  </si>
  <si>
    <t>53504193</t>
  </si>
  <si>
    <t>915621111</t>
  </si>
  <si>
    <t>Předznačení pro vodorovné značení stříkané barvou nebo prováděné z nátěrových hmot plošné šipky, symboly, nápisy</t>
  </si>
  <si>
    <t>1141647017</t>
  </si>
  <si>
    <t>916132112</t>
  </si>
  <si>
    <t>Osazení silniční obruby z betonové přídlažby (krajníků) s ložem tl. přes 50 do 100 mm, s vyplněním a zatřením spár cementovou maltou šířky do 250 mm bez boční opěry, do lože z betonu prostého</t>
  </si>
  <si>
    <t>-107940041</t>
  </si>
  <si>
    <t>Osazení chodníkového obrubníku betonového se zřízením lože, s vyplněním a zatřením spár cementovou maltou stojatého s boční opěrou z betonu prostého, do lože z betonu prostého</t>
  </si>
  <si>
    <t>1303938026</t>
  </si>
  <si>
    <t>565225340</t>
  </si>
  <si>
    <t>59217017</t>
  </si>
  <si>
    <t>obrubník betonový chodníkový 1000x100x250mm</t>
  </si>
  <si>
    <t>1487764506</t>
  </si>
  <si>
    <t>916241213</t>
  </si>
  <si>
    <t>Osazení obrubníku kamenného se zřízením lože, s vyplněním a zatřením spár cementovou maltou stojatého s boční opěrou z betonu prostého, do lože z betonu prostého</t>
  </si>
  <si>
    <t>543943930</t>
  </si>
  <si>
    <t>919732211</t>
  </si>
  <si>
    <t>Styčná pracovní spára při napojení nového živičného povrchu na stávající se zalitím za tepla modifikovanou asfaltovou hmotou s posypem vápenným hydrátem šířky do 15 mm, hloubky do 25 mm včetně prořezání spáry</t>
  </si>
  <si>
    <t>925808166</t>
  </si>
  <si>
    <t>Přesun hmot pro pozemní komunikace s krytem dlážděným dopravní vzdálenost do 200 m jakékoliv délky objektu</t>
  </si>
  <si>
    <t>-1494547138</t>
  </si>
  <si>
    <t>998223095</t>
  </si>
  <si>
    <t>Přesun hmot pro pozemní komunikace s krytem dlážděným Příplatek k ceně za zvětšený přesun přes vymezenou největší dopravní vzdálenost za každých dalších 5000 m přes 5000 m</t>
  </si>
  <si>
    <t>-595277858</t>
  </si>
  <si>
    <t>97684734</t>
  </si>
  <si>
    <t>910133590</t>
  </si>
  <si>
    <t>824902989</t>
  </si>
  <si>
    <t>-1883755416</t>
  </si>
  <si>
    <t>SO-06 - Sadové úpravy</t>
  </si>
  <si>
    <t>119005151</t>
  </si>
  <si>
    <t>Vytyčení výsadeb s rozmístěním solitérních rostlin do 10 kusů</t>
  </si>
  <si>
    <t>-1569799687</t>
  </si>
  <si>
    <t>181151311</t>
  </si>
  <si>
    <t>Plošná úprava terénu přes 500 m2 zemina skupiny 1 až 4 nerovnosti přes 50 do 100 mm v rovinně a svahu do 1:5</t>
  </si>
  <si>
    <t>-1642272179</t>
  </si>
  <si>
    <t>10371500</t>
  </si>
  <si>
    <t>substrát pro trávníky VL</t>
  </si>
  <si>
    <t>2109915133</t>
  </si>
  <si>
    <t>Založení parkového trávníku výsevem pl jednotlivě do 1000 m2 v rovině a ve svahu do 1:5</t>
  </si>
  <si>
    <t>540067508</t>
  </si>
  <si>
    <t>156911299</t>
  </si>
  <si>
    <t>181951112.R</t>
  </si>
  <si>
    <t>Úprava pláně s vyrovnáním nerovností v hornině třídy těžitelnosti I skupiny 1 až 3 se zhutněním strojně vč.požadovaných zkoušek hutnění</t>
  </si>
  <si>
    <t>1320434736</t>
  </si>
  <si>
    <t>183101221</t>
  </si>
  <si>
    <t>Jamky pro výsadbu s výměnou 50 % půdy zeminy tř 1 až 4 obj přes 0,4 do 1 m3 v rovině a svahu do 1:5</t>
  </si>
  <si>
    <t>-183170495</t>
  </si>
  <si>
    <t>10321100</t>
  </si>
  <si>
    <t>zahradní substrát pro výsadbu VL</t>
  </si>
  <si>
    <t>1478255417</t>
  </si>
  <si>
    <t>184102116</t>
  </si>
  <si>
    <t>Výsadba dřeviny s balem D přes 0,6 do 0,8 m do jamky se zalitím v rovině a svahu do 1:5</t>
  </si>
  <si>
    <t>-856868319</t>
  </si>
  <si>
    <t>02650300R</t>
  </si>
  <si>
    <t xml:space="preserve">acer pseudoplatanus </t>
  </si>
  <si>
    <t>-1112773064</t>
  </si>
  <si>
    <t>184215132</t>
  </si>
  <si>
    <t>Ukotvení kmene dřevin v rovině nebo na svahu do 1:5 třemi kůly D do 0,1 m dl přes 1 do 2 m</t>
  </si>
  <si>
    <t>2115218991</t>
  </si>
  <si>
    <t>60591253</t>
  </si>
  <si>
    <t>kůl vyvazovací dřevěný impregnovaný D 8cm dl 2m</t>
  </si>
  <si>
    <t>1076024209</t>
  </si>
  <si>
    <t>184215411</t>
  </si>
  <si>
    <t>Zhotovení závlahové mísy dřevin D do 0,5 m v rovině nebo na svahu do 1:5</t>
  </si>
  <si>
    <t>-1811217367</t>
  </si>
  <si>
    <t>10391100</t>
  </si>
  <si>
    <t>kůra mulčovací VL</t>
  </si>
  <si>
    <t>1875936172</t>
  </si>
  <si>
    <t>184801121</t>
  </si>
  <si>
    <t>Ošetřování vysazených dřevin soliterních v rovině a svahu do 1:5</t>
  </si>
  <si>
    <t>1944679688</t>
  </si>
  <si>
    <t>184806112</t>
  </si>
  <si>
    <t>Řez stromů netrnitých průklestem D koruny přes 2 do 4 m</t>
  </si>
  <si>
    <t>-1953828828</t>
  </si>
  <si>
    <t>184813511</t>
  </si>
  <si>
    <t>Chemické odplevelení před založením kultury postřikem na široko v rovině a svahu do 1:5 ručně</t>
  </si>
  <si>
    <t>862400014</t>
  </si>
  <si>
    <t>486092865</t>
  </si>
  <si>
    <t>185802113</t>
  </si>
  <si>
    <t>Hnojení půdy umělým hnojivem na široko v rovině a svahu do 1:5</t>
  </si>
  <si>
    <t>-1370502819</t>
  </si>
  <si>
    <t>25191155</t>
  </si>
  <si>
    <t>hnojivo průmyslové</t>
  </si>
  <si>
    <t>72021613</t>
  </si>
  <si>
    <t>185803111</t>
  </si>
  <si>
    <t>Ošetření trávníku kosením a shrabáním v rovině a svahu do 1:5</t>
  </si>
  <si>
    <t>1711340533</t>
  </si>
  <si>
    <t>185803211</t>
  </si>
  <si>
    <t>Uválcování trávníku v rovině a svahu do 1:5</t>
  </si>
  <si>
    <t>-1921317433</t>
  </si>
  <si>
    <t>185804312</t>
  </si>
  <si>
    <t>Zalití rostlin vodou plocha přes 20 m2</t>
  </si>
  <si>
    <t>-705702298</t>
  </si>
  <si>
    <t>185851121</t>
  </si>
  <si>
    <t>Dovoz vody pro zálivku rostlin za vzdálenost do 1000 m</t>
  </si>
  <si>
    <t>1998665355</t>
  </si>
  <si>
    <t>998231311</t>
  </si>
  <si>
    <t>Přesun hmot pro sadovnické a krajinářské úpravy vodorovně do 5000 m</t>
  </si>
  <si>
    <t>-928419645</t>
  </si>
  <si>
    <t>1793124868</t>
  </si>
  <si>
    <t>-560651680</t>
  </si>
  <si>
    <t>-2115424646</t>
  </si>
  <si>
    <t>-1248772558</t>
  </si>
  <si>
    <t>IO-01 - Přípojka vodovodu</t>
  </si>
  <si>
    <t>113107522</t>
  </si>
  <si>
    <t>Odstranění podkladů nebo krytů při překopech inženýrských sítí s přemístěním hmot na skládku ve vzdálenosti do 3 m nebo s naložením na dopravní prostředek strojně plochy jednotlivě přes 15 m2 z kameniva hrubého drceného, o tl. vrstvy přes 100 do 200 mm</t>
  </si>
  <si>
    <t>-1233738957</t>
  </si>
  <si>
    <t>113203111</t>
  </si>
  <si>
    <t>Vytrhání obrub s vybouráním lože, s přemístěním hmot na skládku na vzdálenost do 3 m nebo s naložením na dopravní prostředek z dlažebních kostek</t>
  </si>
  <si>
    <t>1230757720</t>
  </si>
  <si>
    <t>119003211</t>
  </si>
  <si>
    <t>Pomocné konstrukce při zabezpečení výkopu svislé ocelové mobilní oplocení, výšky do 1,5 m panely s reflexními signalizačními pruhy zřízení</t>
  </si>
  <si>
    <t>-1639000050</t>
  </si>
  <si>
    <t>119003212</t>
  </si>
  <si>
    <t>Pomocné konstrukce při zabezpečení výkopu svislé ocelové mobilní oplocení, výšky do 1,5 m panely s reflexními signalizačními pruhy odstranění</t>
  </si>
  <si>
    <t>1164859846</t>
  </si>
  <si>
    <t>1099698323</t>
  </si>
  <si>
    <t>132254201</t>
  </si>
  <si>
    <t>Hloubení zapažených rýh šířky přes 800 do 2 000 mm strojně s urovnáním dna do předepsaného profilu a spádu v hornině třídy těžitelnosti I skupiny 3 do 20 m3</t>
  </si>
  <si>
    <t>786615721</t>
  </si>
  <si>
    <t>1750558425</t>
  </si>
  <si>
    <t>-1468026057</t>
  </si>
  <si>
    <t>-173062740</t>
  </si>
  <si>
    <t>-1140536918</t>
  </si>
  <si>
    <t>1040446975</t>
  </si>
  <si>
    <t>-866276705</t>
  </si>
  <si>
    <t>-1083050278</t>
  </si>
  <si>
    <t>174112109</t>
  </si>
  <si>
    <t>Zásyp sypaninou z jakékoliv horniny při překopech inženýrských sítí ručně Příplatek k ceně za prohození sypaniny sítem</t>
  </si>
  <si>
    <t>-376878608</t>
  </si>
  <si>
    <t>-1896113503</t>
  </si>
  <si>
    <t>1052924284</t>
  </si>
  <si>
    <t>-2030588569</t>
  </si>
  <si>
    <t>-1661327274</t>
  </si>
  <si>
    <t>1941061450</t>
  </si>
  <si>
    <t>700546945</t>
  </si>
  <si>
    <t>-751401599</t>
  </si>
  <si>
    <t>183403153</t>
  </si>
  <si>
    <t>Obdělání půdy hrabáním v rovině nebo na svahu do 1:5</t>
  </si>
  <si>
    <t>1686422091</t>
  </si>
  <si>
    <t>Chemické odplevelení půdy před založením kultury, trávníku nebo zpevněných ploch ručně o jakékoli výměře postřikem na široko v rovině nebo na svahu do 1:5</t>
  </si>
  <si>
    <t>-1774060275</t>
  </si>
  <si>
    <t>-715696262</t>
  </si>
  <si>
    <t>566901123</t>
  </si>
  <si>
    <t>Vyspravení podkladu po překopech inženýrských sítí plochy do 15 m2 s rozprostřením a zhutněním štěrkopískem tl. 200 mm</t>
  </si>
  <si>
    <t>-386829059</t>
  </si>
  <si>
    <t>566901161</t>
  </si>
  <si>
    <t>Vyspravení podkladu po překopech inženýrských sítí plochy do 15 m2 s rozprostřením a zhutněním obalovaným kamenivem ACP tl. 100 mm</t>
  </si>
  <si>
    <t>1826226720</t>
  </si>
  <si>
    <t>566901172</t>
  </si>
  <si>
    <t>Vyspravení podkladu po překopech inženýrských sítí plochy do 15 m2 s rozprostřením a zhutněním směsí zpevněnou cementem SC C 20/25 (PB I) tl. 150 mm</t>
  </si>
  <si>
    <t>666088469</t>
  </si>
  <si>
    <t>572340111</t>
  </si>
  <si>
    <t>Vyspravení krytu komunikací po překopech inženýrských sítí plochy do 15 m2 asfaltovým betonem ACO, po zhutnění tl. přes 30 do 50 mm</t>
  </si>
  <si>
    <t>-1506272956</t>
  </si>
  <si>
    <t>871211141</t>
  </si>
  <si>
    <t>Montáž vodovodního potrubí z polyetylenu PE100 RC v otevřeném výkopu svařovaných na tupo SDR 11/PN16 d 63 x 5,8 mm</t>
  </si>
  <si>
    <t>-942139497</t>
  </si>
  <si>
    <t>28613113</t>
  </si>
  <si>
    <t>potrubí vodovodní jednovrstvé PE100 RC PN 16 SDR11 63x5,8mm</t>
  </si>
  <si>
    <t>1967445761</t>
  </si>
  <si>
    <t>879221111</t>
  </si>
  <si>
    <t>Montáž napojení vodovodní přípojky v otevřeném výkopu DN 63</t>
  </si>
  <si>
    <t>-1031743985</t>
  </si>
  <si>
    <t>891181811</t>
  </si>
  <si>
    <t>Demontáž vodovodních armatur na potrubí šoupátek nebo klapek uzavíracích v otevřeném výkopu nebo v šachtách DN 40</t>
  </si>
  <si>
    <t>83064802</t>
  </si>
  <si>
    <t>891211321</t>
  </si>
  <si>
    <t>Montáž vodovodních armatur na potrubí šoupátek pro domovní přípojky se závitovými konci PN16 G 2"</t>
  </si>
  <si>
    <t>-505950621</t>
  </si>
  <si>
    <t>891269111</t>
  </si>
  <si>
    <t>Montáž vodovodních armatur na potrubí navrtávacích pasů s ventilem Jt 1 MPa, na potrubí z trub litinových, ocelových nebo plastických hmot DN 100</t>
  </si>
  <si>
    <t>-1858596971</t>
  </si>
  <si>
    <t>42223010</t>
  </si>
  <si>
    <t>šoupátko domovní přípojky litinové vnitřní/vnitřní závit PN16 2"x2"</t>
  </si>
  <si>
    <t>-276828233</t>
  </si>
  <si>
    <t>42291072</t>
  </si>
  <si>
    <t>souprava zemní pro šoupátka DN 40-50mm Rd 1,5m</t>
  </si>
  <si>
    <t>-415827266</t>
  </si>
  <si>
    <t>892241111</t>
  </si>
  <si>
    <t>Tlakové zkoušky vodou na potrubí DN do 80</t>
  </si>
  <si>
    <t>1636818894</t>
  </si>
  <si>
    <t>892273122</t>
  </si>
  <si>
    <t>Proplach a dezinfekce vodovodního potrubí DN od 80 do 125</t>
  </si>
  <si>
    <t>-265148068</t>
  </si>
  <si>
    <t>899101211</t>
  </si>
  <si>
    <t>Demontáž poklopů litinových a ocelových včetně rámů, hmotnosti jednotlivě do 50 kg</t>
  </si>
  <si>
    <t>-1886199742</t>
  </si>
  <si>
    <t>899401112</t>
  </si>
  <si>
    <t>Osazení poklopů uličních s pevným rámem litinových šoupátkových</t>
  </si>
  <si>
    <t>927141350</t>
  </si>
  <si>
    <t>42291352</t>
  </si>
  <si>
    <t>poklop litinový šoupátkový pro zemní soupravy osazení do terénu a do vozovky</t>
  </si>
  <si>
    <t>-725093628</t>
  </si>
  <si>
    <t>899721111</t>
  </si>
  <si>
    <t>Signalizační vodič na potrubí DN do 150 mm</t>
  </si>
  <si>
    <t>1737726930</t>
  </si>
  <si>
    <t>899722113</t>
  </si>
  <si>
    <t>Krytí potrubí z plastů výstražnou fólií z PVC šířky přes 25 do 34 cm</t>
  </si>
  <si>
    <t>-1075900890</t>
  </si>
  <si>
    <t>R20</t>
  </si>
  <si>
    <t>Osazení vodoměrné šachty kruhové z PP samonosné pro běžné zatížení průměr 1.8m</t>
  </si>
  <si>
    <t>416415191</t>
  </si>
  <si>
    <t>Šachta plastová vodoměrná samonosná kruhová 1,8m, sv. výška 1.8m, poklopu B125</t>
  </si>
  <si>
    <t>1971992717</t>
  </si>
  <si>
    <t>R30</t>
  </si>
  <si>
    <t>Armatury s jedním závitem přechodové tvarovky PPR, PN 20 (SDR 6) s kovovým závitem vnitřním přechodky dGK D 63 x G 2"</t>
  </si>
  <si>
    <t>-1453032675</t>
  </si>
  <si>
    <t>R31</t>
  </si>
  <si>
    <t>Armatury s jedním závitem přechodová šroubení krátká s vnitřním závitem D 50 x R 6/4</t>
  </si>
  <si>
    <t>905068958</t>
  </si>
  <si>
    <t>R6</t>
  </si>
  <si>
    <t>Montáž vodovodních armatur se závitovými konci PN16 v šachtě G 2"</t>
  </si>
  <si>
    <t>93534863</t>
  </si>
  <si>
    <t>6000030320</t>
  </si>
  <si>
    <t>Kohout kulový voda 2" FF s pákou</t>
  </si>
  <si>
    <t>1946353133</t>
  </si>
  <si>
    <t>6000007959</t>
  </si>
  <si>
    <t>Kohout kulový s odvodněním a ucpávkou 2" FF s pákou</t>
  </si>
  <si>
    <t>445076626</t>
  </si>
  <si>
    <t>6000005290</t>
  </si>
  <si>
    <t>Filtr šikmý mosazný 2" FF</t>
  </si>
  <si>
    <t>-446325623</t>
  </si>
  <si>
    <t>6000030720</t>
  </si>
  <si>
    <t>Klapka zpětná závitová 2700 2" s plastovým jádrem</t>
  </si>
  <si>
    <t>852241164</t>
  </si>
  <si>
    <t>R60</t>
  </si>
  <si>
    <t>Odpojení stávající přípojky vodovodu, zaslepení potrubí na řadu</t>
  </si>
  <si>
    <t>188983065</t>
  </si>
  <si>
    <t>Montáž vodovodních armatur na potrubí vodoměrů v šachtě závitových G 1/2</t>
  </si>
  <si>
    <t>1782147494</t>
  </si>
  <si>
    <t>R1</t>
  </si>
  <si>
    <t>Výtokový ventil 1/2“</t>
  </si>
  <si>
    <t>1238512081</t>
  </si>
  <si>
    <t>R8</t>
  </si>
  <si>
    <t>Montáž závitového vodoměru G 6/4 v šachtě</t>
  </si>
  <si>
    <t>-1913159063</t>
  </si>
  <si>
    <t>R9</t>
  </si>
  <si>
    <t>Vodoměr domovní na studenou vodu vícevtokový mokroběžný G6/4", dálkový odečet</t>
  </si>
  <si>
    <t>709640018</t>
  </si>
  <si>
    <t>24715660</t>
  </si>
  <si>
    <t>919731112</t>
  </si>
  <si>
    <t>Zarovnání styčné plochy podkladu nebo krytu podél vybourané části komunikace nebo zpevněné plochy z betonu prostého tl. do 150 mm</t>
  </si>
  <si>
    <t>-505228988</t>
  </si>
  <si>
    <t>919731123</t>
  </si>
  <si>
    <t>Zarovnání styčné plochy podkladu nebo krytu podél vybourané části komunikace nebo zpevněné plochy živičné tl. přes 100 do 200 mm</t>
  </si>
  <si>
    <t>1725843313</t>
  </si>
  <si>
    <t>919732221</t>
  </si>
  <si>
    <t>Styčná pracovní spára při napojení nového živičného povrchu na stávající se zalitím za tepla modifikovanou asfaltovou hmotou s posypem vápenným hydrátem šířky do 15 mm, hloubky do 25 mm bez prořezání spáry</t>
  </si>
  <si>
    <t>1918440792</t>
  </si>
  <si>
    <t>919735113</t>
  </si>
  <si>
    <t>Řezání stávajícího živičného krytu nebo podkladu hloubky přes 100 do 150 mm</t>
  </si>
  <si>
    <t>1069743514</t>
  </si>
  <si>
    <t>919735123</t>
  </si>
  <si>
    <t>Řezání stávajícího betonového krytu nebo podkladu hloubky přes 100 do 150 mm</t>
  </si>
  <si>
    <t>-1487636966</t>
  </si>
  <si>
    <t>979024443</t>
  </si>
  <si>
    <t>Očištění vybouraných prvků komunikací od spojovacího materiálu s odklizením a uložením očištěných hmot a spojovacího materiálu na skládku na vzdálenost do 10 m obrubníků a krajníků, vybouraných z jakéhokoliv lože a s jakoukoliv výplní spár silničních</t>
  </si>
  <si>
    <t>-1905819532</t>
  </si>
  <si>
    <t>-1821457397</t>
  </si>
  <si>
    <t>-2072049107</t>
  </si>
  <si>
    <t>-1061036543</t>
  </si>
  <si>
    <t>-1104561567</t>
  </si>
  <si>
    <t>-1055480711</t>
  </si>
  <si>
    <t>IO-02 - Přípojka kanalizace</t>
  </si>
  <si>
    <t>113107422</t>
  </si>
  <si>
    <t>Odstranění podkladů nebo krytů při překopech inženýrských sítí s přemístěním hmot na skládku ve vzdálenosti do 3 m nebo s naložením na dopravní prostředek strojně plochy jednotlivě do 15 m2 z kameniva hrubého drceného, o tl. vrstvy přes 100 do 200 mm</t>
  </si>
  <si>
    <t>-1036889883</t>
  </si>
  <si>
    <t>2077577356</t>
  </si>
  <si>
    <t>992107159</t>
  </si>
  <si>
    <t>-1374829152</t>
  </si>
  <si>
    <t>383049151</t>
  </si>
  <si>
    <t>131251201</t>
  </si>
  <si>
    <t>Hloubení zapažených jam a zářezů strojně s urovnáním dna do předepsaného profilu a spádu v hornině třídy těžitelnosti I skupiny 3 do 20 m3</t>
  </si>
  <si>
    <t>54968523</t>
  </si>
  <si>
    <t>132254202</t>
  </si>
  <si>
    <t>Hloubení zapažených rýh šířky přes 800 do 2 000 mm strojně s urovnáním dna do předepsaného profilu a spádu v hornině třídy těžitelnosti I skupiny 3 přes 20 do 50 m3</t>
  </si>
  <si>
    <t>-1670705455</t>
  </si>
  <si>
    <t>209174870</t>
  </si>
  <si>
    <t>151101102</t>
  </si>
  <si>
    <t>Zřízení pažení a rozepření stěn rýh pro podzemní vedení příložné pro jakoukoliv mezerovitost, hloubky přes 2 do 4 m</t>
  </si>
  <si>
    <t>1726578418</t>
  </si>
  <si>
    <t>-1249451266</t>
  </si>
  <si>
    <t>151101112</t>
  </si>
  <si>
    <t>Odstranění pažení a rozepření stěn rýh pro podzemní vedení s uložením materiálu na vzdálenost do 3 m od kraje výkopu příložné, hloubky přes 2 do 4 m</t>
  </si>
  <si>
    <t>345217426</t>
  </si>
  <si>
    <t>151101201</t>
  </si>
  <si>
    <t>Zřízení pažení stěn výkopu bez rozepření nebo vzepření příložné, hloubky do 4 m</t>
  </si>
  <si>
    <t>411823947</t>
  </si>
  <si>
    <t>151101211</t>
  </si>
  <si>
    <t>Odstranění pažení stěn výkopu bez rozepření nebo vzepření s uložením pažin na vzdálenost do 3 m od okraje výkopu příložné, hloubky do 4 m</t>
  </si>
  <si>
    <t>844729919</t>
  </si>
  <si>
    <t>151101401</t>
  </si>
  <si>
    <t>Zřízení vzepření zapažených stěn výkopů s potřebným přepažováním při pažení příložném, hloubky do 4 m</t>
  </si>
  <si>
    <t>-349779385</t>
  </si>
  <si>
    <t>151101411</t>
  </si>
  <si>
    <t>Odstranění vzepření stěn výkopů s uložením materiálu na vzdálenost do 3 m od kraje výkopu při pažení příložném, hloubky do 4 m</t>
  </si>
  <si>
    <t>-1401710424</t>
  </si>
  <si>
    <t>208992379</t>
  </si>
  <si>
    <t>736777523</t>
  </si>
  <si>
    <t>-1350413896</t>
  </si>
  <si>
    <t>-593896384</t>
  </si>
  <si>
    <t>-671662179</t>
  </si>
  <si>
    <t>2136831745</t>
  </si>
  <si>
    <t>1276877359</t>
  </si>
  <si>
    <t>-486350064</t>
  </si>
  <si>
    <t>597762573</t>
  </si>
  <si>
    <t>1708487938</t>
  </si>
  <si>
    <t>-155011321</t>
  </si>
  <si>
    <t>1643567865</t>
  </si>
  <si>
    <t>329053624</t>
  </si>
  <si>
    <t>-1587027710</t>
  </si>
  <si>
    <t>849356015</t>
  </si>
  <si>
    <t>452311131</t>
  </si>
  <si>
    <t>Podkladní a zajišťovací konstrukce z betonu prostého v otevřeném výkopu bez zvýšených nároků na prostředí desky pod potrubí, stoky a drobné objekty z betonu tř. C 12/15</t>
  </si>
  <si>
    <t>-2094399227</t>
  </si>
  <si>
    <t>452312141</t>
  </si>
  <si>
    <t>Podkladní a zajišťovací konstrukce z betonu prostého v otevřeném výkopu bez zvýšených nároků na prostředí sedlové lože pod potrubí z betonu tř. C 16/20</t>
  </si>
  <si>
    <t>212827385</t>
  </si>
  <si>
    <t>-1755633342</t>
  </si>
  <si>
    <t>1120850637</t>
  </si>
  <si>
    <t>674303080</t>
  </si>
  <si>
    <t>-792576147</t>
  </si>
  <si>
    <t>831312121</t>
  </si>
  <si>
    <t>Montáž potrubí z trub kameninových hrdlových s integrovaným těsněním v otevřeném výkopu ve sklonu do 20 % DN 150</t>
  </si>
  <si>
    <t>1894882081</t>
  </si>
  <si>
    <t>59710632</t>
  </si>
  <si>
    <t>trouba kameninová glazovaná DN 150 dl 1,00m spojovací systém F</t>
  </si>
  <si>
    <t>-465099074</t>
  </si>
  <si>
    <t>831352121</t>
  </si>
  <si>
    <t>Montáž potrubí z trub kameninových hrdlových s integrovaným těsněním v otevřeném výkopu ve sklonu do 20 % DN 200</t>
  </si>
  <si>
    <t>-392013497</t>
  </si>
  <si>
    <t>59710704</t>
  </si>
  <si>
    <t>trouba kameninová glazovaná DN 200 dl 2,50m spojovací systém C Třída 240</t>
  </si>
  <si>
    <t>-1924615645</t>
  </si>
  <si>
    <t>837352221</t>
  </si>
  <si>
    <t>Montáž kameninových tvarovek na potrubí z trub kameninových v otevřeném výkopu s integrovaným těsněním jednoosých DN 200</t>
  </si>
  <si>
    <t>1812862215</t>
  </si>
  <si>
    <t>59710986</t>
  </si>
  <si>
    <t>koleno kameninové glazované DN 200 45° spojovací systém F tř. 160</t>
  </si>
  <si>
    <t>1186870967</t>
  </si>
  <si>
    <t>837375121</t>
  </si>
  <si>
    <t>Výsek a montáž kameninové odbočné tvarovky na kameninovém potrubí DN 300</t>
  </si>
  <si>
    <t>-75651088</t>
  </si>
  <si>
    <t>59711774</t>
  </si>
  <si>
    <t>odbočka kameninová glazovaná jednoduchá kolmá DN 300/200 dl 600mm spojovací systém C/F tř.240/160</t>
  </si>
  <si>
    <t>-1474196142</t>
  </si>
  <si>
    <t>892351111</t>
  </si>
  <si>
    <t>Tlakové zkoušky vodou na potrubí DN 150 nebo 200</t>
  </si>
  <si>
    <t>1072498188</t>
  </si>
  <si>
    <t>894411311</t>
  </si>
  <si>
    <t>Osazení betonových nebo železobetonových dílců pro šachty skruží rovných</t>
  </si>
  <si>
    <t>244404250</t>
  </si>
  <si>
    <t>59224069</t>
  </si>
  <si>
    <t>skruž betonová DN 1000x1000 100x100x12cm</t>
  </si>
  <si>
    <t>1354764299</t>
  </si>
  <si>
    <t>894412411</t>
  </si>
  <si>
    <t>Osazení betonových nebo železobetonových dílců pro šachty skruží přechodových</t>
  </si>
  <si>
    <t>-1230343195</t>
  </si>
  <si>
    <t>59224168</t>
  </si>
  <si>
    <t>skruž betonová přechodová 62,5/100x60x12cm stupadla poplastovaná kapsová</t>
  </si>
  <si>
    <t>1832459309</t>
  </si>
  <si>
    <t>894414111</t>
  </si>
  <si>
    <t>Osazení betonových nebo železobetonových dílců pro šachty skruží základových (dno)</t>
  </si>
  <si>
    <t>-1263911133</t>
  </si>
  <si>
    <t>59224353</t>
  </si>
  <si>
    <t>dno betonové šachty kanalizační jednolité 100x68x30cm</t>
  </si>
  <si>
    <t>-2104558935</t>
  </si>
  <si>
    <t>59224348</t>
  </si>
  <si>
    <t>těsnění elastomerové pro spojení šachetních dílů DN 1000</t>
  </si>
  <si>
    <t>967313770</t>
  </si>
  <si>
    <t>895941341</t>
  </si>
  <si>
    <t>Osazení vpusti uliční z betonových dílců DN 500 dno s výtokem</t>
  </si>
  <si>
    <t>-714543715</t>
  </si>
  <si>
    <t>59224472</t>
  </si>
  <si>
    <t>vpusť uliční DN 500 kaliště s odtokem 150mm 500/245x65mm</t>
  </si>
  <si>
    <t>-2053423999</t>
  </si>
  <si>
    <t>895941351</t>
  </si>
  <si>
    <t>Osazení vpusti uliční z betonových dílců DN 500 skruž horní pro čtvercovou vtokovou mříž</t>
  </si>
  <si>
    <t>-242572634</t>
  </si>
  <si>
    <t>59224460</t>
  </si>
  <si>
    <t>vpusť uliční DN 500 betonová 500x190x65mm čtvercový poklop</t>
  </si>
  <si>
    <t>-1343536075</t>
  </si>
  <si>
    <t>895941362</t>
  </si>
  <si>
    <t>Osazení vpusti uliční z betonových dílců DN 500 skruž středová 590 mm</t>
  </si>
  <si>
    <t>1939820212</t>
  </si>
  <si>
    <t>59224462</t>
  </si>
  <si>
    <t>vpusť uliční DN 500 skruž průběžná vysoká betonová 500/590x65mm</t>
  </si>
  <si>
    <t>1811063734</t>
  </si>
  <si>
    <t>899103112</t>
  </si>
  <si>
    <t>Osazení poklopů šachtových litinových, ocelových nebo železobetonových včetně rámů pro třídu zatížení B125, C250</t>
  </si>
  <si>
    <t>1364460500</t>
  </si>
  <si>
    <t>55241004</t>
  </si>
  <si>
    <t>poklop kanalizační litinový, rám betonolitinový 125mm, B 125 kruhová mříž</t>
  </si>
  <si>
    <t>-23012582</t>
  </si>
  <si>
    <t>899204112</t>
  </si>
  <si>
    <t>Osazení mříží litinových včetně rámů a košů na bahno pro třídu zatížení D400, E600</t>
  </si>
  <si>
    <t>-1595737409</t>
  </si>
  <si>
    <t>55241043</t>
  </si>
  <si>
    <t>mříž šachtová dešťová litinová DN 425 pro třídu zatížení D400 čtverec</t>
  </si>
  <si>
    <t>710909012</t>
  </si>
  <si>
    <t>4440005580</t>
  </si>
  <si>
    <t>Koš kalový BEST A4</t>
  </si>
  <si>
    <t>1157034495</t>
  </si>
  <si>
    <t>Demontáž uliční vpusti z betonových skruží vř. vtokové mříže</t>
  </si>
  <si>
    <t>1811729731</t>
  </si>
  <si>
    <t>Zaslepení kameninového hrdla otevřený výkop DN 150</t>
  </si>
  <si>
    <t>-1741871665</t>
  </si>
  <si>
    <t>-1970205069</t>
  </si>
  <si>
    <t>-1869768525</t>
  </si>
  <si>
    <t>-1852299656</t>
  </si>
  <si>
    <t>865427037</t>
  </si>
  <si>
    <t>-406893272</t>
  </si>
  <si>
    <t>-529733223</t>
  </si>
  <si>
    <t>1219567516</t>
  </si>
  <si>
    <t>951868451</t>
  </si>
  <si>
    <t>-1101245878</t>
  </si>
  <si>
    <t>1130947100</t>
  </si>
  <si>
    <t>231409822</t>
  </si>
  <si>
    <t>1573429163</t>
  </si>
  <si>
    <t>IO-03 - Areálová kanalizace</t>
  </si>
  <si>
    <t>-1927684629</t>
  </si>
  <si>
    <t>-1801834635</t>
  </si>
  <si>
    <t>392006847</t>
  </si>
  <si>
    <t>131251205</t>
  </si>
  <si>
    <t>Hloubení zapažených jam a zářezů strojně s urovnáním dna do předepsaného profilu a spádu v hornině třídy těžitelnosti I skupiny 3 přes 500 do 1 000 m3</t>
  </si>
  <si>
    <t>-1149202535</t>
  </si>
  <si>
    <t>-317419699</t>
  </si>
  <si>
    <t>227007552</t>
  </si>
  <si>
    <t>663236989</t>
  </si>
  <si>
    <t>-362122249</t>
  </si>
  <si>
    <t>453877457</t>
  </si>
  <si>
    <t>1772811457</t>
  </si>
  <si>
    <t>151101202</t>
  </si>
  <si>
    <t>Zřízení pažení stěn výkopu bez rozepření nebo vzepření příložné, hloubky přes 4 do 8 m</t>
  </si>
  <si>
    <t>1863847209</t>
  </si>
  <si>
    <t>1384434346</t>
  </si>
  <si>
    <t>151101212</t>
  </si>
  <si>
    <t>Odstranění pažení stěn výkopu bez rozepření nebo vzepření s uložením pažin na vzdálenost do 3 m od okraje výkopu příložné, hloubky přes 4 do 8 m</t>
  </si>
  <si>
    <t>-214733652</t>
  </si>
  <si>
    <t>-1987908162</t>
  </si>
  <si>
    <t>151101402</t>
  </si>
  <si>
    <t>Zřízení vzepření zapažených stěn výkopů s potřebným přepažováním při pažení příložném, hloubky přes 4 do 8 m</t>
  </si>
  <si>
    <t>505629524</t>
  </si>
  <si>
    <t>-1052497555</t>
  </si>
  <si>
    <t>151101412</t>
  </si>
  <si>
    <t>Odstranění vzepření stěn výkopů s uložením materiálu na vzdálenost do 3 m od kraje výkopu při pažení příložném, hloubky přes 4 do 8 m</t>
  </si>
  <si>
    <t>370459299</t>
  </si>
  <si>
    <t>-1847457983</t>
  </si>
  <si>
    <t>162251102</t>
  </si>
  <si>
    <t>Vodorovné přemístění výkopku nebo sypaniny po suchu na obvyklém dopravním prostředku, bez naložení výkopku, avšak se složením bez rozhrnutí z horniny třídy těžitelnosti I skupiny 1 až 3 na vzdálenost přes 20 do 50 m</t>
  </si>
  <si>
    <t>-20335430</t>
  </si>
  <si>
    <t>515581603</t>
  </si>
  <si>
    <t>801941426</t>
  </si>
  <si>
    <t>167151111</t>
  </si>
  <si>
    <t>Nakládání, skládání a překládání neulehlého výkopku nebo sypaniny strojně nakládání, množství přes 100 m3, z hornin třídy těžitelnosti I, skupiny 1 až 3</t>
  </si>
  <si>
    <t>-849202225</t>
  </si>
  <si>
    <t>1094167016</t>
  </si>
  <si>
    <t>-1174942428</t>
  </si>
  <si>
    <t>1511181913</t>
  </si>
  <si>
    <t>-1417203531</t>
  </si>
  <si>
    <t>1689549605</t>
  </si>
  <si>
    <t>181351103</t>
  </si>
  <si>
    <t>Rozprostření a urovnání ornice v rovině nebo ve svahu sklonu do 1:5 strojně při souvislé ploše přes 100 do 500 m2, tl. vrstvy do 200 mm</t>
  </si>
  <si>
    <t>1571291686</t>
  </si>
  <si>
    <t>23868355</t>
  </si>
  <si>
    <t>969072145</t>
  </si>
  <si>
    <t>446540940</t>
  </si>
  <si>
    <t>2033024396</t>
  </si>
  <si>
    <t>1844914688</t>
  </si>
  <si>
    <t>871263121</t>
  </si>
  <si>
    <t>Montáž kanalizačního potrubí z tvrdého PVC-U hladkého plnostěnného tuhost SN 8 DN 110</t>
  </si>
  <si>
    <t>1080959279</t>
  </si>
  <si>
    <t>28611118</t>
  </si>
  <si>
    <t>trubka kanalizační PVC-U plnostěnná jednovrstvá DN 110x1000mm SN8</t>
  </si>
  <si>
    <t>717901275</t>
  </si>
  <si>
    <t>871273120</t>
  </si>
  <si>
    <t>Montáž kanalizačního potrubí z tvrdého PVC-U hladkého plnostěnného tuhost SN 4 DN 125</t>
  </si>
  <si>
    <t>1607931209</t>
  </si>
  <si>
    <t>28611126</t>
  </si>
  <si>
    <t>trubka kanalizační PVC DN 125x1000mm SN4</t>
  </si>
  <si>
    <t>-229270191</t>
  </si>
  <si>
    <t>871313121</t>
  </si>
  <si>
    <t>Montáž kanalizačního potrubí z tvrdého PVC-U hladkého plnostěnného tuhost SN 8 DN 160</t>
  </si>
  <si>
    <t>878060352</t>
  </si>
  <si>
    <t>28611166</t>
  </si>
  <si>
    <t>trubka kanalizační PVC-U plnostěnná jednovrstvá DN 160x5000mm SN8</t>
  </si>
  <si>
    <t>-1295715927</t>
  </si>
  <si>
    <t>871353121</t>
  </si>
  <si>
    <t>Montáž kanalizačního potrubí z tvrdého PVC-U hladkého plnostěnného tuhost SN 8 DN 200</t>
  </si>
  <si>
    <t>424526642</t>
  </si>
  <si>
    <t>28611169</t>
  </si>
  <si>
    <t>trubka kanalizační PVC-U plnostěnná jednovrstvá DN 200x5000mm SN8</t>
  </si>
  <si>
    <t>-1612438207</t>
  </si>
  <si>
    <t>877270310</t>
  </si>
  <si>
    <t>Montáž tvarovek na kanalizačním plastovém potrubí z PP nebo PVC-U hladkého plnostěnného kolen, víček nebo hrdlových uzávěrů DN 125</t>
  </si>
  <si>
    <t>2013776672</t>
  </si>
  <si>
    <t>28611356</t>
  </si>
  <si>
    <t>koleno kanalizační PVC KG 125x45°</t>
  </si>
  <si>
    <t>1845001958</t>
  </si>
  <si>
    <t>KGR redukce dlouhá DN 125/110 SN8</t>
  </si>
  <si>
    <t>803727997</t>
  </si>
  <si>
    <t>877310310</t>
  </si>
  <si>
    <t>Montáž tvarovek na kanalizačním plastovém potrubí z PP nebo PVC-U hladkého plnostěnného kolen, víček nebo hrdlových uzávěrů DN 150</t>
  </si>
  <si>
    <t>1564916168</t>
  </si>
  <si>
    <t>28611359</t>
  </si>
  <si>
    <t>koleno kanalizační PVC KG 160x15°</t>
  </si>
  <si>
    <t>-441939752</t>
  </si>
  <si>
    <t>28611360</t>
  </si>
  <si>
    <t>koleno kanalizační PVC KG 160x30°</t>
  </si>
  <si>
    <t>-1056662215</t>
  </si>
  <si>
    <t>28611361</t>
  </si>
  <si>
    <t>koleno kanalizační PVC KG 160x45°</t>
  </si>
  <si>
    <t>-1106236937</t>
  </si>
  <si>
    <t>877310320</t>
  </si>
  <si>
    <t>Montáž tvarovek na kanalizačním plastovém potrubí z PP nebo PVC-U hladkého plnostěnného odboček DN 150</t>
  </si>
  <si>
    <t>741327763</t>
  </si>
  <si>
    <t>28611914</t>
  </si>
  <si>
    <t>odbočka kanalizační plastová s hrdlem KG 160/125/45°</t>
  </si>
  <si>
    <t>-1594970046</t>
  </si>
  <si>
    <t>877350310</t>
  </si>
  <si>
    <t>Montáž tvarovek na kanalizačním plastovém potrubí z PP nebo PVC-U hladkého plnostěnného kolen, víček nebo hrdlových uzávěrů DN 200</t>
  </si>
  <si>
    <t>2130091536</t>
  </si>
  <si>
    <t>28611364</t>
  </si>
  <si>
    <t>koleno kanalizační PVC KG 200x15°</t>
  </si>
  <si>
    <t>-1775797407</t>
  </si>
  <si>
    <t>28611365</t>
  </si>
  <si>
    <t>koleno kanalizační PVC KG 200x30°</t>
  </si>
  <si>
    <t>-1679989438</t>
  </si>
  <si>
    <t>28611366</t>
  </si>
  <si>
    <t>koleno kanalizační PVC KG 200x45°</t>
  </si>
  <si>
    <t>430341063</t>
  </si>
  <si>
    <t>28611368</t>
  </si>
  <si>
    <t>koleno kanalizační PVC KG 200x87°</t>
  </si>
  <si>
    <t>784927749</t>
  </si>
  <si>
    <t>877350320</t>
  </si>
  <si>
    <t>Montáž tvarovek na kanalizačním plastovém potrubí z PP nebo PVC-U hladkého plnostěnného odboček DN 200</t>
  </si>
  <si>
    <t>-1174362225</t>
  </si>
  <si>
    <t>28611393</t>
  </si>
  <si>
    <t>odbočka kanalizační plastová s hrdlem KG 200/110/45°</t>
  </si>
  <si>
    <t>1743770078</t>
  </si>
  <si>
    <t>28611394</t>
  </si>
  <si>
    <t>odbočka kanalizační plastová s hrdlem KG 200/125/45°</t>
  </si>
  <si>
    <t>-1538966551</t>
  </si>
  <si>
    <t>28611918</t>
  </si>
  <si>
    <t>odbočka kanalizační plastová s hrdlem KG 200/160/45°</t>
  </si>
  <si>
    <t>-48563960</t>
  </si>
  <si>
    <t>28611396</t>
  </si>
  <si>
    <t>odbočka kanalizační plastová s hrdlem KG 200/200/45°</t>
  </si>
  <si>
    <t>1336992116</t>
  </si>
  <si>
    <t>894812316</t>
  </si>
  <si>
    <t>Revizní a čistící šachta z polypropylenu PP pro hladké trouby DN 600 šachtové dno (DN šachty / DN trubního vedení) DN 600/200 průtočné 30°,60°,90°</t>
  </si>
  <si>
    <t>930267787</t>
  </si>
  <si>
    <t>894812317</t>
  </si>
  <si>
    <t>Revizní a čistící šachta z polypropylenu PP pro hladké trouby DN 600 šachtové dno (DN šachty / DN trubního vedení) DN 600/200 s přítokem tvaru T</t>
  </si>
  <si>
    <t>-261993632</t>
  </si>
  <si>
    <t>894812318</t>
  </si>
  <si>
    <t>Revizní a čistící šachta z polypropylenu PP pro hladké trouby DN 600 šachtové dno (DN šachty / DN trubního vedení) DN 600/200 sběrné tvaru X</t>
  </si>
  <si>
    <t>-1856918828</t>
  </si>
  <si>
    <t>894812332</t>
  </si>
  <si>
    <t>Revizní a čistící šachta z polypropylenu PP pro hladké trouby DN 600 roura šachtová korugovaná, světlé hloubky 2 000 mm</t>
  </si>
  <si>
    <t>-1001446640</t>
  </si>
  <si>
    <t>894812339</t>
  </si>
  <si>
    <t>Revizní a čistící šachta z polypropylenu PP pro hladké trouby DN 600 Příplatek k cenám 2331 - 2334 za uříznutí šachtové roury</t>
  </si>
  <si>
    <t>-868786153</t>
  </si>
  <si>
    <t>894812356</t>
  </si>
  <si>
    <t>Revizní a čistící šachta z polypropylenu PP pro hladké trouby DN 600 poklop (mříž) litinový pro třídu zatížení B125 s betonovým prstencem</t>
  </si>
  <si>
    <t>-1231596809</t>
  </si>
  <si>
    <t>897171111</t>
  </si>
  <si>
    <t>Akumulační boxy z polypropylenu PP pro vsakování dešťových vod pro pochozí a pod plochy zatížené osobními automobily o celkovém akumulačním objemu do 10 m3</t>
  </si>
  <si>
    <t>442980655</t>
  </si>
  <si>
    <t>897171112</t>
  </si>
  <si>
    <t>Akumulační boxy z polypropylenu PP pro vsakování dešťových vod pro pochozí a pod plochy zatížené osobními automobily o celkovém akumulačním objemu přes 10 do 30 m3</t>
  </si>
  <si>
    <t>-1935489718</t>
  </si>
  <si>
    <t>897173114</t>
  </si>
  <si>
    <t>Kontrolní šachta integrovaná do akumulačních boxů umístěných pod pochozími plochami nebo pod plochami zatíženými osobními automobily, výšky přes 1 050 do 1 400 mm</t>
  </si>
  <si>
    <t>988830509</t>
  </si>
  <si>
    <t>-120806471</t>
  </si>
  <si>
    <t>-1683268202</t>
  </si>
  <si>
    <t>-509788536</t>
  </si>
  <si>
    <t>899721112</t>
  </si>
  <si>
    <t>Signalizační vodič na potrubí DN nad 150 mm</t>
  </si>
  <si>
    <t>1000045068</t>
  </si>
  <si>
    <t>1266408129</t>
  </si>
  <si>
    <t>Revizní a čistící šachta z polypropylenu PP pro hladké trouby DN 600 šachtové dno (DN šachty / DN trubního vedení) DN 600/125 průtočné 30°,60°,90°, prohloubené dno 300mm</t>
  </si>
  <si>
    <t>-855611756</t>
  </si>
  <si>
    <t>R12</t>
  </si>
  <si>
    <t>Revizní a čistící šachta z polypropylenu PP pro hladké trouby DN 600 šachtové dno (DN šachty / DN trubního vedení) DN 600/200 průtočné 30°,60°,90°, prohloubené dno 300mm</t>
  </si>
  <si>
    <t>2053843958</t>
  </si>
  <si>
    <t>900811918</t>
  </si>
  <si>
    <t>Podzemní plastová nádrž z polethylénu, samnonosná, celkový objem 26000l, průměr 2500mm, délka 7200mm, masivní žebrová konstrukce bez jakýchkoliv svarů, teleskopický plastový poklop, závesný filtrační koš, telskopická pokule výšky 600mm s nátokovými otvory</t>
  </si>
  <si>
    <t>317382029</t>
  </si>
  <si>
    <t>935113111</t>
  </si>
  <si>
    <t>Osazení odvodňovacího žlabu s krycím roštem polymerbetonového šířky do 210 mm</t>
  </si>
  <si>
    <t>895739313</t>
  </si>
  <si>
    <t>59227230</t>
  </si>
  <si>
    <t>žlab odvodňovací z polymerbetonu bez spádu s můstkovým roštem litinovým š 100mm a spodním odtokem DN 100</t>
  </si>
  <si>
    <t>1904820152</t>
  </si>
  <si>
    <t>1141082828</t>
  </si>
  <si>
    <t>-380336262</t>
  </si>
  <si>
    <t>1181070443</t>
  </si>
  <si>
    <t>1897253286</t>
  </si>
  <si>
    <t>743469180</t>
  </si>
  <si>
    <t>IO-04 - Přípojka elektro</t>
  </si>
  <si>
    <t>741041111</t>
  </si>
  <si>
    <t>Přípojka elektro dle special.</t>
  </si>
  <si>
    <t>-2071444411</t>
  </si>
  <si>
    <t>IO-05 - Areálový rozvod elektro</t>
  </si>
  <si>
    <t>741051111</t>
  </si>
  <si>
    <t>Areálový rozvod elektro dle special.</t>
  </si>
  <si>
    <t>-1250392990</t>
  </si>
  <si>
    <t>IO-06 - Přípojka sdělovacího vedení</t>
  </si>
  <si>
    <t xml:space="preserve">    742 - Elektroinstalace - slaboproud</t>
  </si>
  <si>
    <t>742</t>
  </si>
  <si>
    <t>Elektroinstalace - slaboproud</t>
  </si>
  <si>
    <t>742061111</t>
  </si>
  <si>
    <t>Přípojka sdělovacího vedení dle special.</t>
  </si>
  <si>
    <t>903366868</t>
  </si>
  <si>
    <t>IO-07 - Veřejné osvětlení</t>
  </si>
  <si>
    <t>741071111</t>
  </si>
  <si>
    <t>Veřejné osvětlení dle special.</t>
  </si>
  <si>
    <t>-1725538113</t>
  </si>
  <si>
    <t xml:space="preserve">Položkový rozpočet </t>
  </si>
  <si>
    <t>S:</t>
  </si>
  <si>
    <t>O:</t>
  </si>
  <si>
    <t>R:</t>
  </si>
  <si>
    <t>P.č.</t>
  </si>
  <si>
    <t>Číslo položky</t>
  </si>
  <si>
    <t>Název položky</t>
  </si>
  <si>
    <t>množství</t>
  </si>
  <si>
    <t>cena / MJ</t>
  </si>
  <si>
    <t>Celkem</t>
  </si>
  <si>
    <t>Dodávka</t>
  </si>
  <si>
    <t>Dodávka celk.</t>
  </si>
  <si>
    <t>Montáž</t>
  </si>
  <si>
    <t>Montáž celk.</t>
  </si>
  <si>
    <t>cena s DPH</t>
  </si>
  <si>
    <t>Díl:</t>
  </si>
  <si>
    <t>M21</t>
  </si>
  <si>
    <t>ELEKTROMONTÁŽE</t>
  </si>
  <si>
    <t>RO rozvaděč spínání, jištění</t>
  </si>
  <si>
    <t>InControl řídící systém osvětlení, ovládání přes aplikaci mobilního telefonu</t>
  </si>
  <si>
    <t>Kabel CYKY-J 3x2,5mm2, volně uložený ve stožárech</t>
  </si>
  <si>
    <t>Kabel CYKY-J 4x16mm2 - napájecí kabel ke stožárům</t>
  </si>
  <si>
    <t>230191008</t>
  </si>
  <si>
    <t>Uložení chráničky KF 09063 ve výkopu , vč. dodávky chráničky KF 09063</t>
  </si>
  <si>
    <t>Uložení chráničky KF 09040 ve výkopu , vč. dodávky chráničky KF 09040</t>
  </si>
  <si>
    <t>Pásek FeZn 30/4</t>
  </si>
  <si>
    <t>Ukon.kabelu do 4x16 mm2</t>
  </si>
  <si>
    <t>LED světlomet AAA-LUX typ WS270 1550W</t>
  </si>
  <si>
    <t>Clona LED světlometu- set</t>
  </si>
  <si>
    <t>Stožár sklápěcí HL330 18m, žár.zink</t>
  </si>
  <si>
    <t>Výložník SB5 pro 5ks světlometů</t>
  </si>
  <si>
    <t>Kotvící šrouby a vymezovací šablony</t>
  </si>
  <si>
    <t>Jištění do stožáru se zásuvkou</t>
  </si>
  <si>
    <t>210220022</t>
  </si>
  <si>
    <t>Vedení uzemňovací v zemi FeZn 30x4 mm</t>
  </si>
  <si>
    <t>Vedení uzemňovací v zemi FeZn D 8 - 10 mm</t>
  </si>
  <si>
    <t>Pásek uzemňovací FeZn 30x4 mm</t>
  </si>
  <si>
    <t>Svorka spojovací do 4 šroubů , vč. dodávky  SP</t>
  </si>
  <si>
    <t>Svorka spojovací do 4 šroubů , vč. dodávky  SR2b</t>
  </si>
  <si>
    <t>Svorka páska-drát do 4 šroubů , vč. dodávky  SR3b</t>
  </si>
  <si>
    <t>Lak asfaltový A1010 1kg</t>
  </si>
  <si>
    <t>Koncovka kabelová do 1kV KSCZ4X 6-25</t>
  </si>
  <si>
    <t>210290891</t>
  </si>
  <si>
    <t>Doplnění štítku kovového na kabel</t>
  </si>
  <si>
    <t>Montážní, spojovací a instalační materiál</t>
  </si>
  <si>
    <t>M46</t>
  </si>
  <si>
    <t>Zemní práce při montážích</t>
  </si>
  <si>
    <t>460110001 R01</t>
  </si>
  <si>
    <t>Sonda pro vyhledávání vedení - výkop</t>
  </si>
  <si>
    <t>460110101 R01</t>
  </si>
  <si>
    <t>Sonda pro vyhledávání vedení - zához</t>
  </si>
  <si>
    <t>Jáma pro stož.VO do 2 m3tř. zem. 3, strojně</t>
  </si>
  <si>
    <t>Betonový základ vč. ocelové výztuže a montáž mimo osu  kabelu 2,5x2,5x1,2m</t>
  </si>
  <si>
    <t>460200163.RT2</t>
  </si>
  <si>
    <t>Výkop kabelové rýhy 35/80 cm, hornina 3, ruční výkop rýhy</t>
  </si>
  <si>
    <t>460420018</t>
  </si>
  <si>
    <t>Zřízení kabelového lože šířky do 35cm z písku, tl. vrstvy 20cm, vč. dodávky písku</t>
  </si>
  <si>
    <t>460560163.RT1</t>
  </si>
  <si>
    <t>Zához rýhy 35/80 cm, hornina 3, ruční zához rýhy</t>
  </si>
  <si>
    <t>Provizorní úprava rýhy zeminou</t>
  </si>
  <si>
    <t>460300006</t>
  </si>
  <si>
    <t>Hutnění zeminy po vrstvách 20 cm, hutnění po strojním záhrnu rýh</t>
  </si>
  <si>
    <t>460600001</t>
  </si>
  <si>
    <t>Naložení a odvoz zeminy odvoz na vzdálenost 10000 m</t>
  </si>
  <si>
    <t>460490012</t>
  </si>
  <si>
    <t>Fólie výstražná z PVC, šířka 33 cm, fólie PVC šířka 33 cm</t>
  </si>
  <si>
    <t>199000005</t>
  </si>
  <si>
    <t>Poplatek za skládku zeminy 1 - 4</t>
  </si>
  <si>
    <t>460010024</t>
  </si>
  <si>
    <t>Vytýčení kabelové trasy v zastavěném prostoru délka trasy do 1000 m</t>
  </si>
  <si>
    <t>km</t>
  </si>
  <si>
    <t>460420501</t>
  </si>
  <si>
    <t>Křížovatka se silovým kabelem</t>
  </si>
  <si>
    <t>ON</t>
  </si>
  <si>
    <t>00521101</t>
  </si>
  <si>
    <t>Předání a převzetí staveniště</t>
  </si>
  <si>
    <t>Soubor</t>
  </si>
  <si>
    <t>005211040</t>
  </si>
  <si>
    <t>Užívání veřejných ploch a prostranství</t>
  </si>
  <si>
    <t xml:space="preserve">Mechanizace na vyložení, sestavení </t>
  </si>
  <si>
    <t>Spolupráce s revizním technikem</t>
  </si>
  <si>
    <t>00523</t>
  </si>
  <si>
    <t>Výchozí revize, vystavení revizní zprávy</t>
  </si>
  <si>
    <t>Pomocný elektromateriál + nespec. náklady 3%</t>
  </si>
  <si>
    <t>Inflační navýšení (realizace léto 2026)  9%</t>
  </si>
  <si>
    <t>005124010R</t>
  </si>
  <si>
    <t>Koordinační činnost 3% (vyplni se automaticky)</t>
  </si>
  <si>
    <t>005241020</t>
  </si>
  <si>
    <t>Geodetické zaměření skutečného provedení</t>
  </si>
  <si>
    <t>005241010</t>
  </si>
  <si>
    <t xml:space="preserve">Dokumentace skutečného provedení </t>
  </si>
  <si>
    <t>00524</t>
  </si>
  <si>
    <t>Předání a převzetí díla</t>
  </si>
  <si>
    <t>VN</t>
  </si>
  <si>
    <t>Vedlejší náklady</t>
  </si>
  <si>
    <t>005111021</t>
  </si>
  <si>
    <t>Vytýčení inženýrských sítí</t>
  </si>
  <si>
    <t>Mimostaveništní doprava individualní</t>
  </si>
  <si>
    <t>Poznámky uchazeče k zadání</t>
  </si>
  <si>
    <t xml:space="preserve">Jedná se o minimální rozpočet. Pokud uchazeč při prohlídce místa plnění zjistí chybějící položku, doplní tuto samostatně pod tuto poznámku se zdůvodněním . Součástí realizace uvedené akce musí být veškeré dodávky, práce a služby, které nejsou výslovně uvedeny v dokumentaci, ale jsou nezbytné pro úplnost a funkčnost zařízení podle uvedených požadavků. Dále je třeba dodržovat platné normy pro souběh a křížení kabelů silových a sdělovacích rozvodů. Realizaci je třeba dodavatelsky koordinovat. Zejména je nutné věnovat zvýšenou pozornost při demontážních pracích a stříhání vodičů a kabelů, postupovat velmi opatrně, aby nedošlo k úrazu nebo škodám. Zhotovitel zahrne do ceny elektro části demontáže a ekologickou likvidaci rušených zařízení. Dodávky, práce a služby pro elektrotechnologické zařízení musí být dodány kompletní, v uvedených hranicích dodávky včetně všech nezbytných přístrojů, pomocných zařízení, příslušenství a spojovacího a upevňovacího materiálu. Dodávka musí být řádně odzkoušena, plně funkční a schopna uvedení do provozu. Veškerá dodávaná zařízení musí být nová, poprvé použitá. Dodávaná zařízení musí být dodána od výrobců, kteří mají v ČR zajištěn servis. Toto prokáže zhotovitel při předání a převzetí, kdy doloží k jednotlivým zařízením příslušné doklady a prohlášení servisní organizace v ČR o zajištění servisu. Veškerá dodávaná zařízení musí odpovídat požadavkům zákona č. 22/1997Sb. v platném znění a souvisejícím nařízením vlády. Zhotovitel doloží ke všem dodávaným výrobkům doklady požadované podle uvedených právních předpisů. Veškeré zařízení musí být dodáno v souladu s požadavky vyhlášky č. 137/1998Sb. o obecných technických požadavcích na výstavbu.
Veškeré práce musí být prováděny za dodržování všech norem a předpisů platných v ČR a doloženy předepsanými doklady o provedených zkouškách a revizích.  Zhotovitel nabídne svítidla dle PD nebo předloží kvalitativně stejné či lepší řešení. Alternativní řešení musí odsouhlasit projektant osvětlení před objednáním svítidel zhotovitelem. Zhotovitel na výzvu projektanta osvětlení předloží odkaz na LDT data navrhovaných svítidel volně ke stažení na stránkách výrobce, katalogové listy navrhovaných svítidel, projektant si může vyžádat předložení vzorků všech svítidel do 7mi pracovních dnů od vyzvání.
Po instalaci osvětlovací soustavy zajistí zadavatel na své náklady provedení kontrolního měření intenzity osvětlení, indexu podání barev a teploty chromatičnosti. Veškerá měření a protokoly předloží zadavatel zhotoviteli nejpozději do 15 dnů od uvolnění staveniště zhotovitelem. Dílo bude převzato zadavatelem od zhotovitele na základě výsledků hodnot provedeného měření, při splnění veškerých požadovaných parametrů.
</t>
  </si>
  <si>
    <t>Pozice</t>
  </si>
  <si>
    <t>Cena jednotková</t>
  </si>
  <si>
    <t>Cena celkem</t>
  </si>
  <si>
    <t>Zař. č. 1 - Větrání restaurace - přívod</t>
  </si>
  <si>
    <t>1.001</t>
  </si>
  <si>
    <t>VZT jednotka, rekuperační jednotka, Vp=2300 m3/h, Vo=2300 m3/h, dp=400 Pa, ve složení: ventilátor 1 + 1 kW, 400V, 3A, uzavírací klapka na servo 230V, filtrační komora F7, rekuperační díl ZZT deskový, vodní ohřívač (70/50°C) Ne=5 kW, včetně směšovacího uzle, MaR dodávkou vzt jednotky, podkladní rám, vnitřní provedení, přímý chladič Qch= 10 kW, chladivo R32, DX- kit,</t>
  </si>
  <si>
    <t>1.002</t>
  </si>
  <si>
    <t>Vnější kondenzační jednotka, Qch=15kW, 400V, Ne=4,69kW, včetně ocelové konstrukce pro osazení</t>
  </si>
  <si>
    <t>1.150</t>
  </si>
  <si>
    <t>Tlumič hluku, délky 1000mm, tlumící, kulisy tloušťky 100mm, výšky 315mm, délky 1000mm, počet 4ks, včetně náběhové a odtokové hrany</t>
  </si>
  <si>
    <t>1.151</t>
  </si>
  <si>
    <t>1.300</t>
  </si>
  <si>
    <t>Požární klapka, čtyřhranná, o rozměrech  450x315 mm, ruční a teplotní</t>
  </si>
  <si>
    <t>1.301</t>
  </si>
  <si>
    <t>Požární klapka, čtyřhranná, o rozměrech  160x160 mm, ruční a teplotní</t>
  </si>
  <si>
    <t>1.302</t>
  </si>
  <si>
    <t>1.400</t>
  </si>
  <si>
    <t>Anemostat, čelní deska čtvercová, velikost 600mm, připojení vodorovné, počet lamel 48, přívod vzduchu, s regulační klapkou</t>
  </si>
  <si>
    <t>1.401</t>
  </si>
  <si>
    <t>Anemostat, čelní deska čtvercová, velikost 300mm, připojení vodorovné, počet lamel 8, přívod vzduchu, s regulační klapkou</t>
  </si>
  <si>
    <t>1.402</t>
  </si>
  <si>
    <t>Protidešťová žaluzie, jmenovitý rozměr 710x315mm, zástavbová hloubka 70mm, pozinkovaný ocelový plech tř. 11, s upevňovacím rámem, bez otvorů pro připevnění v pohledové části PDZM, s filtrem G2 (filtrační tkanina je zajištěna odnímatelnou sítí proti vniknutí ptactva)</t>
  </si>
  <si>
    <t>1.700</t>
  </si>
  <si>
    <t>Zatlumené flexi potrubí, d=160</t>
  </si>
  <si>
    <t>bm</t>
  </si>
  <si>
    <t>Zatlumené flexi potrubí, d=250</t>
  </si>
  <si>
    <t>1.800</t>
  </si>
  <si>
    <t>Tepelná izolace kaučuk 20mm</t>
  </si>
  <si>
    <t>1.801</t>
  </si>
  <si>
    <t>Požární izolace 90 min</t>
  </si>
  <si>
    <t>1.950</t>
  </si>
  <si>
    <t>Trouby rovné, materiál pozinkovaný plech, se stranami do 250 mm</t>
  </si>
  <si>
    <t>Trouby rovné, materiál pozinkovaný plech, se stranami nad 250 mm</t>
  </si>
  <si>
    <t>1.951</t>
  </si>
  <si>
    <t>Tvarovky potrubí, materiál pozinkovaný plech, se stranami do 250 mm, tvarovky</t>
  </si>
  <si>
    <t>Tvarovky potrubí, materiál pozinkovaný plech, se stranami nad 250 mm, tvarovky</t>
  </si>
  <si>
    <t>1.955</t>
  </si>
  <si>
    <t>Trouby rovné, materiál pozinkovaný plech, d=160</t>
  </si>
  <si>
    <t>Trouby rovné, materiál pozinkovaný plech, d=250</t>
  </si>
  <si>
    <t>1.956</t>
  </si>
  <si>
    <t>Tvarovky potrubí, materiál pozinkovaný plech, d=160</t>
  </si>
  <si>
    <t>Tvarovky potrubí, materiál pozinkovaný plech, d=250</t>
  </si>
  <si>
    <t>Zař. č. 1A - Větrání restaurace - odvod</t>
  </si>
  <si>
    <t>1A.150</t>
  </si>
  <si>
    <t>1A.151</t>
  </si>
  <si>
    <t>1A.200</t>
  </si>
  <si>
    <t>Regulační klapka, s ovládáním ručním</t>
  </si>
  <si>
    <t>1A.300</t>
  </si>
  <si>
    <t>1A.301</t>
  </si>
  <si>
    <t>1A.302</t>
  </si>
  <si>
    <t>1A.400</t>
  </si>
  <si>
    <t>Talířový ventil, odvodní, d100, lakovaný</t>
  </si>
  <si>
    <t>1A.401</t>
  </si>
  <si>
    <t>Mřížka, krycí, rozměr 315x250, s přírubou, nebo na volném konci potrubí</t>
  </si>
  <si>
    <t>1A.402</t>
  </si>
  <si>
    <t>Mřížka, krycí, rozměr 500x315, s přírubou, nebo na volném konci potrubí</t>
  </si>
  <si>
    <t>1A.700</t>
  </si>
  <si>
    <t>Zatlumené flexi potrubí, d=100</t>
  </si>
  <si>
    <t>1A.800</t>
  </si>
  <si>
    <t>1A.801</t>
  </si>
  <si>
    <t>1A.950</t>
  </si>
  <si>
    <t>1A.951</t>
  </si>
  <si>
    <t>1A.955</t>
  </si>
  <si>
    <t>Trouby rovné, materiál pozinkovaný plech, d=100</t>
  </si>
  <si>
    <t>1A.956</t>
  </si>
  <si>
    <t>Tvarovky potrubí, materiál pozinkovaný plech, d=100</t>
  </si>
  <si>
    <t>Zař. č. 2 - Větrání šatny  - přívod</t>
  </si>
  <si>
    <t>2.001</t>
  </si>
  <si>
    <t>VZT jednotka, rekuperační jednotka, Vp=2600 m3/h, Vo=2800 m3/h, dp=400 Pa, ve složení: ventilátor 1 + 1 kW, 400V, 3A, uzavírací klapka na servo 230V, filtrační komora F7, rekuperační díl ZZT deskový, vodní ohřívač (70/50°C) Ne=5 kW včetně směšovací uzle, MaR dodávkou vzt jednotky, podkladní rám, vnitřní provedení</t>
  </si>
  <si>
    <t>2.150</t>
  </si>
  <si>
    <t>2.151</t>
  </si>
  <si>
    <t>Tlumič hluku, délky 1000mm, tlumící, kulisy tloušťky 100mm, výšky 250mm, délky 1000mm, počet 4ks, včetně náběhové a odtokové hrany</t>
  </si>
  <si>
    <t>2.200</t>
  </si>
  <si>
    <t>Regulátor variabilního průtoku vzduchu, pro nízké rychlosti proudění vzduchu, napájení 24V</t>
  </si>
  <si>
    <t>2.201</t>
  </si>
  <si>
    <t>2.202</t>
  </si>
  <si>
    <t>2.203</t>
  </si>
  <si>
    <t>2.204</t>
  </si>
  <si>
    <t>2.205</t>
  </si>
  <si>
    <t>2.206</t>
  </si>
  <si>
    <t>2.207</t>
  </si>
  <si>
    <t>2.208</t>
  </si>
  <si>
    <t>2.300</t>
  </si>
  <si>
    <t>Požární klapka, čtyřhranná, o rozměrech  200x200 mm, ruční a teplotní</t>
  </si>
  <si>
    <t>2.301</t>
  </si>
  <si>
    <t>Požární klapka, čtyřhranná, o rozměrech  450x250 mm, ruční a teplotní</t>
  </si>
  <si>
    <t>2.302</t>
  </si>
  <si>
    <t>2.400</t>
  </si>
  <si>
    <t>Vyústka, nastavitelná, dvouřadá, přední lamely vodorovné, jmenovitý rozměr 280x140, s regulací výkonu, uchycení šrouby</t>
  </si>
  <si>
    <t>2.401</t>
  </si>
  <si>
    <t>2.402</t>
  </si>
  <si>
    <t>Anemostat, čelní deska čtvercová, velikost 600mm, připojení vodorovné, počet lamel 16, přívod vzduchu, s regulační klapkou</t>
  </si>
  <si>
    <t>2.403</t>
  </si>
  <si>
    <t>2.404</t>
  </si>
  <si>
    <t>2.700</t>
  </si>
  <si>
    <t>Zatlumené flexi potrubí, d=200</t>
  </si>
  <si>
    <t>2.800</t>
  </si>
  <si>
    <t>2.801</t>
  </si>
  <si>
    <t>2.950</t>
  </si>
  <si>
    <t>2.951</t>
  </si>
  <si>
    <t>Zař. č. 2A - Větrání šatny  - odvod</t>
  </si>
  <si>
    <t>2A.150</t>
  </si>
  <si>
    <t>2A.151</t>
  </si>
  <si>
    <t>2A.200</t>
  </si>
  <si>
    <t>2A.201</t>
  </si>
  <si>
    <t>2A.202</t>
  </si>
  <si>
    <t>2A.203</t>
  </si>
  <si>
    <t>2A.204</t>
  </si>
  <si>
    <t>2A.205</t>
  </si>
  <si>
    <t>2A.206</t>
  </si>
  <si>
    <t>2A.207</t>
  </si>
  <si>
    <t>2A.208</t>
  </si>
  <si>
    <t>2A.300</t>
  </si>
  <si>
    <t>2A.301</t>
  </si>
  <si>
    <t>2A.302</t>
  </si>
  <si>
    <t>2A.400</t>
  </si>
  <si>
    <t>2A.401</t>
  </si>
  <si>
    <t>2A.402</t>
  </si>
  <si>
    <t>Talířový ventil, odvodní, d125, lakovaný</t>
  </si>
  <si>
    <t>2A.403</t>
  </si>
  <si>
    <t>Talířový ventil, odvodní, d200 lakovaný</t>
  </si>
  <si>
    <t>2A.404</t>
  </si>
  <si>
    <t>Protidešťová žaluzie, jmenovitý rozměr 710x315mm, zástavbová hloubka 70mm, pozinkovaný ocelový plech tř. 11, s upevňovacím rámem, bez otvorů pro připevnění v pohledové části PDZM, bez příslušenství</t>
  </si>
  <si>
    <t>2A.700</t>
  </si>
  <si>
    <t>Zatlumené flexi potrubí, d=125</t>
  </si>
  <si>
    <t>2A.800</t>
  </si>
  <si>
    <t>2A.801</t>
  </si>
  <si>
    <t>2A.950</t>
  </si>
  <si>
    <t>2A.951</t>
  </si>
  <si>
    <t>2A.955</t>
  </si>
  <si>
    <t>Trouby rovné, materiál pozinkovaný plech, d=200</t>
  </si>
  <si>
    <t>2A.956</t>
  </si>
  <si>
    <t>Tvarovky potrubí, materiál pozinkovaný plech, d=200</t>
  </si>
  <si>
    <t>Zař. č. 3 - Větrání gastro - přívod</t>
  </si>
  <si>
    <t>3.001</t>
  </si>
  <si>
    <t>Ventilátor, Ne=0,5kW, 230V, elektrický ohřívač 9kW, 400V, 13A, zpětná klapka 315, 2 kusy pružná vložka 315, filtrační komora F7, včetně MaR (řízení ohřevu vzduchu, rozvaděč MaR, ovládání v prostoru kuchyně)</t>
  </si>
  <si>
    <t>3.150</t>
  </si>
  <si>
    <t>Tlumič hluku, kruhový, délka 900mm</t>
  </si>
  <si>
    <t>3.200</t>
  </si>
  <si>
    <t>3.300</t>
  </si>
  <si>
    <t>Požární klapka, čtyřhranná, o rozměrech  315x315 mm, ruční a teplotní</t>
  </si>
  <si>
    <t>3.400</t>
  </si>
  <si>
    <t>Vyústka, nastavitelná, dvouřadá, přední lamely vodorovné, jmenovitý rozměr 825x320, s regulací R3, uchycení šrouby</t>
  </si>
  <si>
    <t>3.401</t>
  </si>
  <si>
    <t>Protidešťová žaluzie, jmenovitý rozměr 315x315mm, zástavbová hloubka 70mm, pozinkovaný ocelový plech tř. 11, s upevňovacím rámem, bez otvorů pro připevnění v pohledové části PDZM, s filtrem G2 (filtrační tkanina je zajištěna odnímatelnou sítí proti vniknutí ptactva)</t>
  </si>
  <si>
    <t>3.402</t>
  </si>
  <si>
    <t>Protidešťová žaluzie, jmenovitý rozměr 355x355mm, zástavbová hloubka 70mm, pozinkovaný ocelový plech tř. 11, s upevňovacím rámem, bez otvorů pro připevnění v pohledové části PDZM, s filtrem G2 (filtrační tkanina je zajištěna odnímatelnou sítí proti vniknutí ptactva)</t>
  </si>
  <si>
    <t>3.800</t>
  </si>
  <si>
    <t>3.950</t>
  </si>
  <si>
    <t>3.951</t>
  </si>
  <si>
    <t>Zař. č. 3A - Větrání gastro - odvod</t>
  </si>
  <si>
    <t>3A.001</t>
  </si>
  <si>
    <t>Ventilátor, Ne=0,5kW, 230V, zpětná klapka 315, 2 kusy pružná vložka 315, včetně MaR</t>
  </si>
  <si>
    <t>3A.002</t>
  </si>
  <si>
    <t>Ventilátor, Ne= 0,1kW, 230V, 2x pružná vložka 160</t>
  </si>
  <si>
    <t>3A.003</t>
  </si>
  <si>
    <t>Digestoř, kruhové potrubí, d315, včetně regulační klapky, tukových filtrů a osvětlení, nerezové provedení, odvod kondenzátu, 230V</t>
  </si>
  <si>
    <t>3A.150</t>
  </si>
  <si>
    <t>3A.151</t>
  </si>
  <si>
    <t>3A.300</t>
  </si>
  <si>
    <t>3A.401</t>
  </si>
  <si>
    <t>3A.402</t>
  </si>
  <si>
    <t>Mřížka, krycí, rozměr 160x160, s přírubou, nebo na volném konci potrubí</t>
  </si>
  <si>
    <t>3A.403</t>
  </si>
  <si>
    <t>Mřížka, krycí, rozměr 315x315, s přírubou, nebo na volném konci potrubí</t>
  </si>
  <si>
    <t>3A.800</t>
  </si>
  <si>
    <t>3A.801</t>
  </si>
  <si>
    <t>3A.950</t>
  </si>
  <si>
    <t>3A.951</t>
  </si>
  <si>
    <t>3A.955</t>
  </si>
  <si>
    <t>Zař. č. 4 - Chlazení server</t>
  </si>
  <si>
    <t>4.001</t>
  </si>
  <si>
    <t>Vnější kondenzační jednotka, Qch=3kW, 230V, Ne=1,5kW, včetně ocelové konstrukce pro osazení</t>
  </si>
  <si>
    <t>4.002</t>
  </si>
  <si>
    <t>Chladící jednotka nástěnná, Qch= 3,6 kW, infraovladač, odvod kondenzátu</t>
  </si>
  <si>
    <t>Dvojité chladivové potrubí včetně ovládacího kabelu a tepelné izolace, d=12 mm</t>
  </si>
  <si>
    <t>Zař. č. 55 - Doplňkové činnosti</t>
  </si>
  <si>
    <t>55.001</t>
  </si>
  <si>
    <t>Doprava</t>
  </si>
  <si>
    <t>55.002</t>
  </si>
  <si>
    <t>Montáž VZT</t>
  </si>
  <si>
    <t>55.003</t>
  </si>
  <si>
    <t>Měření hluku od vzduchotechniky</t>
  </si>
  <si>
    <t>55.004</t>
  </si>
  <si>
    <t>Měření průtočných množství</t>
  </si>
  <si>
    <t>55.005</t>
  </si>
  <si>
    <t>Systém MaR - systém řízení, rozvaděč MaR včetně čidel a instrumentace pro ovládání vzt jednotek, dveřní clony</t>
  </si>
  <si>
    <t>55.006</t>
  </si>
  <si>
    <t>Upevňovací a spojovací materiál</t>
  </si>
  <si>
    <t>55.007</t>
  </si>
  <si>
    <t>Zaškolení obsluhy</t>
  </si>
  <si>
    <t>55.008</t>
  </si>
  <si>
    <t>Zkoušky a protokoly</t>
  </si>
  <si>
    <t>55.009</t>
  </si>
  <si>
    <t>Dokumentace skutečného provedení</t>
  </si>
  <si>
    <t>CENA CELKEM</t>
  </si>
  <si>
    <t>VÝKAZ VÝMĚR</t>
  </si>
  <si>
    <t xml:space="preserve">Stavba:   </t>
  </si>
  <si>
    <t>Část:</t>
  </si>
  <si>
    <t xml:space="preserve">Objednatel: </t>
  </si>
  <si>
    <t xml:space="preserve">Zhotovitel: </t>
  </si>
  <si>
    <t xml:space="preserve">Datum:   </t>
  </si>
  <si>
    <t>P.Č.</t>
  </si>
  <si>
    <t>Kód položky</t>
  </si>
  <si>
    <t>Referenční výrobek</t>
  </si>
  <si>
    <t>Množství celkem</t>
  </si>
  <si>
    <t>Poznámka</t>
  </si>
  <si>
    <t xml:space="preserve">Zdroj tepla </t>
  </si>
  <si>
    <t>1.01</t>
  </si>
  <si>
    <t xml:space="preserve">Kotli na biomasu - výkon 13,3-49 kW, teplota kotle 50-80°C, Obsah vody 147 litrů, Provozní tlak 3 bar,šxvxh 1474x1670x1890 mm, Průměr kouřovodu 150 mm, hmotnost 585 kg, 230V/13A </t>
  </si>
  <si>
    <t>Odhlučněné kloubové stavitelné podstavce kotle 4 ks</t>
  </si>
  <si>
    <t>sada</t>
  </si>
  <si>
    <t>Flex 3m včetně pohonu (1,5+1,5)</t>
  </si>
  <si>
    <t>Zás. set sezónního zásobníku (matrace, přípojky)</t>
  </si>
  <si>
    <t>Flexo hadice DN 50 - 1m</t>
  </si>
  <si>
    <t>ESFIX SET FLEX PDP</t>
  </si>
  <si>
    <t xml:space="preserve">Protipožární manžeta pro flexo hadice 1 ks </t>
  </si>
  <si>
    <t>H36-700 - Therm .Ablaufsicherung 95°C Sonder - termoventil dochlazovací smyčky</t>
  </si>
  <si>
    <t>ESDOCH 95°C - bez ventilu</t>
  </si>
  <si>
    <t>Ocelové dveře do sez. zásobníku s celoobvodovým těsněním 650 x 1050mm, L, základní nátěr</t>
  </si>
  <si>
    <t>Ocelové dveře do sez. zásobníku s celoobvodovým těsněním 650 x 1050mm, P, základní nátěr</t>
  </si>
  <si>
    <t>Vrstvící akumulační nádrž PSM 1000</t>
  </si>
  <si>
    <t>ESIZ - Polyestervláknová izolace ECO SKIN 2.0 PS 1000</t>
  </si>
  <si>
    <t>ekvithermní nástěnná jednotka  SET-MK261</t>
  </si>
  <si>
    <t xml:space="preserve">RFF 25 analogová jednotka </t>
  </si>
  <si>
    <t>Čidlo stoupačky pro všechny kotle</t>
  </si>
  <si>
    <t>Čidlo akumulační nádrže při řízení ek. Regulací - bojlerové</t>
  </si>
  <si>
    <t>Flexokabel 3m - bílý</t>
  </si>
  <si>
    <t>ESKIT OUTIN G 5/4''</t>
  </si>
  <si>
    <t>ESRA 50 A (ovládána kotlovou řídící jednotkou)</t>
  </si>
  <si>
    <t>regulátor komínového tahu 150mm</t>
  </si>
  <si>
    <t>ESMS - vsuvka 3/4'' - dvojnipl - s prodlouženým závitem</t>
  </si>
  <si>
    <t>Textilní zásobník pelet  2,15x3,7x2,32 m</t>
  </si>
  <si>
    <t>Sada pružinového podavače s motorem do 50 kW - 2m</t>
  </si>
  <si>
    <t>Uvedení do provozu</t>
  </si>
  <si>
    <t>Montážní práce</t>
  </si>
  <si>
    <t>Přesun hmot pro zdroje tepla, výšky do 6m</t>
  </si>
  <si>
    <t>Strojovna</t>
  </si>
  <si>
    <t>1.04</t>
  </si>
  <si>
    <t xml:space="preserve">Expanzní nádoba - VYTÁPĚNÍ
Objem: 140 l
+kulový kohout DN25 se zajištěním a vypouštěním
</t>
  </si>
  <si>
    <t xml:space="preserve">Připojovací set expanzní nádoby-  Vnitřní závit na obou stranách, 90° koleno se závitem opatřeným těsnícím materiálem pro přímé připojení expanzních nádob </t>
  </si>
  <si>
    <t>1.06</t>
  </si>
  <si>
    <t xml:space="preserve">Iteligentní oběhové čerpadlo s elektronicky řízené  VĚTEV TV
M=3,08 m3//h; Δp=50 kPa, 1x230V, 50Hz, 1~230 V ±10%, 50/60 Hz, PN10
</t>
  </si>
  <si>
    <t>1.07</t>
  </si>
  <si>
    <t xml:space="preserve">Iteligentní oběhové čerpadlo s elektronicky řízené  VĚTEV VZT
M=0,44 m3//h; Δp=45 kPa, 1x230V, 50Hz, 1~230 V ±10%, 50/60 Hz, PN10
</t>
  </si>
  <si>
    <t>1.08</t>
  </si>
  <si>
    <t>3CESTNÝ SMĚŠOVACÍ VENTIL DN15, Kvs=0,63 m3/h SE SERVOPOHONEM S PROPORCIONÁLNÍM ŘÍZENÍM   (230V)</t>
  </si>
  <si>
    <t>1.09</t>
  </si>
  <si>
    <t>Iteligentní oběhové čerpadlo s elektronicky řízené  - VĚTEV UT                                  M=0,76 m3//h; Δp=80 kPa, 1~230 V ±10%, 50/60 Hz, PN16</t>
  </si>
  <si>
    <t>1.10</t>
  </si>
  <si>
    <t>3CESTNÝ SMĚŠOVACÍ VENTIL DN15, Kvs=1,25 m3/h SE SERVOPOHONEM S PROPORCIONÁLNÍM ŘÍZENÍM   (230V)</t>
  </si>
  <si>
    <t>1.11</t>
  </si>
  <si>
    <t>Iteligentní oběhové čerpadlo s elektronicky řízené  - VĚTEV UT GASTRO                                 M=0,33 m3//h; Δp=75 kPa, 1~230 V ±10%, 50/60 Hz, PN16</t>
  </si>
  <si>
    <t>1.13</t>
  </si>
  <si>
    <t>3CESTNÝ SMĚŠOVACÍ VENTIL DN15, Kvs=4,0 m3/h SE SERVOPOHONEM S PROPORCIONÁLNÍM ŘÍZENÍM   (230V)</t>
  </si>
  <si>
    <t>1.14</t>
  </si>
  <si>
    <t>Iteligentní oběhové čerpadlo s elektronicky řízené  - VĚTEV ŠATNY                                 M=0,14 m3//h; Δp=40 kPa, 1~230 V ±10%, 50/60 Hz, PN16</t>
  </si>
  <si>
    <t>1.05</t>
  </si>
  <si>
    <t xml:space="preserve">Kombinovaný rozdělovač sběrač, 5 topné okruhy, PN6, MODUL 80, T max = 105°C,  2x výškově nastvaitelná konzole   + tepelná izolace PUR 120
</t>
  </si>
  <si>
    <t>1.15</t>
  </si>
  <si>
    <t>Zásobníkový ohřívač TV s tepelnou izolací, plocha výměníku 3,8 m2; objem výměníku 26,5l, V= 400 l, Pmax= 10bar,</t>
  </si>
  <si>
    <t xml:space="preserve">TOPNÉ TĚLESO DOHŘEVU TV -3,75 kW, INTEGROVANÝ HAVARIJNÍ TERMOSTAT
</t>
  </si>
  <si>
    <t>1.12</t>
  </si>
  <si>
    <t xml:space="preserve">ULTRAZVUKOVÝ KOMPAKTNÍ MĚŘIČ TEPLA s radiovým odečtem v pásmu 868MHz, DN15, Kvs=1,5 m3/h čidlo teploty s jímkou do potrubí
</t>
  </si>
  <si>
    <t xml:space="preserve">Expanzní nádoba OKRUHU TV
Objem:18 l
+kulový kohout DN20 se zajištěním a vypouštěním
</t>
  </si>
  <si>
    <t>Sestava pro úpravu otop. vody: kompaktní změkčovací filtr + patrona, připojení DN20, max pracovní tlak 8,0bar  +odlučovač kalu</t>
  </si>
  <si>
    <t>Zařízení pro doplňování soustavy a kontrolu tlaku, 1 x 230 V (± 10 %) / 50 Hz, PS=10 bar, Výkon=0,04 kW</t>
  </si>
  <si>
    <t>Ochranný modul doplňování vody (Doplňování vody), PS=10 bar</t>
  </si>
  <si>
    <t>Armatury</t>
  </si>
  <si>
    <t>Kohout kulový, 2xvnitřní záv. DN15, PN16, Kvs=10,2m3/hod</t>
  </si>
  <si>
    <t>Kohout kulový, 2xvnitřní záv. DN20, PN16, Kvs=30 m3/hod</t>
  </si>
  <si>
    <t>Kohout kulový, 2xvnitřní záv. DN32, PN16, Kvs=73,5 m3/hod</t>
  </si>
  <si>
    <t>Kohout kulový, 2xvnitřní záv. DN40, PN16, Kvs=105 m3/hod</t>
  </si>
  <si>
    <t>Kohout kulový, 2xvnitřní záv. DN50, PN16, Kvs=158 m3/hod</t>
  </si>
  <si>
    <t>Filtr, 2xvnitřní záv. DN15, PN16, Kvs=3,5m3/h</t>
  </si>
  <si>
    <t>Filtr, 2xvnitřní záv. DN20, PN16, Kvs=7,857 m3/hod</t>
  </si>
  <si>
    <t>Filtr, 2xvnitřní záv. DN32, PN30, Kvs=18,2 m3/hod</t>
  </si>
  <si>
    <t>Filtr 2xvnitřní záv. DN40, PN10, Kvs= 20,9 m3/hod</t>
  </si>
  <si>
    <t>Filtr, 2xvnitřní záv. DN50, PN16, Kvs=32 m3/hod</t>
  </si>
  <si>
    <t>Ventil zpětný,2xvnitřní závit DN15, PN25, Kvs=4 m3/hod</t>
  </si>
  <si>
    <t>Ventil zpětný,2xvnitřní závit DN20, PN25, Kvs=8 m3/hod</t>
  </si>
  <si>
    <t>Ventil zpětný,2xvnitřní závit DN32, PN25, Kvs=18 m3/hod</t>
  </si>
  <si>
    <t>Ventil zpětný,2xvnitřní závit DN40, PN25, Kvs=24 m3/hod</t>
  </si>
  <si>
    <t>Ruční vyvažovací ventil DN15 s vypouštěním, Kvs=0,9m3/h</t>
  </si>
  <si>
    <t>Ruční vyvažovací ventil DN15 s vypouštěním, Kvs=2,30m3/h</t>
  </si>
  <si>
    <t>Ruční vyvažovací ventil DN15 s vypouštěním, Kvs=1,32 m3/h</t>
  </si>
  <si>
    <t>Ruční vyvažovací ventil DN32 s vypouštěním, Kvs=13,6 m3/h</t>
  </si>
  <si>
    <t xml:space="preserve">Pojistný ventil 1/2",  2,5bar - membránový </t>
  </si>
  <si>
    <t xml:space="preserve">Pojistný ventil    3/4",  3,0bar - membránový </t>
  </si>
  <si>
    <t>Teploměr 0-120°C</t>
  </si>
  <si>
    <t>Manometr 0-400kPa + manometrická smyčka</t>
  </si>
  <si>
    <t>Ventil odvzdušňovací automat. DN 20</t>
  </si>
  <si>
    <t>Přesun hmot pro zdroje tepla, výšky do 12m</t>
  </si>
  <si>
    <t>Potrubí vč. montáže</t>
  </si>
  <si>
    <t>Potrubí měděné, polotvrdé, spojované lisováním d15x1,0, bez odřezků a tvarovek</t>
  </si>
  <si>
    <t>Potrubí měděné, polotvrdé, spojované lisováním d18x1,0, bez odřezků a tvarovek</t>
  </si>
  <si>
    <t>Potrubí měděné, polotvrdé, spojované lisováním d22x1,0, bez odřezků a tvarovek</t>
  </si>
  <si>
    <t>Potrubí měděné, polotvrdé, spojované lisováním d28x1,5, bez odřezků a tvarovek</t>
  </si>
  <si>
    <t>Potrubí měděné, polotvrdé, spojované lisováním d35x1,5, bez odřezků a tvarovek</t>
  </si>
  <si>
    <t>Potrubí ocelové hladké bezešvé podle ČSN 42 5715, svařované, DN20, bez odřezků a tvarovek</t>
  </si>
  <si>
    <t>Potrubí ocelové hladké bezešvé podle ČSN 42 5715, svařované, DN40, bez odřezků a tvarovek</t>
  </si>
  <si>
    <t>Potrubí ocelové hladké bezešvé podle ČSN 42 5715, svařované, DN50, bez odřezků a tvarovek</t>
  </si>
  <si>
    <t>Příplatek za tvarovky pro  ocelové potrubí</t>
  </si>
  <si>
    <t>Příplatek za tvarovky pro  měděné potrubí</t>
  </si>
  <si>
    <t>Závěsný systém pro potrubí</t>
  </si>
  <si>
    <t>Tlaková zkouška potrubí dle ČSN 06 0310</t>
  </si>
  <si>
    <t>Tepelné izolace</t>
  </si>
  <si>
    <t>Pouzdro potrubní izolační, návlekové MV s Al fólií na potrubí tl. 20mm, vnitřní d=15mm, bez odřezků</t>
  </si>
  <si>
    <t>Pouzdro potrubní izolační, návlekové MV s Al fólií na potrubí tl. 20mm, vnitřní d=18mm, bez odřezků</t>
  </si>
  <si>
    <t>Pouzdro potrubní izolační, návlekové MV s Al fólií na potrubí tl. 30mm, vnitřní d=22mm, bez odřezků</t>
  </si>
  <si>
    <t>Pouzdro potrubní izolační, návlekové MV s Al fólií na potrubí tl. 30mm, vnitřní d=28mm, bez odřezků</t>
  </si>
  <si>
    <t>Pouzdro potrubní izolační, návlekové MV s Al fólií na potrubí tl. 30mm, vnitřní d=35mm, bez odřezků</t>
  </si>
  <si>
    <t>Pouzdro potrubní izolační, MV s AL, kamenná vlna s polepem Al fólií na potrubí tl. 30mm, vnitřní průměr potrubního pouzdra d=35mm, bez odřezků</t>
  </si>
  <si>
    <t>Pouzdro potrubní izolační, MV s AL, kamenná vlna s polepem Al fólií na potrubí tl. 30mm, vnitřní průměr potrubního pouzdra d=42mm, bez odřezků</t>
  </si>
  <si>
    <t>Pouzdro potrubní izolační, MV s AL, kamenná vlna s polepem Al fólií na potrubí tl. 30mm, vnitřní průměr potrubního pouzdra d=60mm, bez odřezků</t>
  </si>
  <si>
    <t>Izolace veškerých armatur a zařízení</t>
  </si>
  <si>
    <t>Přesun hmot pro zdroje tepla, výšky do 18m</t>
  </si>
  <si>
    <t>Otopná tělesa</t>
  </si>
  <si>
    <t xml:space="preserve">Deskové otopné těleso s hladkou čelní deskou s integrovanou ventilovou vložkou s pravým spodní připojení - typ:11VK-030040, RAL 9016 (bílá),  vč. upevnění </t>
  </si>
  <si>
    <t xml:space="preserve">Deskové otopné těleso s hladkou čelní deskou s integrovanou ventilovou vložkou s pravým spodní připojení - typ:11VK-060040, RAL 9016 (bílá),  vč. upevnění </t>
  </si>
  <si>
    <t xml:space="preserve">Deskové otopné těleso s hladkou čelní deskou s integrovanou ventilovou vložkou s pravým spodní připojení - typ:11VK-060060, RAL 9016 (bílá),  vč. upevnění </t>
  </si>
  <si>
    <t xml:space="preserve">Deskové otopné těleso s hladkou čelní deskou s integrovanou ventilovou vložkou s pravým spodní připojení - typ:11VK-060070, RAL 9016 (bílá),  vč. upevnění </t>
  </si>
  <si>
    <t xml:space="preserve">Deskové otopné těleso s hladkou čelní deskou s integrovanou ventilovou vložkou s pravým spodní připojení - typ:11VK-060080, RAL 9016 (bílá),  vč. upevnění </t>
  </si>
  <si>
    <t xml:space="preserve">Deskové otopné těleso s hladkou čelní deskou s integrovanou ventilovou vložkou s pravým spodní připojení - typ:11VK-060100, RAL 9016 (bílá),  vč. upevnění </t>
  </si>
  <si>
    <t xml:space="preserve">Deskové otopné těleso s hladkou čelní deskou s integrovanou ventilovou vložkou s pravým spodní připojení - typ:11VK-060120, RAL 9016 (bílá),  vč. upevnění </t>
  </si>
  <si>
    <t xml:space="preserve">Deskové otopné těleso s hladkou čelní deskou s integrovanou ventilovou vložkou s pravým spodním připojením- typ:21VK-030100, RAL 9016 (bílá),  vč. upevnění </t>
  </si>
  <si>
    <t xml:space="preserve">Deskové otopné těleso s hladkou čelní deskou s integrovanou ventilovou vložkou s pravým spodním připojením- typ:21VK-030120, RAL 9016 (bílá),  vč. upevnění </t>
  </si>
  <si>
    <t xml:space="preserve">Deskové otopné těleso s hladkou čelní deskou s integrovanou ventilovou vložkou s pravým spodním připojením- typ:21VK-030140, RAL 9016 (bílá),  vč. upevnění </t>
  </si>
  <si>
    <t xml:space="preserve">Deskové otopné těleso s hladkou čelní deskou s integrovanou ventilovou vložkou s levým spodním připojením- typ:21VK-060040, RAL 9016 (bílá),  vč. upevnění </t>
  </si>
  <si>
    <t xml:space="preserve">Deskové otopné těleso s hladkou čelní deskou s integrovanou ventilovou vložkou s levým spodním připojením- typ:21VK-060060, RAL 9016 (bílá),  vč. upevnění </t>
  </si>
  <si>
    <t xml:space="preserve">Deskové otopné těleso s hladkou čelní deskou s integrovanou ventilovou vložkou s pravým spodním připojením- typ:21VK-060120, RAL 9016 (bílá),  vč. upevnění </t>
  </si>
  <si>
    <t>Přesun hmot pro otopná tělesa, výšky do 18m</t>
  </si>
  <si>
    <t>Armatury a příslušenství k otopným tělesům</t>
  </si>
  <si>
    <t>Rohové uzavírací šroubení s vypouštěním (H-šroubení) pro tělesa s integrovanou ventilovou vložkou  DN15, Kvs=1,48 m3/h</t>
  </si>
  <si>
    <t>Vypouštěcí nástavec</t>
  </si>
  <si>
    <t>Svěrné šroubení elasticky těsnící, pro měděné trubky 15x1,0</t>
  </si>
  <si>
    <t>Termostatická hlavice</t>
  </si>
  <si>
    <t>Krytka šroubení plastová, RAL 9016 (bílá)</t>
  </si>
  <si>
    <t>Přesun hmot pro armatury, výšky do 18m</t>
  </si>
  <si>
    <t>Napojení VZT</t>
  </si>
  <si>
    <t>Kohout kulový, 2xvnitřní záv. DN20, PN20, Kvs=18,5 m3/h</t>
  </si>
  <si>
    <t>Filtr, 2xvnitřní záv. DN20, PN20, Kvs=7,857 m3/hod</t>
  </si>
  <si>
    <t>Ventil zpětný,2xvnitřní závit DN20, PN16, Kvs=8,0m3/h</t>
  </si>
  <si>
    <t>Ruční vyvažovací ventil DN15 s vypouštěním, Kvs=0,9 m3/h</t>
  </si>
  <si>
    <t xml:space="preserve">Tlakově nezávislý regulační a vyvažovací ventil pro plynulou regulaci DN15, , rozsah prutoku 92 - 480 l/h, min tlakový diference 15,0kPa </t>
  </si>
  <si>
    <t>Pohon pro tlakově nezávislé ventily s plynulou regulací 0-10V, napájení 24V,délka kabelu 2 m</t>
  </si>
  <si>
    <t>Kohout vypouštěcí,komplet, DN 15</t>
  </si>
  <si>
    <t>Ventil odvzdušňovací automat. DN 15</t>
  </si>
  <si>
    <t>Ostatní</t>
  </si>
  <si>
    <t xml:space="preserve">Kompenzace délkové roztažnosti potrubí </t>
  </si>
  <si>
    <t>kpl.</t>
  </si>
  <si>
    <t>Zaregulování soustavy</t>
  </si>
  <si>
    <t>proplach topného systému a úprava topné vody</t>
  </si>
  <si>
    <t>Topná zkouška vč. protokolů</t>
  </si>
  <si>
    <t>Odvzdušnení soustavy</t>
  </si>
  <si>
    <t>Uvedení do provozu, provozní zkoušky vč. protokolů</t>
  </si>
  <si>
    <t>Montáž orientačního štítku, včetně dodávky štítku</t>
  </si>
  <si>
    <t>Odvoz a likvidace odpadu</t>
  </si>
  <si>
    <t>Drobný montážní materiál</t>
  </si>
  <si>
    <t>PFL7-16/1N/B/003-A</t>
  </si>
  <si>
    <t>Chránič s nadproudovou ochranou, Ir=250A+puls.SS, A, 1+N, 10kA, char.B, Idn=0.03A, In=16A</t>
  </si>
  <si>
    <t>PFL7-10/1N/B/003-A</t>
  </si>
  <si>
    <t>Chránič s nadproudovou ochranou, Ir=250A+puls.SS, A, 1+N, 10kA, char.B, Idn=0.03A, In=10A</t>
  </si>
  <si>
    <t>PF7-25/4/003-A</t>
  </si>
  <si>
    <t>Chránič Ir=250A, typ A, 4-pól, Idn=0.03A, In=25A</t>
  </si>
  <si>
    <t>PL7-B40/3</t>
  </si>
  <si>
    <t>Jistič PL7, char B, 3-pólový, Icn=10kA, In=40A</t>
  </si>
  <si>
    <t>PL7-B50/3</t>
  </si>
  <si>
    <t>Jistič PL7, char B, 3-pólový, Icn=10kA, In=50A</t>
  </si>
  <si>
    <t>PL7-B20/3</t>
  </si>
  <si>
    <t>Jistič PL7, char B, 3-pólový, Icn=10kA, In=20A</t>
  </si>
  <si>
    <t>PL7-C16/1</t>
  </si>
  <si>
    <t>Jistič PL7, char C, 1-pólový, Icn=10kA, In=16A</t>
  </si>
  <si>
    <t>PL7-B16/1</t>
  </si>
  <si>
    <t>Jistič PL7, char B, 1-pólový, Icn=10kA, In=16A</t>
  </si>
  <si>
    <t>PL7-B16/3</t>
  </si>
  <si>
    <t>Jistič PL7, char B, 3-pólový, Icn=10kA, In=16A</t>
  </si>
  <si>
    <t>AZ-3-B125</t>
  </si>
  <si>
    <t>Jistič AZ, char B, 3-pólový, In=125A, Icu=15kA (ČSN EN 60947-2)</t>
  </si>
  <si>
    <t>SPBT12-280/4</t>
  </si>
  <si>
    <t>Svodič přepětí třídy T1+T2 (B+C), 4-pól sada pro TN-S</t>
  </si>
  <si>
    <t>IS-125/3</t>
  </si>
  <si>
    <t>Hlavní vypínač, 3-pól, In=125A</t>
  </si>
  <si>
    <t>BFZ-DES</t>
  </si>
  <si>
    <t>Uzemňovací sada</t>
  </si>
  <si>
    <t>XVTL-BF-8/4/20</t>
  </si>
  <si>
    <t>Skříň s dveřmi, IP40, ŠxVxH=800x2000x400</t>
  </si>
  <si>
    <t>XVTL-BP-W-8/20</t>
  </si>
  <si>
    <t>Adaptér xEnergy Basic, přední část, skříň ŠxV=800x2000</t>
  </si>
  <si>
    <t>BPZ-FPS/20</t>
  </si>
  <si>
    <t>Držák krycích desek ProfiPLUS, výška 1950, sada 1 pár</t>
  </si>
  <si>
    <t>XVTL-BP-F-8/20</t>
  </si>
  <si>
    <t>Adaptér xEnergy Basic, zadní část, skříň ŠxV=800x2000</t>
  </si>
  <si>
    <t>XBSP</t>
  </si>
  <si>
    <t>Držák PE(PEN) sběrnice zadní</t>
  </si>
  <si>
    <t>XLST5F84</t>
  </si>
  <si>
    <t>Horní/dolní kryt s výřezy pro příruby F3A, IP55, ŠxH=800x400</t>
  </si>
  <si>
    <t>XVTL-S-4/20-PAIR</t>
  </si>
  <si>
    <t>Boční kryt - Pár, IP40, VxH=2000x400</t>
  </si>
  <si>
    <t>XLSPL1SC4</t>
  </si>
  <si>
    <t>Podstavec bok V=100, bez výřezů pro kabely, nosnost max. 300kg, 1pár, skříň Hl=400</t>
  </si>
  <si>
    <t>XLSPL1F8</t>
  </si>
  <si>
    <t>Čelní kryt podstavce V=100, skříň Š=800</t>
  </si>
  <si>
    <t xml:space="preserve">F3A-2K-M32/16 </t>
  </si>
  <si>
    <t>Kabelová příruba IP66, plastová, s otvory pro průchodky 4xM16, 6xM25/16, 8xM32/20</t>
  </si>
  <si>
    <t>XAB4</t>
  </si>
  <si>
    <t>Schránka na dokumentaci</t>
  </si>
  <si>
    <t>BPZ-KAS-800</t>
  </si>
  <si>
    <t>C lišta pro uchycení kabelů, Š=800</t>
  </si>
  <si>
    <t>BPZ-DINR35-800</t>
  </si>
  <si>
    <t>DIN lišta přístrojová hliníková, šířka skříně = 800, šířka lišty = 688 (35 modulů)</t>
  </si>
  <si>
    <t>BPZ-TF/2</t>
  </si>
  <si>
    <t>Držák DIN lišty, pevná hloubka (sada 1pár)</t>
  </si>
  <si>
    <t>BPZ-FP-800/150-45</t>
  </si>
  <si>
    <t>Krycí deska ProfiPLUS, s výřezem 45mm, plechová, šedá, V=150, skříň Š=800</t>
  </si>
  <si>
    <t>BPZ-FP-800/300-BL</t>
  </si>
  <si>
    <t>Krycí deska ProfiPLUS, bez výřezu, plechová, šedá, V=300, skříň Š=800</t>
  </si>
  <si>
    <t>NBP-1000</t>
  </si>
  <si>
    <t>Zaslepovací pás max. délka 1m, pro výřezy 45mm, šedý</t>
  </si>
  <si>
    <t>DNW-SIL/LED/IR/S/MG</t>
  </si>
  <si>
    <t>Světlo SlimLine LED 4W, 65lm/W, 120°</t>
  </si>
  <si>
    <t>DNW-CON/LED/5W</t>
  </si>
  <si>
    <t>Zdroj 5W pro max 1ks světlo SlimLine LED</t>
  </si>
  <si>
    <t>25NHG000B</t>
  </si>
  <si>
    <t>Pojistka NH gG/gL 500V 25A 000 dvojitý indikátor</t>
  </si>
  <si>
    <t>RSA 4 A</t>
  </si>
  <si>
    <t>Svorkovnice ELEKTRO Bečov nad Teplou, 0.5-4 mm2</t>
  </si>
  <si>
    <t>Kabelová průchodka PG / M 25</t>
  </si>
  <si>
    <t>RG1</t>
  </si>
  <si>
    <t>Rozvodnice NA omítku, bílé plast. dveře, se zadní stěnou, 1 řada, 13 modulů</t>
  </si>
  <si>
    <t>QS1</t>
  </si>
  <si>
    <t xml:space="preserve">Hlavní vypínač, 3-pól, In=40A </t>
  </si>
  <si>
    <t>Podružný elektroměr na DIN lištu</t>
  </si>
  <si>
    <t>Tlačítko TOTAL STOP v krabičce</t>
  </si>
  <si>
    <t>maran DV/1200 33W 4K IP65</t>
  </si>
  <si>
    <r>
      <rPr>
        <sz val="9"/>
        <rFont val="Arial CE"/>
        <charset val="238"/>
      </rPr>
      <t>Recyklační poplatek</t>
    </r>
  </si>
  <si>
    <t>Iowea-LOAMP-1562 40W 3-4K</t>
  </si>
  <si>
    <t>HALL LED Medium 14W 4K</t>
  </si>
  <si>
    <t>HALL LED Medium 9W 4K</t>
  </si>
  <si>
    <t xml:space="preserve">MOON MEDIUM 18W 40000K </t>
  </si>
  <si>
    <t>HALL LED PRO MINI 7W 4K</t>
  </si>
  <si>
    <t>Svítidlo LED, IP65, do prašného prostředí</t>
  </si>
  <si>
    <t>Svítidlo LED nástěnné s PIR čidlem, 30W, venkovní provedení</t>
  </si>
  <si>
    <t>Svítidlo LED reflektor, 30W, venkovní provedení</t>
  </si>
  <si>
    <t>Ukončení vodičů v rozvaděči + zapojení do 70 mm2</t>
  </si>
  <si>
    <t>Ukončení vodičů v rozvaděči + zapojení do 16 mm2</t>
  </si>
  <si>
    <t>Ukončení vodičů v rozvaděči + zapojení do 2,5 mm2</t>
  </si>
  <si>
    <t>210950101</t>
  </si>
  <si>
    <t xml:space="preserve">Štítek označovací na kabel, včetně dodávky štítku </t>
  </si>
  <si>
    <t>Chránička plastová, instalační , D20, vč. příchytek</t>
  </si>
  <si>
    <t>Kabelová trasa M2 400/100</t>
  </si>
  <si>
    <t>Kabelová trasa M2 200/100</t>
  </si>
  <si>
    <t>Kabelová trasa M2 100/50</t>
  </si>
  <si>
    <t>Kabelová trasa M2 50/50</t>
  </si>
  <si>
    <t>Víko žlabu VZM 100</t>
  </si>
  <si>
    <t>Víko žlabu VZM 50</t>
  </si>
  <si>
    <t>Spojka víka SVM 1</t>
  </si>
  <si>
    <t>Přepážka žlabu KPZMP 100</t>
  </si>
  <si>
    <t>Svorka zemnící SVZM 3</t>
  </si>
  <si>
    <t>Držák závitové tyče pr.8</t>
  </si>
  <si>
    <t>Držák žlabu</t>
  </si>
  <si>
    <t>Nosník žlabu NZM 200</t>
  </si>
  <si>
    <t>Nosník žlabu NZM 100</t>
  </si>
  <si>
    <t>Nosník žlabu NZM 50</t>
  </si>
  <si>
    <t>Závitová tyč M8/1</t>
  </si>
  <si>
    <t>Kovová hmoždinka M8x30</t>
  </si>
  <si>
    <t>PIR stropní pohybové čidlo pro spínání osvětlení</t>
  </si>
  <si>
    <t>Spínač osvětlení, 10A, řazení č.1</t>
  </si>
  <si>
    <t>Spínač osvětlení, 10A, řazení č.6</t>
  </si>
  <si>
    <t>Spínač osvětlení, 10A, řazení č.7</t>
  </si>
  <si>
    <t>Zásuvka jednopólová, 230V/16A, do krabice</t>
  </si>
  <si>
    <t>Krabice instalační, nástěnná</t>
  </si>
  <si>
    <t>Zásuvková skříň 400V/16A, 2x 230V/16A</t>
  </si>
  <si>
    <t>Nástěnný spínač třífázový</t>
  </si>
  <si>
    <t>Systém přivolání pomoci pro INV, vč. kabeláže</t>
  </si>
  <si>
    <t>bal</t>
  </si>
  <si>
    <t>Kabel SYKFY 5x2x0,8 mm2 pevně uložený včetně dodávky kabelu</t>
  </si>
  <si>
    <t>Kabel CYKY-m 750 V 5 x 10 mm2 pevně uložený včetně dodávky kabelu</t>
  </si>
  <si>
    <t>Kabel CYKY-m 750 V 5 x 4 mm2 pevně uložený včetně dodávky kabelu</t>
  </si>
  <si>
    <t>Kabel CYKY-m 750 V 5 x 1,5 mm2 pevně uložený včetně dodávky kabelu</t>
  </si>
  <si>
    <t>Kabel CYKY-m 750 V 4x16 mm2 pevně uložený včetně dodávky kabelu</t>
  </si>
  <si>
    <t>210810005</t>
  </si>
  <si>
    <t>Kabel CYKY-m 750 V 3 x 1,5 mm2 pevně uložený včetně dodávky kabelu</t>
  </si>
  <si>
    <t>210810006</t>
  </si>
  <si>
    <t>Kabel CYKY-m 750 V 3 x 2,5 mm2 pevně uložený včetně dodávky kabelu</t>
  </si>
  <si>
    <t>krabicová rozvodka ACIDUR 6455-11</t>
  </si>
  <si>
    <t>vodič CYA 6  /H07V-K/</t>
  </si>
  <si>
    <t>svorka zemnící Bernard/ZSA16</t>
  </si>
  <si>
    <t>páska měděná uzemňovací ZSA16-délka 0,5 m</t>
  </si>
  <si>
    <t>HMS</t>
  </si>
  <si>
    <t>Uzemnění a hromosvod</t>
  </si>
  <si>
    <t>210220002</t>
  </si>
  <si>
    <t xml:space="preserve">Vedení uzemňovací na povrchu FeZn D 8 mm včetně drátu AlMgSi 8 mm </t>
  </si>
  <si>
    <t>210220101</t>
  </si>
  <si>
    <t xml:space="preserve">Vodiče svodové FeZn D do 10,Al 10,Cu 8 včetně dodávky drátu AlMgSi 8 mm </t>
  </si>
  <si>
    <t xml:space="preserve">Vedení uzemňovací na povrchu FeZn D 10 mm včetně drátu FeZn 10 mm </t>
  </si>
  <si>
    <t xml:space="preserve">Vodiče svodové FeZn D do 10,Al 10,Cu 8 včetně dodávky drátu FeZn 10 mm </t>
  </si>
  <si>
    <t>Svorka univerzální AlMgSi</t>
  </si>
  <si>
    <t>Svorka připojovací AlMgSi</t>
  </si>
  <si>
    <t>Svorka SS spojovací</t>
  </si>
  <si>
    <t>Svorka SU - univerzální</t>
  </si>
  <si>
    <t>Svorka SZ - zkušební</t>
  </si>
  <si>
    <t>Svorka Soa - okapová</t>
  </si>
  <si>
    <t>Svorka SR3b</t>
  </si>
  <si>
    <t xml:space="preserve">Podpěra vedení na stěnu PV </t>
  </si>
  <si>
    <t>Podpěra vedení na  střechy PV</t>
  </si>
  <si>
    <t>Jímací tyč s rovným koncem AlMgSi, JT 1,0m</t>
  </si>
  <si>
    <t>Ochranná trubka OT 1,7</t>
  </si>
  <si>
    <t xml:space="preserve">Držák ochranné trubky </t>
  </si>
  <si>
    <t>Štítek označení</t>
  </si>
  <si>
    <t>Drobný instalační materiál</t>
  </si>
  <si>
    <t>Nátěr antikorozním asfaltovým lakem</t>
  </si>
  <si>
    <t>Asfaltový lak A1010</t>
  </si>
  <si>
    <t>460110001</t>
  </si>
  <si>
    <t>Sonda pro vyhledání kabelů - výkop</t>
  </si>
  <si>
    <t>460110101</t>
  </si>
  <si>
    <t>Sonda pro vyhledání kabelů - zához</t>
  </si>
  <si>
    <t>460200163</t>
  </si>
  <si>
    <t>Výkop kabelové rýhy 35/80 cm  hor.3 ruční výkop rýhy</t>
  </si>
  <si>
    <t>460570163</t>
  </si>
  <si>
    <t>Zához rýhy 35/80 cm, hornina třídy 3, se zhutněním</t>
  </si>
  <si>
    <t>D96</t>
  </si>
  <si>
    <t>Zednické výpomoci</t>
  </si>
  <si>
    <t xml:space="preserve">Průraz SDK přepážkou </t>
  </si>
  <si>
    <t>Vykroužení otvorů pro instalační krabice</t>
  </si>
  <si>
    <t xml:space="preserve">202      </t>
  </si>
  <si>
    <t>Zednické výpomoci HSV</t>
  </si>
  <si>
    <t>Poplatek za skládku</t>
  </si>
  <si>
    <t>Zakončení a proměření SLP kabeláže v zásuvkách a patch panelech</t>
  </si>
  <si>
    <t>Poplatek TIČR</t>
  </si>
  <si>
    <t>005122401</t>
  </si>
  <si>
    <t>Koordinační činnost</t>
  </si>
  <si>
    <t xml:space="preserve">                                                                                  Jedná se o minimální rozpočet. Pokud uchazeč při prohlídce místa plnění zjistí chybějící položku, doplní tuto samostatně pod tuto poznámku se zdůvodněním . Součástí realizace uvedené akce musí být veškeré dodávky, práce a služby, které nejsou výslovně uvedeny v dokumentaci, ale jsou nezbytné pro úplnost a funkčnost zařízení podle uvedených požadavků. Dále je třeba dodržovat platné normy pro souběh a křížení kabelů silových a sdělovacích rozvodů. Realizaci je třeba dodavatelsky koordinovat. Zejména je nutné věnovat zvýšenou pozornost při demontážních pracích a stříhání vodičů a kabelů, postupovat velmi opatrně, aby nedošlo k úrazu nebo škodám. Zhotovitel zahrne do ceny elektro části demontáže a ekologickou likvidaci rušených zařízení. Dodávky, práce a služby pro elektrotechnologické zařízení musí být dodány kompletní, v uvedených hranicích dodávky včetně všech nezbytných přístrojů, pomocných zařízení, příslušenství a spojovacího a upevňovacího materiálu. Dodávka musí být řádně odzkoušena, plně funkční a schopna uvedení do provozu. Veškerá dodávaná zařízení musí být nová, poprvé použitá. Dodávaná zařízení musí být dodána od výrobců, kteří mají v ČR zajištěn servis. Toto prokáže zhotovitel při předání a převzetí, kdy doloží k jednotlivým zařízením příslušné doklady a prohlášení servisní organizace v ČR o zajištění servisu. Veškerá dodávaná zařízení musí odpovídat požadavkům zákona č. 22/1997Sb. v platném znění a souvisejícím nařízením vlády. Zhotovitel doloží ke všem dodávaným výrobkům doklady požadované podle uvedených právních předpisů. 
Veškeré práce musí být prováděny za dodržování všech norem a předpisů platných v ČR a doloženy
předepsanými doklady o provedených zkouškách a revizích. 
</t>
  </si>
  <si>
    <t>Řídící jednotka s displejem, 2xETH 100/10, LCD 7mm, 6xAI/DI, 6xRO, 2xAO, 1xCIB, 1xTCL2</t>
  </si>
  <si>
    <t>Periferní modul analogových výstupů, 4xAO 0,10V/4-20mA, GO, TCL2</t>
  </si>
  <si>
    <t>Nástěnný ovladač s displejem</t>
  </si>
  <si>
    <t>Spínaný zdroj na DIN lištu 230/24V</t>
  </si>
  <si>
    <t>Propojovací kabeláž a konektory pro ŘS, zakončovací odpor 120ohm</t>
  </si>
  <si>
    <t>Přepěťová ochrana ŘS - DA 275</t>
  </si>
  <si>
    <t>WiFi modul přístupového systému (HUP)</t>
  </si>
  <si>
    <t>Smart key - nástěnná čtečka</t>
  </si>
  <si>
    <t>Smart key - kování PRO</t>
  </si>
  <si>
    <t xml:space="preserve">Datový čip </t>
  </si>
  <si>
    <t>Software pro nastavování přístupu</t>
  </si>
  <si>
    <t>Kabel JYTY 2 x 1,00 mm2 pevně uložený včetně dodávky kabelu</t>
  </si>
  <si>
    <t>LV 40x20 elektroinstalační vkládací lišta</t>
  </si>
  <si>
    <t>Kabel CYKY-m 750 V 3 x 2,5 mm2 volně uložený včetně dodávky kabelu</t>
  </si>
  <si>
    <t>Kabel CYSY-m 750 V 3 x 2,5 mm2 volně uložený včetně dodávky kabelu</t>
  </si>
  <si>
    <t>Časový spínač pro cirkulační čerpadlo TV</t>
  </si>
  <si>
    <t>Doplnění štítku na kabel</t>
  </si>
  <si>
    <t xml:space="preserve">Anténní / satelitní systém </t>
  </si>
  <si>
    <t xml:space="preserve">Anténní zesilovač </t>
  </si>
  <si>
    <t>Multipřepínač pro 12 účastníků (např. MSWTE1312)</t>
  </si>
  <si>
    <t>Set-top box</t>
  </si>
  <si>
    <t>Zásuvka TV / SAT v inst. krabici</t>
  </si>
  <si>
    <t>Kabel koaxiální Belden</t>
  </si>
  <si>
    <t>Lišta vkládací  18x 13 bílá LV 2m</t>
  </si>
  <si>
    <t>SLP</t>
  </si>
  <si>
    <t>WiFi</t>
  </si>
  <si>
    <t>Wifi router s velkým pokrytím , až 1900Mb/s, 2x gigabit. LAN port, třípásmový</t>
  </si>
  <si>
    <t xml:space="preserve">Serverová skříň 19" - 12U s patch panely pro 24 portů, zdrojovou lištou, UPS a ventilátorem, optickou vanou a s propoj. kabely </t>
  </si>
  <si>
    <t>Zásuvka bílá osazená 2 porty, stíněná, vč. keystone, povrchová, v inst. krabici</t>
  </si>
  <si>
    <t>Datový kabel Cat6 UTP 500m</t>
  </si>
  <si>
    <t>čidlo úniku CO</t>
  </si>
  <si>
    <t xml:space="preserve">Autonomní opticko-kouřový detektor </t>
  </si>
  <si>
    <t>DIL</t>
  </si>
  <si>
    <t>POL1_</t>
  </si>
  <si>
    <t>Zřízení kabelového lože v rýze š.do 35 cm z písku tloušťka vrstvy 20 cm</t>
  </si>
  <si>
    <t>Fólie výstražná z PVC, šířka 33 cm fólie PVC šířka 33 cm</t>
  </si>
  <si>
    <t>Software a programování CP</t>
  </si>
  <si>
    <t>#TypZaznamu#</t>
  </si>
  <si>
    <t>Cena / MJ</t>
  </si>
  <si>
    <t>Elektromontáže</t>
  </si>
  <si>
    <t>Rozvaděč elektroměrový, na pilíři, mat. Termoset, IP44/20, 470+470x1830x250mm, sestava s měřením, Siemens 3VA2116 / 125A cejh. trafa 125/5A 5VA, 0,5s, třmen 10-240mm</t>
  </si>
  <si>
    <t>Distribuční rozvaděč smyčkový SS201 NKD1W / mat. Termoset / PRE</t>
  </si>
  <si>
    <t>Kabel CYKY-m 750 V 4 x 70 mm2 volně uložený včetně dodávky kabelu</t>
  </si>
  <si>
    <t>Koncovka kabelová do 1kV KSCZ4X 70-95</t>
  </si>
  <si>
    <t>Trubka kabelová chránička KOPOFLEX KF 09110, vč. montáže</t>
  </si>
  <si>
    <t>210220021</t>
  </si>
  <si>
    <t>Vedení uzemňovací v zemi FeZn do 120 mm2 včetně svorek</t>
  </si>
  <si>
    <t>Zemnící pásek FeZn 30x4</t>
  </si>
  <si>
    <t>2102203002</t>
  </si>
  <si>
    <t>Svorka hromosvodová nad 2 šrouby /ST,SJ,SR, atd./ včetně dodávky svorky SR 2b pro pásek 30x4</t>
  </si>
  <si>
    <t>210220302</t>
  </si>
  <si>
    <t>Svorka hromosvodová nad 2 šrouby /ST, SJ, SR, atd/ včetně dodávky svorky SS kovových částí d 3-12 mm</t>
  </si>
  <si>
    <t xml:space="preserve"> </t>
  </si>
  <si>
    <t>Montážní a spojovací materiál</t>
  </si>
  <si>
    <t>Antikorozní ochranný nátěr / gumoasfalt</t>
  </si>
  <si>
    <t>460050703</t>
  </si>
  <si>
    <t>Jáma do 2 m3, hor.3 ruční výkop jámy</t>
  </si>
  <si>
    <t>460080001</t>
  </si>
  <si>
    <t>Betonový základ do zeminy bez bednění uložení betonu do výkopu</t>
  </si>
  <si>
    <t>460120002</t>
  </si>
  <si>
    <t>Zához jámy, hornina třídy 3 - 4 upěchování a úprava povrchu</t>
  </si>
  <si>
    <t>Přesuny suti a vybouraných hmot</t>
  </si>
  <si>
    <t>167101101</t>
  </si>
  <si>
    <t>Nakládání výkopku z hor. 1-4 v množství do 100m3</t>
  </si>
  <si>
    <t>POL8_</t>
  </si>
  <si>
    <t>979093111</t>
  </si>
  <si>
    <t>Uložení suti na skládku bez zhutnění</t>
  </si>
  <si>
    <t>005111020R</t>
  </si>
  <si>
    <t>Vytyčení stavby</t>
  </si>
  <si>
    <t>POL99_2</t>
  </si>
  <si>
    <t>005121 R</t>
  </si>
  <si>
    <t>005111021R</t>
  </si>
  <si>
    <t>Vytyčení inženýrských sítí</t>
  </si>
  <si>
    <t xml:space="preserve">110      </t>
  </si>
  <si>
    <t>Mimostaveništní doprava individual.</t>
  </si>
  <si>
    <t>Kč</t>
  </si>
  <si>
    <t>POL9_</t>
  </si>
  <si>
    <t>005211040R</t>
  </si>
  <si>
    <t xml:space="preserve">Užívání veřejných ploch a prostranství  </t>
  </si>
  <si>
    <t>005211080R</t>
  </si>
  <si>
    <t xml:space="preserve">Bezpečnostní a hygienická opatření na staveništi </t>
  </si>
  <si>
    <t>Náklady s provozovatelem IS</t>
  </si>
  <si>
    <t>00523  R</t>
  </si>
  <si>
    <t>Zkoušky a revize</t>
  </si>
  <si>
    <t>005241010R</t>
  </si>
  <si>
    <t>Náklady a jednání TIČR</t>
  </si>
  <si>
    <t>005241020R</t>
  </si>
  <si>
    <t xml:space="preserve">Geodetické zaměření skutečného provedení  </t>
  </si>
  <si>
    <t xml:space="preserve">Jedná se o minimální rozpočet. Pokud uchazeč při prohlídce místa plnění zjistí chybějící položku, doplní tuto samostatně pod tuto poznámku se zdůvodněním . Součástí realizace uvedené akce musí být veškeré dodávky, práce a služby, které nejsou výslovně uvedeny v dokumentaci, ale jsou nezbytné pro úplnost a funkčnost zařízení podle uvedených požadavků. Dále je třeba dodržovat platné normy pro souběh a křížení kabelů silových a sdělovacích rozvodů. Realizaci je třeba dodavatelsky koordinovat. Zejména je nutné věnovat zvýšenou pozornost při demontážních pracích a stříhání vodičů a kabelů, postupovat velmi opatrně, aby nedošlo k úrazu nebo škodám. Zhotovitel zahrne do ceny elektro části demontáže a ekologickou likvidaci rušených zařízení. Dodávky, práce a služby pro elektrotechnologické zařízení musí být dodány kompletní, v uvedených hranicích dodávky včetně všech nezbytných přístrojů, pomocných zařízení, příslušenství a spojovacího a upevňovacího materiálu. Dodávka musí být řádně odzkoušena, plně funkční a schopna uvedení do provozu. Veškerá dodávaná zařízení musí být nová, poprvé použitá. Dodávaná zařízení musí být dodána od výrobců, kteří mají v ČR zajištěn servis. Toto prokáže zhotovitel při předání a převzetí, kdy doloží k jednotlivým zařízením příslušné doklady a prohlášení servisní organizace v ČR o zajištění servisu. Veškerá dodávaná zařízení musí odpovídat požadavkům zákona č. 22/1997Sb. v platném znění a souvisejícím nařízením vlády. Zhotovitel doloží ke všem dodávaným výrobkům doklady požadované podle uvedených právních předpisů. 
Veškeré práce musí být prováděny za dodržování všech norem a předpisů platných v ČR a doloženy předepsanými doklady o provedených zkouškách a revizích.  </t>
  </si>
  <si>
    <t>PSD.6622.B</t>
  </si>
  <si>
    <t>Rozvaděč RACK stojanový, 22U, 600x600, prosklený</t>
  </si>
  <si>
    <t>FU.0019.T04</t>
  </si>
  <si>
    <t>Ventilační jednotka</t>
  </si>
  <si>
    <t>CSRAB-RPX2</t>
  </si>
  <si>
    <t>Napájecí lišta 230V</t>
  </si>
  <si>
    <t>UPS RACK FSP-3000VA Psin</t>
  </si>
  <si>
    <t>Záložní zdroj UPS (3000VA) do RACKové skříně</t>
  </si>
  <si>
    <t xml:space="preserve">Vyvazovací panel </t>
  </si>
  <si>
    <t>PP-152</t>
  </si>
  <si>
    <t>Patch panel pro 24 mod. Cat.6</t>
  </si>
  <si>
    <t>Závěrečné práce v rozvaděči</t>
  </si>
  <si>
    <t>Venkovní kamera IPC-HDBW2531R-ZS-5Mpix, M2,7-13,5mm, IR30 WDR,IVS,H.265+,antivandal</t>
  </si>
  <si>
    <t>Záznamové zařízení a příslušenství NVR5232-4KS2-,4K,2xHDD (až 20TB),IVS,320Mb,1U</t>
  </si>
  <si>
    <t>HDD 4TB SATA NVR-Seageate Skyhawk 4TB,64MB cache,6Gb SATA,5900ot</t>
  </si>
  <si>
    <t>PoE Switch 24/24+2MNGswitch 10/100 24xPoE+2x1Gb 2xSFP,MNG</t>
  </si>
  <si>
    <t>Kabel 1 bal. 305m Cat.6, venkovní</t>
  </si>
  <si>
    <t>Kabel CYKY-J 3x2,5 mm2, volně uložený vč. dodávky kabelu</t>
  </si>
  <si>
    <t>HDPE chránička HDPE 40, šedá</t>
  </si>
  <si>
    <t>Výsledková tabule FB3-99-300 vč. konstrukce</t>
  </si>
  <si>
    <t>Sdělovací kabel, volně uložený včetně dodávky kabelu</t>
  </si>
  <si>
    <t xml:space="preserve">Koncovka kabelová do 1kV </t>
  </si>
  <si>
    <t>Kabelová chránička HDPE40, vč. příslušenství a montáže</t>
  </si>
  <si>
    <t>Kabelová chránička HDPE 160, vč. příslušenství a montáže</t>
  </si>
  <si>
    <t>460201083</t>
  </si>
  <si>
    <t>Výkop kabelové rýhy 100/120 cm  hor.3 ruční výkop rýhy</t>
  </si>
  <si>
    <t>460561083</t>
  </si>
  <si>
    <t>Zához rýhy 100/120 cm, hornina třídy 3, se zhutněním</t>
  </si>
  <si>
    <t>Stožár STP6-B/133/108/89 ZNN</t>
  </si>
  <si>
    <t>Ochranná manžeta OMP133</t>
  </si>
  <si>
    <t>Výložník UD1/89-500 ZNN</t>
  </si>
  <si>
    <t>Výložník UD1/89-2000 ZNN s kloubem</t>
  </si>
  <si>
    <t xml:space="preserve">Svítidlo AMPERA EVO 1 / 30LED / 400mA / NW740 / 37 W / 5369 + 5370
</t>
  </si>
  <si>
    <t>Stožárová svorkovnice SV6.10.4</t>
  </si>
  <si>
    <t>Kabel CYKY-m 750 V 3 x 2,5mm2, volně uložený, včetně dodávky kabelu 3x2,5 mm2</t>
  </si>
  <si>
    <t>Kabel CYKY-m 750 V 3 x 10mm2, volně uložený, včetně dodávky kabelu 3x10 mm2</t>
  </si>
  <si>
    <t>210100003</t>
  </si>
  <si>
    <t>Příplatek za recyklaci</t>
  </si>
  <si>
    <t>Spojka zemní. gelová</t>
  </si>
  <si>
    <t>Betonový základ do zeminy bez bednění, uložení betonu do výkopu</t>
  </si>
  <si>
    <t>460200303.RT2</t>
  </si>
  <si>
    <t>Výkop kabelové rýhy 50/120 cm, hornina 3, ruční výkop rýhy</t>
  </si>
  <si>
    <t>460560303.RT1</t>
  </si>
  <si>
    <t>Zához rýhy 50/120 cm, hornina 3, ruční zához rýhy</t>
  </si>
  <si>
    <t>POZNÁMKY K SOUPISU ZAŘÍZENÍ VE VÝKAZU VÝMĚR 
 - REKONSTRUKCE A MODERNIZACE FOTBALOVÉHO HŘIŠTĚ SK UNION BŘEVNOV, PRAHA 6 -  
ul. Skokanská, 169 00 Praha pozemky č.p. 2484/58, 2484/3, 2484/6, 2484/7, 2489/4, k. ú. Břevnov (729582)</t>
  </si>
  <si>
    <r>
      <t xml:space="preserve">Číselné pozicování soupisu a výkresu:
</t>
    </r>
    <r>
      <rPr>
        <sz val="12"/>
        <rFont val="Arial"/>
        <family val="2"/>
        <charset val="238"/>
      </rPr>
      <t>Pořadová čísla v legendě souhlasí s pozičními čísly na výkresech</t>
    </r>
  </si>
  <si>
    <r>
      <t xml:space="preserve">Názvy výrobků:
</t>
    </r>
    <r>
      <rPr>
        <sz val="12"/>
        <rFont val="Arial"/>
        <family val="2"/>
        <charset val="238"/>
      </rPr>
      <t>Případné uvedené názvy výrobků s typovým označením nebo názvem výrobce jsou pouze informativního charakteru a slouží k popsání stanovené kvality a jakosti výrobku</t>
    </r>
  </si>
  <si>
    <r>
      <t xml:space="preserve">Realizační upřesnění rozměrů na stavbě: 
</t>
    </r>
    <r>
      <rPr>
        <sz val="12"/>
        <rFont val="Arial"/>
        <family val="2"/>
        <charset val="238"/>
      </rPr>
      <t>Veškeré rozměry technologického zařízení v této tabulce budou upraveny dle skutečnosti na stavbě a dle vybraných typů zařizovacích předmětů a kuchyňské technologie a případně přizpůsobeny stávající technologii</t>
    </r>
  </si>
  <si>
    <r>
      <t xml:space="preserve">Instalační vývody:
</t>
    </r>
    <r>
      <rPr>
        <sz val="12"/>
        <rFont val="Arial"/>
        <family val="2"/>
        <charset val="238"/>
      </rPr>
      <t>Veškeré instalační vývody včetně dimenzí a příkonu před jejich realizací upřesní vybraný dodavatel kuchyňské technologie</t>
    </r>
  </si>
  <si>
    <r>
      <t xml:space="preserve">Doplňková ochrana a uzemnění zařízení:
</t>
    </r>
    <r>
      <rPr>
        <sz val="12"/>
        <rFont val="Arial"/>
        <family val="2"/>
        <charset val="238"/>
      </rPr>
      <t>Veškeré kovové zařízení musí být ochranně pospojováno</t>
    </r>
  </si>
  <si>
    <r>
      <t xml:space="preserve">Požadavky na standardy technologického vybavení gastronomického provozu:
</t>
    </r>
    <r>
      <rPr>
        <sz val="12"/>
        <rFont val="Arial"/>
        <family val="2"/>
        <charset val="238"/>
      </rPr>
      <t>Veškeré stoly, pokud není specifikováno jinak – NEREZ, zemnící šrouby na zadních nohách ve výšce cca 70 mm, skříňky je možné uzemnit na horní stěně skříňky.</t>
    </r>
  </si>
  <si>
    <t xml:space="preserve">Materiály a zpracování nerezového nábytku: </t>
  </si>
  <si>
    <t>Následující specifikace se vztahují na všechny položky zmíněné dále, které jsou zkonstruované na míru. Všechny použité materiály musí být nové a musí mít nejvyšší kvalitu, schválenou pro dané odvětví, jakož i musejí odpovídat specifikovaným jakostním normám.</t>
  </si>
  <si>
    <r>
      <t xml:space="preserve">Typ nerezové normativní oceli:   
</t>
    </r>
    <r>
      <rPr>
        <sz val="12"/>
        <rFont val="Arial"/>
        <family val="2"/>
        <charset val="238"/>
      </rPr>
      <t xml:space="preserve"> - austenitická nerezová ocel schválená do potravinářství, typ CrNi 18/10, chemické složení C max. 0,07 %, Cr 17 – 19 %, Ni 8,5 – 10,5 %, jakost dle ČSN 17240, 17241, DIN W. Nr. 1.4301, ASTM 304 s atesty pro použití ke styku s potravinami, povrchové brusné provedení v jemnosti "240" nebo v úpravě "Scotchbrite"</t>
    </r>
  </si>
  <si>
    <t>Nerezová ocel musí odpovídat předem stanovené tloušťce dle norem, a to následovně (minimální tloušťka):</t>
  </si>
  <si>
    <t>– Dřezy, hluboké 1,0 mm</t>
  </si>
  <si>
    <t>– Odkapávací pulty 1-1,5 mm</t>
  </si>
  <si>
    <t>– Pracovní stoly 1-1,5 mm</t>
  </si>
  <si>
    <t>– Police v podstavbách 1,0 mm</t>
  </si>
  <si>
    <t>– Korpusy skříněk 1,0- 1,5 mm</t>
  </si>
  <si>
    <t>– Nerezové trubkoví (40x40 mm) 1,0 mm</t>
  </si>
  <si>
    <t>– Vodící lišty 1,5 mm</t>
  </si>
  <si>
    <t>– Základny skříněk 1,0 mm</t>
  </si>
  <si>
    <t>– Deskové regály 1-51,3 mm</t>
  </si>
  <si>
    <t>– Dvířka 1,0 mm</t>
  </si>
  <si>
    <r>
      <t xml:space="preserve">Desky pracovní stolové
</t>
    </r>
    <r>
      <rPr>
        <sz val="12"/>
        <rFont val="Arial"/>
        <family val="2"/>
        <charset val="238"/>
      </rPr>
      <t>Pracovní desky i dřezové musí být vyrobeny z austenitické nerezavějící oceli 18Cr/10Ni jakosti dle ČSN 17240,17241,DIN W.Nr.1.4301, ASTM 304 s atesty pro použití ke styku s potravinami.
Síla použitého materiálu desky min. 1-1,5 mm s nerez výztuhami. Deska plně zavařena a vybroušena a bez nebo s límcem-límci i po straně a ze zadní strany jsou límce plně uzavřené. Desky budou opatřeny povrchovou úpravou broušenou se zrnem o hodnotě 240 nebo leském kartáčovém povrchu Scotchbrite.. Svaření a následné vybroušení svislých rohů desky o tloušťkách 40 nebo 50 mm a dle přání i jiného rozměru, je provedeno s napojením na uvedenou hodnotu brusu.  Deska tak musí tvořit s podnožím kompaktní celek vyhovující nejpřísnějším hygienickým předpisům.</t>
    </r>
  </si>
  <si>
    <r>
      <t xml:space="preserve">Desky pracovní nerezové dřezové
</t>
    </r>
    <r>
      <rPr>
        <sz val="12"/>
        <rFont val="Arial"/>
        <family val="2"/>
        <charset val="238"/>
      </rPr>
      <t>Pracovní desky musí být opatřeny vevařeným lisovaným dřezy nebo dřezy o příslušných velikostech a hloubce. Vevaření musí být provedeno s vybroušeným bezespárovým napojením bez vizuální možnosti zjištění místa tohoto napojení.</t>
    </r>
  </si>
  <si>
    <r>
      <t xml:space="preserve">Zásuvky nerezového nábytku
</t>
    </r>
    <r>
      <rPr>
        <sz val="12"/>
        <rFont val="Arial"/>
        <family val="2"/>
        <charset val="238"/>
      </rPr>
      <t>Uchyceny jsou na nerezových teleskopických trojdílných držácích nebo vysouvatelných nerezových dvoudílných držácích v provedení pro možnost plného vysunutí zásuvek a pro možnost event. vložení GN 1/1.
Uzamykatelná nebo neuzamykatelná čela zásuvek musí být uzavřená a musí být opatřeny madly  bez použití plastických hmot.  Zásuvky budou provedeny buď v bloku a jako zásuvkový blok budou použity u stolů nebo budou používány jednotlivě a včetně nerezového krytu jsou umístěny pod deskou stolu samostatně nebo vedle sebe.</t>
    </r>
  </si>
  <si>
    <r>
      <t xml:space="preserve">Nerezové stoly
</t>
    </r>
    <r>
      <rPr>
        <sz val="12"/>
        <rFont val="Arial"/>
        <family val="2"/>
        <charset val="238"/>
      </rPr>
      <t xml:space="preserve">Budou tvořeny pracovní nerezovou deskou a podnožím různého osazení – např. pouze vlastním podnožím nebo podnožím s odkládací nerezovou policí nebo i s bočním a zadním oplechováním nebo uzavřeným podnožím, opatřeným dvířky posuvnými nebo uchycenými na pantech nebo se zásuvkovým blokem a prostory pro GN. U Provedení skříňkového tzn ze třech stran zaplechován s policí, bez police, s čelními dvířky apod. bude dodáno  skříňkové provedení v běžném hygienickém standardu. Pro podnoží bude rovněž použity nerezové materiály z austenitické nerezavějící oceli 18Cr/10Ni jakosti dle ČSN 17240,17241,DIN W.Nr.1.4301, ASTM 304 s atesty pro použití ke styku s potravinami. Pro nohy bude použitý jäcklový materiál 40/40 mm o tloušťce stěny 1,5 mm. Pro oplechování bude použit nerezový plech o tloušťce min. 1 mm a pro police nerezové výztuhy s tím, že police bude přivařena k nosné konstrukci stolu nebo bokům stolu.
Podnoží musí být opatřeno nosnými stavitelnými nožičkami z plastu o možnosti regulace výšky stolu v rozmezí až 30mm.
Ve standardu nesmí být žádné spoje provedeny nýtováním. Jsou provedeny pouze svářením pod ochranou atmosférou argonu. A řádně očištěny od svařování. </t>
    </r>
  </si>
  <si>
    <t>Legenda: K - volný kabel v chráničce dle ČSN, Z - zásuvka, SV - studená voda, TV - teplá voda, SVM - studená voda změkčená, R - roháček, P - pračkový ventil, V - kulový ventil, BN a BS - baterie nástěnná a stolní (nebude-li uvedeno jinak, dodávka stavby), mezi přívod plynu a plynový přístroj musí být vždy nainstalován uzávěr (dodávka stavby), mezi přívod elektřiny a elektrický stroj musí být vždy nainstalována zásuvka nebo nebo předřazený příslušný fázový vypínač (dodávka stavby), SJ - elektrické stroje samostatně jištěné,  nemobilní stroje a zařízení musí být uzemněny ochranným pospojením, ZTI odpady instalované před termickými přístroji (varné, smažící, pečící, fritovací stroje) odolné 100 °C, NČP(mm)=míra nad čistou podlahou, rozměry(mm): šířka x hloubka x výška</t>
  </si>
  <si>
    <t>TABULKA  POTŘEB  MÉDIÍ  TECHNOLOGIE  KUCHYNĚ</t>
  </si>
  <si>
    <t>A</t>
  </si>
  <si>
    <t xml:space="preserve">Soupis gastrotechnologického zařízení </t>
  </si>
  <si>
    <t>počet</t>
  </si>
  <si>
    <t>elektřina</t>
  </si>
  <si>
    <t>voda</t>
  </si>
  <si>
    <t>kanaliz.</t>
  </si>
  <si>
    <t>poznámka</t>
  </si>
  <si>
    <t>cena ks
bez DPH</t>
  </si>
  <si>
    <t>celkem
bez DPH</t>
  </si>
  <si>
    <t>kW/ks</t>
  </si>
  <si>
    <t>napětí V</t>
  </si>
  <si>
    <t>celkem kW</t>
  </si>
  <si>
    <t>SV</t>
  </si>
  <si>
    <t>TV</t>
  </si>
  <si>
    <t>DN</t>
  </si>
  <si>
    <t>1. NP</t>
  </si>
  <si>
    <t>M.Č. 1.08 - WC ZAMĚSTNANCŮ GASTRO</t>
  </si>
  <si>
    <t>kombinové WC, 
 - technická sanitární keramika, 
 - s duálním splachovací nadrží, 
 - rozměry cca: 710x455x855 mm</t>
  </si>
  <si>
    <t>DN110</t>
  </si>
  <si>
    <t xml:space="preserve"> - dodávka stavby
 - požadavky na stavební připravenost určí ZTI</t>
  </si>
  <si>
    <t>M.Č. 1.07 - PŘEDSÍŇ WC ZAMĚSTNANCŮ GASTRO, ÚKLID</t>
  </si>
  <si>
    <t>keramické umyvadlo, vč. pákové směšovací baterie,
 - směšovací na TV a SV
 - vč. dávkovače jednorázových papírových  ručníků, 
 - vč. dávkovače tekutého mýdla</t>
  </si>
  <si>
    <t>½ – R</t>
  </si>
  <si>
    <t>DN40</t>
  </si>
  <si>
    <t>keramická výlevka, 
 - vč. nástěnné směšovací baterie na TV a SV</t>
  </si>
  <si>
    <t xml:space="preserve"> - dodávka stavby
 - požadavky na stavební připravenost určí ZTI
</t>
  </si>
  <si>
    <t>M.Č. 1.09 -   ŠATNA GASTRO, DENNÍ MÍSTNOST</t>
  </si>
  <si>
    <t>šatní skříň, sestava, 8 úložných boxových prostorů ,  
 - plechové nebo lamino provedení, 
 - s odděleným uložením civilního a pracovního oděvu, 
 - šatní skříňka s odvětráním, 
 - rozměry cca: 1000x500x1800 mm</t>
  </si>
  <si>
    <t xml:space="preserve"> - dodávka stavby 
(díl interiéru)</t>
  </si>
  <si>
    <t>4.1.</t>
  </si>
  <si>
    <t>kuchyňská linka přístěnná, vč. nástěnné skříňky v. 300 mm, 
vč. dřezu s odkapovou plochou a dřezové baterie, 
 - interiérové laminov provedení (dezén LTD upřesní
architekt nebo stavebník),
 - vlevo spodní dřezová skříňka uzavřená, šíře cca 1000 mm,
 - vpravo podstavná chladnička, 
 - rozměry cca: 1700x600x900 + 300 mm (horní skříňka</t>
  </si>
  <si>
    <t>DN50</t>
  </si>
  <si>
    <r>
      <t xml:space="preserve"> - dodávka stavby 
(díl interiéru)
</t>
    </r>
    <r>
      <rPr>
        <i/>
        <sz val="11"/>
        <color indexed="10"/>
        <rFont val="Arial CE"/>
        <charset val="238"/>
      </rPr>
      <t xml:space="preserve"> - nad pracovní plochou 
omyvatelný obklad</t>
    </r>
  </si>
  <si>
    <r>
      <rPr>
        <b/>
        <sz val="11"/>
        <rFont val="Arial"/>
        <family val="2"/>
        <charset val="238"/>
      </rPr>
      <t xml:space="preserve">chladící skříň, podpultová - podstavná, </t>
    </r>
    <r>
      <rPr>
        <sz val="11"/>
        <rFont val="Arial"/>
        <family val="2"/>
        <charset val="238"/>
      </rPr>
      <t xml:space="preserve">
 - bílé nebo silver provedení, objem 130 litrů, 
 - uzamykatelná, ventilační nebo statické chlazení, 
 - teplotní regulace od -2 do +8 °C,
 - roštové police, automatické odtávání, 
 - rozměry: 600x585x855 mm</t>
    </r>
  </si>
  <si>
    <t>230 - Z</t>
  </si>
  <si>
    <t xml:space="preserve"> - dodávka gastra
 - kód: č. 00018382 </t>
  </si>
  <si>
    <r>
      <rPr>
        <b/>
        <sz val="11"/>
        <rFont val="Arial CE"/>
        <charset val="238"/>
      </rPr>
      <t xml:space="preserve">mikrovlnná trouba, s objemem cca 20 litrů, </t>
    </r>
    <r>
      <rPr>
        <sz val="11"/>
        <rFont val="Arial CE"/>
        <charset val="238"/>
      </rPr>
      <t xml:space="preserve">
 - nerezové provedení, s otočným talířem, 
 - analogové nebo digitální ovládání, 
 - velký průzor dveří a vnitřní osvětlení komory, 
 - rozměry: 510x300x310 mm</t>
    </r>
  </si>
  <si>
    <t xml:space="preserve"> - dodávka gastra
 - kód č. 00012809</t>
  </si>
  <si>
    <t>6.1.</t>
  </si>
  <si>
    <t>jídelní židle, 
 - nosnost 110 kg</t>
  </si>
  <si>
    <t>6.2.</t>
  </si>
  <si>
    <t>jídelní stůl, omyvatelná pracovní plocha, 
 - nosnost 110 kg
 - rozměry: 800x800x720 mm</t>
  </si>
  <si>
    <t>M.Č. 1.06 -   CHODBA/SKLAD</t>
  </si>
  <si>
    <t>6.3.</t>
  </si>
  <si>
    <r>
      <rPr>
        <b/>
        <sz val="11"/>
        <rFont val="Arial CE"/>
        <charset val="238"/>
      </rPr>
      <t>ocelový skladový regál, 4-ti policový,</t>
    </r>
    <r>
      <rPr>
        <sz val="11"/>
        <rFont val="Arial CE"/>
        <charset val="238"/>
      </rPr>
      <t xml:space="preserve">
 - komaxitový bílý nebo světle šedý nástřik
 - nosnost 1 police min. 150 kg, 
 - přestavitelné police, 
 - rozměry: cca 900x400x2000 mm</t>
    </r>
  </si>
  <si>
    <t xml:space="preserve"> - dodávka gastra</t>
  </si>
  <si>
    <t>M.Č. 1.05 - SKLAD</t>
  </si>
  <si>
    <r>
      <rPr>
        <b/>
        <sz val="11"/>
        <rFont val="Arial CE"/>
        <charset val="238"/>
      </rPr>
      <t>ocelový skladový regál, 4-ti policový,</t>
    </r>
    <r>
      <rPr>
        <sz val="11"/>
        <rFont val="Arial CE"/>
        <charset val="238"/>
      </rPr>
      <t xml:space="preserve">
 - komaxitový bílý nebo světle šedý nástřik
 - nosnost 1 police min. 150 kg, 
 - přestavitelné police, 
 - rozměry: cca 900x600x2000 mm</t>
    </r>
  </si>
  <si>
    <t>nápojové tlakové KEG sudy,
 - dodávka provozovatele</t>
  </si>
  <si>
    <t xml:space="preserve"> - dodávka provozovatele 
(vybraného pivovaru)</t>
  </si>
  <si>
    <r>
      <rPr>
        <b/>
        <sz val="11"/>
        <rFont val="Arial CE"/>
        <charset val="238"/>
      </rPr>
      <t xml:space="preserve">nerezový svařovaný regál, 3 policový, uzavřený dveřmi, </t>
    </r>
    <r>
      <rPr>
        <sz val="11"/>
        <rFont val="Arial CE"/>
        <charset val="238"/>
      </rPr>
      <t xml:space="preserve">
 - nerezové provedené gastronomická chromniklová ocel ve   
   třídě DIN 18/10 - AISI 304
 - nosnost 1 police min. 100 kg, 
 - výškově stavitelné nohy, 
 - rozměry: cca 800x500x2000 mm</t>
    </r>
  </si>
  <si>
    <t>M.Č. 1.04 - BUFET</t>
  </si>
  <si>
    <r>
      <rPr>
        <b/>
        <sz val="11"/>
        <rFont val="Arial"/>
        <family val="2"/>
        <charset val="238"/>
      </rPr>
      <t>chladící skříň prosklená, posuvné dveře,</t>
    </r>
    <r>
      <rPr>
        <sz val="11"/>
        <rFont val="Arial"/>
        <family val="2"/>
        <charset val="238"/>
      </rPr>
      <t xml:space="preserve">
 - chladící prosklená nápojová skříň je určena pro 
   profesionální vyžití k prezentaci a prodeji balených nápojů a 
   potravin, teplota 2 - 10 °C, objem hrubý/čistý  967 / 645 l litrů, 
 - intenzivní ventilované chlazení - dynamické proudění vzduchu 
   přes výparník, který je umístěným uvnitř chladícího prostoru 
   (intenzivní a účinné chlazení i při často otevřených dveřích a
    okolní teplotě až +38°C),
 - snadno přístupný a spolehlivý systém chlazení, automatické 
   odtávání, elektronické ovládání a nastavení teploty (Carel),
 - dvojitá izolovaná bezpečnostní skla dveří, elegantní černý rám 
   dveří (2x křídlové dveře), pevné vnitřní stěny s odolnými 
   nerezovými nosníky polic a úchytů (číselně označeny polohy 
   police), 
 - denní spotřeba pouze: 8.65 kWh/24h
 - 5 x roštové kovové police, snadno výškově polohovatvatelné,
  police a úchyty jsou děleny dle dveří, kvalitní vnitřní LED
   osvětlení,
 - zámek dveří, systém snadného otevírání dveří, odolné madlo, 
  vpředu výškově stavitelné nohy, vzadu kolečka pro snadnou 
  manipulaci a úklid pod skříní,
 - rozměry: 1200x740x2000 mm</t>
    </r>
  </si>
  <si>
    <t>odsavač par pasivní, nástěnné nebo závěsné provedení, 
 - nerezové provedení - gastronomická chromniklová ocel ve
   třídě AISI 304, tuhá celonerezová svařovaná konstrukce,  
 - včetně lapače tuku a osvětlení, 
 - s výtokem na vzniklý kondenzát, 
 - rozměry: 1600x900x450 mm</t>
  </si>
  <si>
    <t>230 - K</t>
  </si>
  <si>
    <t xml:space="preserve"> - dodávka stavby (VZT)
 - napojení odsavače par 
provede VZT</t>
  </si>
  <si>
    <r>
      <rPr>
        <b/>
        <sz val="11"/>
        <rFont val="Arial"/>
        <family val="2"/>
        <charset val="238"/>
      </rPr>
      <t xml:space="preserve">chladící stůl pultový, 2- sekcový, </t>
    </r>
    <r>
      <rPr>
        <sz val="11"/>
        <rFont val="Arial"/>
        <family val="2"/>
        <charset val="238"/>
      </rPr>
      <t xml:space="preserve">
 - objem cca 280 litrů, 2 x dveřní sekce na GN 1/1,
 - nerezové provedené gastronomická chromniklová ocel ve   
   třídě DIN 18/10 - AISI 304
 - ventilační chlazení, teplotní regulace od -2 do +8 °C,
 - roštové police, automatické odtávání, 
 - výškově stavitelné nohy, 
 - rozměry: cca 1350x700x900 mm</t>
    </r>
  </si>
  <si>
    <r>
      <rPr>
        <b/>
        <sz val="11"/>
        <rFont val="Arial CE"/>
        <charset val="238"/>
      </rPr>
      <t xml:space="preserve">kontaktní gril s příklopem, </t>
    </r>
    <r>
      <rPr>
        <sz val="11"/>
        <rFont val="Arial CE"/>
        <charset val="238"/>
      </rPr>
      <t xml:space="preserve">
 - nerezové provedení, vč. zásuvky na odkapávání tuku, 
 - litonová pečící deska vroubkovaná - s nepřilnavým povrchem, 
 - velikost litinové pečící desky 365x245 mm, 
 - přesná regulace teploty od +0 do 250 °C, 
 - rozměry: 510x430x240 mm</t>
    </r>
  </si>
  <si>
    <r>
      <rPr>
        <b/>
        <sz val="11"/>
        <rFont val="Arial CE"/>
        <charset val="238"/>
      </rPr>
      <t>stolní el. ohřívač uzeniny, s výpustí,</t>
    </r>
    <r>
      <rPr>
        <sz val="11"/>
        <rFont val="Arial CE"/>
        <charset val="238"/>
      </rPr>
      <t xml:space="preserve">
 - nerezové provedení, o velikosti GN 1/2
 - termostatická regulace od 30 do 90 °C, 
 - zdvojené dno, parní ohřev a udržovač
 - rozměry: 269x364x244 mm</t>
    </r>
  </si>
  <si>
    <r>
      <rPr>
        <b/>
        <sz val="11"/>
        <rFont val="Arial CE"/>
        <charset val="238"/>
      </rPr>
      <t>stolní HOT DOG, se zásobníkem, 4 trny, košík,</t>
    </r>
    <r>
      <rPr>
        <sz val="11"/>
        <rFont val="Arial CE"/>
        <charset val="238"/>
      </rPr>
      <t xml:space="preserve">
 - nerezové provedení, 
 - vypínac a kontrolka chodu
 - sklenená nádoba na ohrev párku
 - samostatné vyhrívání hrotu a nádobky
 - trny z lešteného hliníku
 - prumer trnu 25 mm
 - délka trnu 19 cm
 - derované dno a delicí prícka nádoby
 - rozměry: 480x300x350 mm</t>
    </r>
  </si>
  <si>
    <t xml:space="preserve"> - dodávka gastra
 - kód č. 00005542</t>
  </si>
  <si>
    <r>
      <rPr>
        <b/>
        <sz val="11"/>
        <rFont val="Arial CE"/>
        <charset val="238"/>
      </rPr>
      <t xml:space="preserve">pracovní stůl, s vevařeným 2 x dřezem, 
s částečnou spodní policí pod dřezem, 
spodní prostro pro volný pro instalaci spotřebičů -
světlost 860 mm, vč. otvoru pro dřezovou baterii, </t>
    </r>
    <r>
      <rPr>
        <sz val="11"/>
        <rFont val="Arial CE"/>
        <charset val="238"/>
      </rPr>
      <t xml:space="preserve">
 - nerezové provedení gastronomická chromniklová ocel ve   
   třídě DIN 18/10 - AISI 304,  
 - pracovní deska v přechodu na stěny opatřena zvýšeným 
   límcem, 
 - vevařený dřez s prolisem, rozměry 500x500x250 mm, 
 - vavařený dřez 300x500x250 mm
 - spodní plná úložá police, 
 - výškově stavitelné nohy, 
 - rozměry cca: 1200x700x900 mm</t>
    </r>
  </si>
  <si>
    <t xml:space="preserve">
 - dodávka gastra
</t>
  </si>
  <si>
    <t>16.1.</t>
  </si>
  <si>
    <r>
      <rPr>
        <b/>
        <sz val="11"/>
        <rFont val="Arial"/>
        <family val="2"/>
        <charset val="238"/>
      </rPr>
      <t xml:space="preserve">baterie stolní páková, s loketní pákou, PROFI, </t>
    </r>
    <r>
      <rPr>
        <sz val="11"/>
        <rFont val="Arial"/>
        <family val="2"/>
        <charset val="238"/>
      </rPr>
      <t xml:space="preserve">
 - otočné raménko, tělo batarie nerezové, 
 - vyměnitelná černá plastová loketní páka,
 - směšovací na TV a SV
 - výška 380 mm, šířka 260 mm</t>
    </r>
  </si>
  <si>
    <t xml:space="preserve"> - dodávka gastra
kód č.  00000052</t>
  </si>
  <si>
    <t>16.2.</t>
  </si>
  <si>
    <r>
      <rPr>
        <b/>
        <sz val="11"/>
        <rFont val="Arial"/>
        <family val="2"/>
        <charset val="238"/>
      </rPr>
      <t xml:space="preserve">baterie stolní páková, s přepínáním na sprchu, PROFI, </t>
    </r>
    <r>
      <rPr>
        <sz val="11"/>
        <rFont val="Arial"/>
        <family val="2"/>
        <charset val="238"/>
      </rPr>
      <t xml:space="preserve">
 - otočné raménko, tělo batarie nerezové, 
 - flexi pružinová stojánková baterie, 
 - směšovací na TV a SV
 - výška 500 mm</t>
    </r>
  </si>
  <si>
    <r>
      <rPr>
        <b/>
        <sz val="11"/>
        <rFont val="Arial"/>
        <family val="2"/>
        <charset val="238"/>
      </rPr>
      <t xml:space="preserve">mrazící skříň profesionální, podpultová, </t>
    </r>
    <r>
      <rPr>
        <sz val="11"/>
        <rFont val="Arial"/>
        <family val="2"/>
        <charset val="238"/>
      </rPr>
      <t xml:space="preserve">
 - nerezové provedení, objem 130 litrů, 
 - uzamykatelná, statické chlazení, 
 - teplotní regulace od -10 do -25 °C,
 - roštové police, automatické odtávání, 
 - rozměry: 600x585x855 mm</t>
    </r>
  </si>
  <si>
    <t xml:space="preserve"> - dodávka gastra
 - kód č. 00018397</t>
  </si>
  <si>
    <r>
      <rPr>
        <b/>
        <sz val="11"/>
        <rFont val="Arial CE"/>
        <charset val="238"/>
      </rPr>
      <t xml:space="preserve">nástěnná skříňka s policí, uzavřená - posuvné dveře, </t>
    </r>
    <r>
      <rPr>
        <sz val="11"/>
        <rFont val="Arial CE"/>
        <family val="2"/>
        <charset val="238"/>
      </rPr>
      <t xml:space="preserve">
 - nerezové provedené gastronomická chromniklová ocel ve   
   třídě DIN 18/10 - AISI 304,  
 - tuhá celonerezová svařovaná konstrukce z uzavřeného 
   profilu,
 - rozměry: 1500x350x650 mm</t>
    </r>
  </si>
  <si>
    <r>
      <rPr>
        <b/>
        <sz val="11"/>
        <rFont val="Arial"/>
        <family val="2"/>
        <charset val="238"/>
      </rPr>
      <t xml:space="preserve">chladící skříň profesionální, podpultová, </t>
    </r>
    <r>
      <rPr>
        <sz val="11"/>
        <rFont val="Arial"/>
        <family val="2"/>
        <charset val="238"/>
      </rPr>
      <t xml:space="preserve">
 - nerezové provedení, objem 130 litrů, 
 - uzamykatelná, ventilační chlazení, 
 - teplotní regulace od -2 do +8 °C,
 - roštové police, automatické odtávání, 
 - rozměry: 600x585x855 mm</t>
    </r>
  </si>
  <si>
    <r>
      <t xml:space="preserve">kávovar  stolní, vč. filtrace vody, až 21 kávových specialit, 
vč. kapučína, </t>
    </r>
    <r>
      <rPr>
        <sz val="11"/>
        <rFont val="Arial CE"/>
        <charset val="238"/>
      </rPr>
      <t xml:space="preserve">
 - barevný TFT displej, možnost použití mleté kávy, vč. mlýnku,
 - variabilní spařovací jednotka (5 - 16 g)
 - nastavitelná síla kávy (až 8 stupňů)
 - nastavitelná teplota kávy (2 stupně)
 - nastavitelný objem vody
 - výškově nastavitelná výpust kávy (65 - 111 mm)
 - výškově nastavitelná výpust na cappuccino a horkou vodu
   (107 - 153 mm)
 - výpust horké vody (3 úrovně)
 - mlýnek Professional Aroma Grinder
 - možnost naprogramování 21 nápojů (1 nebo 2 ristretta, 
    1 nebo 2 espressa, espresso doppio, 1 nebo 2 kávy, kávová 
   specialita, cappuccino, latte macchiato, flat white, espresso 
   macchiato, porce mléka, horká voda, horká voda pro čaj)
 - úspora energie, funkce předspaření
 - možnost přípravy 2 šálků zároveň
 - nastavitelná tvrdost vody, 
 - integrované procesy proplachů/čištění a odvápnění
 - zásobník na vodu: 5 l, zásobník na zrno: 500g
 - zásobník na odpad: 40 porcí
 - rozměry: 373x461x524 mm</t>
    </r>
  </si>
  <si>
    <t>230  -Z</t>
  </si>
  <si>
    <t>20.1.</t>
  </si>
  <si>
    <r>
      <t>chladnička na mléko, black provedení,</t>
    </r>
    <r>
      <rPr>
        <sz val="11"/>
        <rFont val="Arial CE"/>
        <charset val="238"/>
      </rPr>
      <t xml:space="preserve">
 - černý design, objem 2,5l,
 - zchladí a následně udržuje mléko při ideální teplotě 4 °C,
 - plnění mléka možné přímo za chodu, integrovaný indikátor 
    úrovně mléka, vhodný pro mytí v myčce nádobí,
 - rozměry: 150x319x234 mm</t>
    </r>
  </si>
  <si>
    <r>
      <rPr>
        <b/>
        <sz val="11"/>
        <rFont val="Arial CE"/>
        <charset val="238"/>
      </rPr>
      <t xml:space="preserve">pracovní stůl, s vevařeným umyvadlem, s částečnou 
spodní policí pod dřezem, spodní prostro pro volný pro
instalaci spotřebičů - světlost 860 mm, vč. otvoru pro 
dřezovou baterii, </t>
    </r>
    <r>
      <rPr>
        <sz val="11"/>
        <rFont val="Arial CE"/>
        <charset val="238"/>
      </rPr>
      <t xml:space="preserve">
 - nerezové provedení gastronomická chromniklová ocel ve   
   třídě DIN 18/10 - AISI 304,  
 - pracovní deska v přechodu na stěny opatřena zvýšeným 
   límcem, 
 - vevařený dřez s prolisem, rozměry cca 340x400x200 mm, 
 - výškově stavitelné nohy, 
 - rozměry cca: 1700x600x900 mm</t>
    </r>
  </si>
  <si>
    <t>21.1.</t>
  </si>
  <si>
    <r>
      <rPr>
        <b/>
        <sz val="11"/>
        <rFont val="Arial CE"/>
        <charset val="238"/>
      </rPr>
      <t>pracovní stůl,  spodní police,  boční obklad připravený interiérové obložení (obklad dodávka interiéru)</t>
    </r>
    <r>
      <rPr>
        <sz val="11"/>
        <rFont val="Arial CE"/>
        <family val="2"/>
        <charset val="238"/>
      </rPr>
      <t xml:space="preserve">
 - nerezové provedení gastronomická chromniklová ocel ve   
   třídě DIN 18/10 - AISI 304,  
 - pracovní deska v přechodu na stěny opatřena zvýšeným 
   límcem, 
  - výškově stavitelné nohy, 
 - rozměry cca 1000x700x900 mm</t>
    </r>
  </si>
  <si>
    <t xml:space="preserve">
 - dodávka gastra
 - stůl popřípadě snížený - 
dle výšky ÚT
 - boční obklad připravený 
interiérové obložení (obklad dodávka interiéru)</t>
  </si>
  <si>
    <r>
      <rPr>
        <b/>
        <sz val="11"/>
        <rFont val="Arial"/>
        <family val="2"/>
        <charset val="238"/>
      </rPr>
      <t xml:space="preserve">chladící pulotvá vitrína v provedení "CUBUS", </t>
    </r>
    <r>
      <rPr>
        <sz val="11"/>
        <rFont val="Arial"/>
        <family val="2"/>
        <charset val="238"/>
      </rPr>
      <t xml:space="preserve">
 - nerezová ocel, bruto objem 120 litrů, 
 - dvojité izolační sklo, automatické odtávání, 
 - zadní prosklené posuvné dveře
 - nastavitelné nožky, automatické odpařování kondenzátu, 
 - rovná prosklená vrchní část
 - vnitřní LED osvětlení
 - ventilované chlazení od +2 do +8°C,
 - rozměry: cca 900x560x670 mm </t>
    </r>
  </si>
  <si>
    <r>
      <rPr>
        <b/>
        <sz val="11"/>
        <rFont val="Arial CE"/>
        <charset val="238"/>
      </rPr>
      <t xml:space="preserve">výčepní stůl neutrální, s vevařenou odkapní a ostřikovou
vaničkou, pracovní deska vč. prolisu, s vevařeným 
dřezem na spüllboy, stůl ze předu a z boku připravený pro 
interiérový obklad (obklad dodávka interiéru), stůl uzavřený
dveřmi s odvětráním, </t>
    </r>
    <r>
      <rPr>
        <sz val="11"/>
        <rFont val="Arial CE"/>
        <family val="2"/>
        <charset val="238"/>
      </rPr>
      <t xml:space="preserve">
 - nerezové provedení gastronomická chromniklová ocel ve   
   třídě DIN 18/10 - AISI 304,  
 - pracovní deska v přechodu na stěny se zvýšeným límcem,
 - vevařený dřez 300x500x300 mm, 
 - spodní prostor volný pro uložení výčepní technologie, 
 - výškově stavitelné nohy, 
 - rozměry cca: 1300x700x900 mm</t>
    </r>
  </si>
  <si>
    <t xml:space="preserve"> - dodávka gastra
 - stůl ze předu a z boku připravený pro 
interiérový obklad (obklad dodávka interiéru)</t>
  </si>
  <si>
    <t>24.1.</t>
  </si>
  <si>
    <r>
      <rPr>
        <b/>
        <sz val="11"/>
        <rFont val="Arial"/>
        <family val="2"/>
        <charset val="238"/>
      </rPr>
      <t xml:space="preserve">baterie stolní, výčepní, s podhladinovým vývodem
a výtokovým raménkem, </t>
    </r>
    <r>
      <rPr>
        <sz val="11"/>
        <rFont val="Arial"/>
        <family val="2"/>
        <charset val="238"/>
      </rPr>
      <t xml:space="preserve">
 - otočné raménko, 
 - směšovací na TV a SV</t>
    </r>
  </si>
  <si>
    <t>průtokové výčpení chlazení, vč. pythonu a výčepního stojanu,
 - dimenze průtokového chladiče na 3 nápoje, vč. vodní 
   smyčky pro dochlazení výčepní hlavy
 - vč. sanitační stanice pro zvolený bajonet,
 - vč. hnacího plynu, 
 - dodávka provozovatele</t>
  </si>
  <si>
    <t xml:space="preserve"> - dodávka provozovatele (vybreného pivovaru)</t>
  </si>
  <si>
    <r>
      <rPr>
        <b/>
        <sz val="11"/>
        <rFont val="Arial"/>
        <family val="2"/>
        <charset val="238"/>
      </rPr>
      <t>pracovní stůl, se zásuvkovým blokem, zásuvkový 
spodní set 3 x zásuvka s plnovýsuvem, v části pod 
pokladnou 2 spodní police,</t>
    </r>
    <r>
      <rPr>
        <sz val="11"/>
        <rFont val="Arial"/>
        <family val="2"/>
        <charset val="238"/>
      </rPr>
      <t xml:space="preserve">
 - nerezové provedení gastronomická chromniklová ocel ve   
   třídě DIN 18/10 - AISI 304,  
 - pracovní deska v přechodu na stěny se zvýšeným límcem,
 - 3 x zásuvka s plnovýsuvem, 
 - výškově stavitelné nohy, 
 - rozměry: cca 1200x700x900 mm</t>
    </r>
  </si>
  <si>
    <t>EET pokladna, 
 - zásuvka pro hotovostní peníze, 
 - s platebním terminálem</t>
  </si>
  <si>
    <t>230-Z</t>
  </si>
  <si>
    <t xml:space="preserve"> - dodávka provozovatele</t>
  </si>
  <si>
    <t>interiérový přední obklad, s horní barovou deskou širouku cca 
300 mm, 
 - vč. pojezdové odkladové police, šíře cca 250 mm,
 - materiálové a konstrukční provedení upřesní díl interiéru, 
 - rozměry: délka cca 3450 mm</t>
  </si>
  <si>
    <t xml:space="preserve"> * platnost rozpočtu do 30. 06. 2025</t>
  </si>
  <si>
    <t>celková spotřeba elektro</t>
  </si>
  <si>
    <t>Součastnost 0,8</t>
  </si>
  <si>
    <t>cena zařízení bez DPH</t>
  </si>
  <si>
    <t>doprava zařízení
 - vč. manipulace zařízení na staveništi
 - vnitrostátní, mezistátní přeprava</t>
  </si>
  <si>
    <t>montáž zařízení
 - vč. odzkoušení, zaškolení personálu
 - vč. revizních zpráv a dokumentů ke kolaudaci
 - vč. autorizované (kulatým státním razítkem) projektové 
   dokumentace skutečného provedení díla</t>
  </si>
  <si>
    <t>cena celkem bez DPH</t>
  </si>
  <si>
    <t xml:space="preserve">Ing. ŠTEFAN MIKO
tel. +420 724 239 411
obchodně-technické oddělení
projekce gastroprovozů
dodávky gastrozařízení
DODAVATELSKÉ SLUŽBY-CZ
DIVIZE: TECHNOLOGIE GASTRO 
Za Mlýnem 1721, 25301 Hostivice 
IČO: 70785091, Česká Republika
Tel.: +420 324 145 900
Fax: +420 324 145 900
e-mail: miko@dodavatelskesluzby.cz
e-mail: gastro@dodavatelskesluzby.cz
www.dodavatelskesluzby.cz
</t>
  </si>
  <si>
    <t>Vyhotovil dne 30. 5. 2025, Štefan Miko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</si>
</sst>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0%"/>
    <numFmt numFmtId="165" formatCode="dd\.mm\.yyyy"/>
    <numFmt numFmtId="166" formatCode="#,##0.00000"/>
    <numFmt numFmtId="167" formatCode="#,##0.000"/>
    <numFmt numFmtId="168" formatCode="#"/>
    <numFmt numFmtId="169" formatCode="#,##0.000;\-#,##0.000"/>
    <numFmt numFmtId="170" formatCode="0.000"/>
    <numFmt numFmtId="171" formatCode="#,##0.0"/>
    <numFmt numFmtId="172" formatCode="#,##0.0000"/>
  </numFmts>
  <fonts count="91">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b/>
      <sz val="10"/>
      <color rgb="FF003366"/>
      <name val="Arial CE"/>
    </font>
    <font>
      <sz val="10"/>
      <color rgb="FF3366FF"/>
      <name val="Arial CE"/>
    </font>
    <font>
      <b/>
      <sz val="12"/>
      <color rgb="FF800000"/>
      <name val="Arial CE"/>
    </font>
    <font>
      <sz val="8"/>
      <color rgb="FF960000"/>
      <name val="Arial CE"/>
    </font>
    <font>
      <b/>
      <sz val="8"/>
      <name val="Arial CE"/>
    </font>
    <font>
      <i/>
      <sz val="9"/>
      <color rgb="FF0000FF"/>
      <name val="Arial CE"/>
    </font>
    <font>
      <i/>
      <sz val="8"/>
      <color rgb="FF0000FF"/>
      <name val="Arial CE"/>
    </font>
    <font>
      <u/>
      <sz val="11"/>
      <color theme="10"/>
      <name val="Calibri"/>
      <scheme val="minor"/>
    </font>
    <font>
      <b/>
      <sz val="12"/>
      <name val="Calibri"/>
      <family val="2"/>
      <charset val="238"/>
      <scheme val="minor"/>
    </font>
    <font>
      <sz val="9"/>
      <color indexed="8"/>
      <name val="Calibri"/>
      <family val="2"/>
      <charset val="238"/>
      <scheme val="minor"/>
    </font>
    <font>
      <sz val="9"/>
      <name val="Calibri"/>
      <family val="2"/>
      <charset val="238"/>
      <scheme val="minor"/>
    </font>
    <font>
      <b/>
      <sz val="9"/>
      <name val="Calibri"/>
      <family val="2"/>
      <charset val="238"/>
      <scheme val="minor"/>
    </font>
    <font>
      <sz val="9"/>
      <name val="Arial CE"/>
      <charset val="238"/>
    </font>
    <font>
      <b/>
      <sz val="9"/>
      <color indexed="8"/>
      <name val="Calibri"/>
      <family val="2"/>
      <charset val="238"/>
      <scheme val="minor"/>
    </font>
    <font>
      <b/>
      <sz val="9"/>
      <color theme="1"/>
      <name val="Arial"/>
      <family val="2"/>
    </font>
    <font>
      <sz val="9"/>
      <color theme="1"/>
      <name val="Arial"/>
      <family val="2"/>
    </font>
    <font>
      <sz val="8"/>
      <name val="MS Sans Serif"/>
      <family val="2"/>
      <charset val="1"/>
    </font>
    <font>
      <b/>
      <sz val="14"/>
      <color indexed="10"/>
      <name val="Arial CE"/>
      <family val="2"/>
      <charset val="238"/>
    </font>
    <font>
      <sz val="7"/>
      <name val="Arial CE"/>
      <family val="2"/>
      <charset val="238"/>
    </font>
    <font>
      <b/>
      <sz val="11"/>
      <name val="Arial CE"/>
      <family val="2"/>
      <charset val="238"/>
    </font>
    <font>
      <sz val="11"/>
      <name val="Arial CE"/>
      <family val="2"/>
      <charset val="238"/>
    </font>
    <font>
      <sz val="11"/>
      <name val="Arial CE"/>
      <charset val="238"/>
    </font>
    <font>
      <b/>
      <sz val="11"/>
      <name val="Arial CE"/>
      <charset val="238"/>
    </font>
    <font>
      <sz val="8"/>
      <name val="MS Sans Serif"/>
      <family val="2"/>
      <charset val="238"/>
    </font>
    <font>
      <b/>
      <sz val="10"/>
      <name val="Arial CE"/>
      <charset val="238"/>
    </font>
    <font>
      <sz val="10"/>
      <name val="Arial CE"/>
      <family val="2"/>
      <charset val="238"/>
    </font>
    <font>
      <sz val="10"/>
      <name val="Arial CE"/>
      <charset val="238"/>
    </font>
    <font>
      <b/>
      <i/>
      <sz val="10"/>
      <name val="Arial CE"/>
      <charset val="238"/>
    </font>
    <font>
      <b/>
      <sz val="10"/>
      <name val="Arial CE"/>
      <family val="2"/>
      <charset val="238"/>
    </font>
    <font>
      <i/>
      <sz val="10"/>
      <name val="Arial CE"/>
      <charset val="238"/>
    </font>
    <font>
      <u/>
      <sz val="8"/>
      <color rgb="FFFF0000"/>
      <name val="MS Sans Serif"/>
      <family val="2"/>
      <charset val="1"/>
    </font>
    <font>
      <sz val="10"/>
      <name val="Helv"/>
    </font>
    <font>
      <sz val="10"/>
      <name val="Arial"/>
      <family val="2"/>
      <charset val="238"/>
    </font>
    <font>
      <sz val="10"/>
      <name val="Arial"/>
      <charset val="238"/>
    </font>
    <font>
      <sz val="8"/>
      <name val="Arial"/>
      <family val="2"/>
      <charset val="238"/>
    </font>
    <font>
      <sz val="10"/>
      <name val="Helv"/>
      <charset val="238"/>
    </font>
    <font>
      <b/>
      <sz val="10"/>
      <name val="Arial CE"/>
      <charset val="110"/>
    </font>
    <font>
      <b/>
      <sz val="10"/>
      <color rgb="FFFF0000"/>
      <name val="Arial"/>
      <family val="2"/>
      <charset val="238"/>
    </font>
    <font>
      <sz val="8"/>
      <name val="Arial CE"/>
      <charset val="238"/>
    </font>
    <font>
      <sz val="8"/>
      <name val="Calibri"/>
      <family val="2"/>
      <charset val="238"/>
      <scheme val="minor"/>
    </font>
    <font>
      <b/>
      <sz val="12"/>
      <name val="Arial CE"/>
      <charset val="238"/>
    </font>
    <font>
      <b/>
      <sz val="18"/>
      <name val="Arial"/>
      <family val="2"/>
      <charset val="238"/>
    </font>
    <font>
      <b/>
      <sz val="12"/>
      <name val="Arial"/>
      <family val="2"/>
      <charset val="238"/>
    </font>
    <font>
      <sz val="12"/>
      <name val="Arial"/>
      <family val="2"/>
      <charset val="238"/>
    </font>
    <font>
      <sz val="12"/>
      <name val="Arial CE"/>
      <family val="2"/>
      <charset val="238"/>
    </font>
    <font>
      <b/>
      <sz val="14"/>
      <name val="Arial CE"/>
      <family val="2"/>
      <charset val="238"/>
    </font>
    <font>
      <b/>
      <sz val="12"/>
      <name val="Arial CE"/>
      <family val="2"/>
      <charset val="238"/>
    </font>
    <font>
      <i/>
      <sz val="11"/>
      <color theme="0" tint="-0.499984740745262"/>
      <name val="Arial CE"/>
      <charset val="238"/>
    </font>
    <font>
      <i/>
      <sz val="11"/>
      <color theme="2" tint="-0.499984740745262"/>
      <name val="Arial CE"/>
      <charset val="238"/>
    </font>
    <font>
      <i/>
      <sz val="11"/>
      <color theme="0" tint="-0.499984740745262"/>
      <name val="Arial"/>
      <family val="2"/>
      <charset val="238"/>
    </font>
    <font>
      <i/>
      <sz val="11"/>
      <color indexed="10"/>
      <name val="Arial CE"/>
      <charset val="238"/>
    </font>
    <font>
      <sz val="11"/>
      <name val="Arial"/>
      <family val="2"/>
      <charset val="238"/>
    </font>
    <font>
      <b/>
      <sz val="11"/>
      <name val="Arial"/>
      <family val="2"/>
      <charset val="238"/>
    </font>
    <font>
      <i/>
      <sz val="11"/>
      <color indexed="23"/>
      <name val="Arial CE"/>
      <charset val="238"/>
    </font>
    <font>
      <b/>
      <i/>
      <sz val="11"/>
      <color theme="2" tint="-0.499984740745262"/>
      <name val="Arial CE"/>
      <charset val="238"/>
    </font>
    <font>
      <i/>
      <sz val="11"/>
      <color theme="1" tint="0.499984740745262"/>
      <name val="Arial CE"/>
      <charset val="238"/>
    </font>
    <font>
      <i/>
      <sz val="11"/>
      <color theme="1" tint="0.34998626667073579"/>
      <name val="Arial CE"/>
      <charset val="238"/>
    </font>
    <font>
      <b/>
      <i/>
      <sz val="12"/>
      <name val="Arial CE"/>
      <family val="2"/>
      <charset val="238"/>
    </font>
    <font>
      <b/>
      <sz val="13"/>
      <name val="Arial CE"/>
      <family val="2"/>
      <charset val="238"/>
    </font>
    <font>
      <b/>
      <sz val="13"/>
      <name val="Arial CE"/>
      <charset val="238"/>
    </font>
    <font>
      <sz val="11"/>
      <color theme="1"/>
      <name val="Arial CE"/>
      <charset val="238"/>
    </font>
    <font>
      <b/>
      <sz val="14"/>
      <name val="Arial CE"/>
      <charset val="238"/>
    </font>
    <font>
      <b/>
      <sz val="16"/>
      <name val="Arial CE"/>
      <charset val="238"/>
    </font>
    <font>
      <sz val="11"/>
      <color indexed="8"/>
      <name val="Calibri"/>
      <family val="2"/>
      <charset val="238"/>
    </font>
  </fonts>
  <fills count="16">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
      <patternFill patternType="solid">
        <fgColor theme="0" tint="-0.14999847407452621"/>
        <bgColor indexed="64"/>
      </patternFill>
    </fill>
    <fill>
      <patternFill patternType="solid">
        <fgColor rgb="FFDBDBDB"/>
        <bgColor indexed="64"/>
      </patternFill>
    </fill>
    <fill>
      <patternFill patternType="solid">
        <fgColor theme="0" tint="-0.249977111117893"/>
        <bgColor indexed="64"/>
      </patternFill>
    </fill>
    <fill>
      <patternFill patternType="solid">
        <fgColor rgb="FFFFFFCC"/>
        <bgColor indexed="64"/>
      </patternFill>
    </fill>
    <fill>
      <patternFill patternType="solid">
        <fgColor indexed="26"/>
        <bgColor indexed="9"/>
      </patternFill>
    </fill>
    <fill>
      <patternFill patternType="solid">
        <fgColor indexed="26"/>
      </patternFill>
    </fill>
    <fill>
      <patternFill patternType="solid">
        <fgColor indexed="13"/>
        <bgColor indexed="51"/>
      </patternFill>
    </fill>
    <fill>
      <patternFill patternType="solid">
        <fgColor indexed="13"/>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75">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
      <left style="thin">
        <color indexed="64"/>
      </left>
      <right style="thin">
        <color indexed="64"/>
      </right>
      <top style="thin">
        <color auto="1"/>
      </top>
      <bottom style="thin">
        <color indexed="64"/>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medium">
        <color indexed="64"/>
      </left>
      <right style="medium">
        <color indexed="8"/>
      </right>
      <top style="medium">
        <color indexed="64"/>
      </top>
      <bottom style="medium">
        <color indexed="8"/>
      </bottom>
      <diagonal/>
    </border>
    <border>
      <left style="medium">
        <color indexed="8"/>
      </left>
      <right style="medium">
        <color indexed="8"/>
      </right>
      <top style="medium">
        <color indexed="64"/>
      </top>
      <bottom style="medium">
        <color indexed="8"/>
      </bottom>
      <diagonal/>
    </border>
    <border>
      <left style="medium">
        <color indexed="8"/>
      </left>
      <right/>
      <top style="medium">
        <color indexed="64"/>
      </top>
      <bottom style="medium">
        <color indexed="8"/>
      </bottom>
      <diagonal/>
    </border>
    <border>
      <left style="medium">
        <color indexed="64"/>
      </left>
      <right style="medium">
        <color indexed="64"/>
      </right>
      <top style="medium">
        <color indexed="64"/>
      </top>
      <bottom style="medium">
        <color indexed="64"/>
      </bottom>
      <diagonal/>
    </border>
    <border>
      <left/>
      <right style="medium">
        <color indexed="8"/>
      </right>
      <top style="medium">
        <color indexed="64"/>
      </top>
      <bottom style="medium">
        <color indexed="8"/>
      </bottom>
      <diagonal/>
    </border>
    <border>
      <left style="medium">
        <color indexed="8"/>
      </left>
      <right style="medium">
        <color indexed="64"/>
      </right>
      <top style="medium">
        <color indexed="64"/>
      </top>
      <bottom style="medium">
        <color indexed="8"/>
      </bottom>
      <diagonal/>
    </border>
    <border>
      <left style="medium">
        <color indexed="64"/>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8"/>
      </left>
      <right/>
      <top style="medium">
        <color indexed="8"/>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top/>
      <bottom/>
      <diagonal/>
    </border>
    <border>
      <left style="medium">
        <color indexed="8"/>
      </left>
      <right/>
      <top/>
      <bottom/>
      <diagonal/>
    </border>
    <border>
      <left/>
      <right style="medium">
        <color indexed="8"/>
      </right>
      <top/>
      <bottom/>
      <diagonal/>
    </border>
    <border>
      <left style="medium">
        <color indexed="64"/>
      </left>
      <right style="thin">
        <color indexed="8"/>
      </right>
      <top style="medium">
        <color indexed="64"/>
      </top>
      <bottom style="medium">
        <color indexed="8"/>
      </bottom>
      <diagonal/>
    </border>
    <border>
      <left style="thin">
        <color indexed="8"/>
      </left>
      <right style="thin">
        <color indexed="8"/>
      </right>
      <top style="medium">
        <color indexed="64"/>
      </top>
      <bottom style="medium">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medium">
        <color indexed="8"/>
      </bottom>
      <diagonal/>
    </border>
    <border>
      <left style="medium">
        <color indexed="64"/>
      </left>
      <right style="thin">
        <color indexed="8"/>
      </right>
      <top style="medium">
        <color indexed="8"/>
      </top>
      <bottom style="medium">
        <color indexed="64"/>
      </bottom>
      <diagonal/>
    </border>
    <border>
      <left style="thin">
        <color indexed="8"/>
      </left>
      <right style="thin">
        <color indexed="8"/>
      </right>
      <top style="medium">
        <color indexed="8"/>
      </top>
      <bottom style="medium">
        <color indexed="64"/>
      </bottom>
      <diagonal/>
    </border>
    <border>
      <left style="thin">
        <color indexed="8"/>
      </left>
      <right style="medium">
        <color indexed="64"/>
      </right>
      <top style="medium">
        <color indexed="8"/>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style="thin">
        <color indexed="8"/>
      </top>
      <bottom style="medium">
        <color indexed="64"/>
      </bottom>
      <diagonal/>
    </border>
  </borders>
  <cellStyleXfs count="9">
    <xf numFmtId="0" fontId="0" fillId="0" borderId="0"/>
    <xf numFmtId="0" fontId="34" fillId="0" borderId="0" applyNumberFormat="0" applyFill="0" applyBorder="0" applyAlignment="0" applyProtection="0"/>
    <xf numFmtId="0" fontId="43" fillId="0" borderId="0" applyAlignment="0">
      <protection locked="0"/>
    </xf>
    <xf numFmtId="0" fontId="50" fillId="0" borderId="0" applyAlignment="0">
      <alignment vertical="top" wrapText="1"/>
      <protection locked="0"/>
    </xf>
    <xf numFmtId="0" fontId="58" fillId="0" borderId="0"/>
    <xf numFmtId="0" fontId="60" fillId="0" borderId="0"/>
    <xf numFmtId="0" fontId="59" fillId="0" borderId="0"/>
    <xf numFmtId="0" fontId="62" fillId="0" borderId="0"/>
    <xf numFmtId="0" fontId="53" fillId="0" borderId="0"/>
  </cellStyleXfs>
  <cellXfs count="714">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xf numFmtId="0" fontId="9" fillId="0" borderId="0" xfId="0" applyFont="1" applyAlignment="1">
      <alignment horizontal="left" vertical="center"/>
    </xf>
    <xf numFmtId="0" fontId="0" fillId="0" borderId="0" xfId="0" applyAlignment="1">
      <alignment horizontal="left" vertical="center"/>
    </xf>
    <xf numFmtId="0" fontId="0" fillId="0" borderId="1" xfId="0" applyBorder="1"/>
    <xf numFmtId="0" fontId="0" fillId="0" borderId="2" xfId="0" applyBorder="1"/>
    <xf numFmtId="0" fontId="0" fillId="0" borderId="3" xfId="0" applyBorder="1"/>
    <xf numFmtId="0" fontId="10" fillId="0" borderId="0" xfId="0" applyFont="1" applyAlignment="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0" fillId="0" borderId="3" xfId="0" applyBorder="1" applyAlignment="1">
      <alignment vertical="center"/>
    </xf>
    <xf numFmtId="0" fontId="14" fillId="0" borderId="5" xfId="0" applyFont="1" applyBorder="1" applyAlignment="1">
      <alignment horizontal="left" vertical="center"/>
    </xf>
    <xf numFmtId="0" fontId="0" fillId="0" borderId="5" xfId="0"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0" fillId="3" borderId="0" xfId="0" applyFill="1" applyAlignment="1">
      <alignment vertical="center"/>
    </xf>
    <xf numFmtId="0" fontId="4" fillId="3" borderId="6" xfId="0" applyFont="1" applyFill="1" applyBorder="1" applyAlignment="1">
      <alignment horizontal="left" vertical="center"/>
    </xf>
    <xf numFmtId="0" fontId="0" fillId="3" borderId="7" xfId="0" applyFill="1" applyBorder="1" applyAlignment="1">
      <alignment vertical="center"/>
    </xf>
    <xf numFmtId="0" fontId="4" fillId="3" borderId="7" xfId="0" applyFont="1" applyFill="1" applyBorder="1" applyAlignment="1">
      <alignment horizontal="center" vertical="center"/>
    </xf>
    <xf numFmtId="0" fontId="16"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9" xfId="0" applyBorder="1" applyAlignment="1">
      <alignment vertical="center"/>
    </xf>
    <xf numFmtId="0" fontId="0" fillId="0" borderId="10" xfId="0" applyBorder="1" applyAlignment="1">
      <alignment vertical="center"/>
    </xf>
    <xf numFmtId="0" fontId="0" fillId="0" borderId="1" xfId="0" applyBorder="1" applyAlignment="1">
      <alignment vertical="center"/>
    </xf>
    <xf numFmtId="0" fontId="0" fillId="0" borderId="2" xfId="0"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3" fillId="0" borderId="0" xfId="0" applyFont="1" applyAlignment="1">
      <alignment horizontal="left" vertical="center"/>
    </xf>
    <xf numFmtId="0" fontId="14"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18" fillId="0" borderId="0" xfId="0" applyFont="1" applyAlignment="1">
      <alignment horizontal="left" vertical="center"/>
    </xf>
    <xf numFmtId="0" fontId="0" fillId="0" borderId="15" xfId="0" applyBorder="1" applyAlignment="1">
      <alignment vertical="center"/>
    </xf>
    <xf numFmtId="0" fontId="0" fillId="4" borderId="7" xfId="0" applyFill="1" applyBorder="1" applyAlignment="1">
      <alignment vertical="center"/>
    </xf>
    <xf numFmtId="0" fontId="19" fillId="4" borderId="0" xfId="0" applyFont="1" applyFill="1" applyAlignment="1">
      <alignment horizontal="center" vertical="center"/>
    </xf>
    <xf numFmtId="0" fontId="20" fillId="0" borderId="16"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8" xfId="0" applyFont="1" applyBorder="1" applyAlignment="1">
      <alignment horizontal="center" vertical="center" wrapText="1"/>
    </xf>
    <xf numFmtId="0" fontId="0" fillId="0" borderId="11" xfId="0" applyBorder="1" applyAlignment="1">
      <alignment vertical="center"/>
    </xf>
    <xf numFmtId="0" fontId="4" fillId="0" borderId="3" xfId="0" applyFont="1" applyBorder="1" applyAlignment="1">
      <alignment vertical="center"/>
    </xf>
    <xf numFmtId="0" fontId="21" fillId="0" borderId="0" xfId="0" applyFont="1" applyAlignment="1">
      <alignment horizontal="left" vertical="center"/>
    </xf>
    <xf numFmtId="0" fontId="21" fillId="0" borderId="0" xfId="0" applyFont="1" applyAlignment="1">
      <alignment vertical="center"/>
    </xf>
    <xf numFmtId="4" fontId="21" fillId="0" borderId="0" xfId="0" applyNumberFormat="1" applyFont="1" applyAlignment="1">
      <alignment vertical="center"/>
    </xf>
    <xf numFmtId="0" fontId="4" fillId="0" borderId="0" xfId="0" applyFont="1" applyAlignment="1">
      <alignment horizontal="center" vertical="center"/>
    </xf>
    <xf numFmtId="4" fontId="17" fillId="0" borderId="14" xfId="0" applyNumberFormat="1" applyFont="1" applyBorder="1" applyAlignment="1">
      <alignment vertical="center"/>
    </xf>
    <xf numFmtId="4" fontId="17" fillId="0" borderId="0" xfId="0" applyNumberFormat="1" applyFont="1" applyAlignment="1">
      <alignment vertical="center"/>
    </xf>
    <xf numFmtId="166" fontId="17" fillId="0" borderId="0" xfId="0" applyNumberFormat="1" applyFont="1" applyAlignment="1">
      <alignment vertical="center"/>
    </xf>
    <xf numFmtId="4" fontId="17" fillId="0" borderId="15" xfId="0" applyNumberFormat="1" applyFont="1" applyBorder="1" applyAlignment="1">
      <alignment vertical="center"/>
    </xf>
    <xf numFmtId="0" fontId="4" fillId="0" borderId="0" xfId="0" applyFont="1" applyAlignment="1">
      <alignment horizontal="left" vertical="center"/>
    </xf>
    <xf numFmtId="0" fontId="22" fillId="0" borderId="0" xfId="0" applyFont="1" applyAlignment="1">
      <alignment horizontal="left" vertical="center"/>
    </xf>
    <xf numFmtId="0" fontId="23" fillId="0" borderId="0" xfId="1" applyFont="1" applyAlignment="1">
      <alignment horizontal="center" vertical="center"/>
    </xf>
    <xf numFmtId="0" fontId="5" fillId="0" borderId="3" xfId="0" applyFont="1" applyBorder="1" applyAlignment="1">
      <alignment vertical="center"/>
    </xf>
    <xf numFmtId="0" fontId="24" fillId="0" borderId="0" xfId="0" applyFont="1" applyAlignment="1">
      <alignment vertical="center"/>
    </xf>
    <xf numFmtId="0" fontId="25" fillId="0" borderId="0" xfId="0" applyFont="1" applyAlignment="1">
      <alignment vertical="center"/>
    </xf>
    <xf numFmtId="0" fontId="3" fillId="0" borderId="0" xfId="0" applyFont="1" applyAlignment="1">
      <alignment horizontal="center" vertical="center"/>
    </xf>
    <xf numFmtId="4" fontId="26" fillId="0" borderId="14" xfId="0" applyNumberFormat="1" applyFont="1" applyBorder="1" applyAlignment="1">
      <alignment vertical="center"/>
    </xf>
    <xf numFmtId="4" fontId="26" fillId="0" borderId="0" xfId="0" applyNumberFormat="1" applyFont="1" applyAlignment="1">
      <alignment vertical="center"/>
    </xf>
    <xf numFmtId="166" fontId="26" fillId="0" borderId="0" xfId="0" applyNumberFormat="1" applyFont="1" applyAlignment="1">
      <alignment vertical="center"/>
    </xf>
    <xf numFmtId="4" fontId="26" fillId="0" borderId="15" xfId="0" applyNumberFormat="1" applyFont="1" applyBorder="1" applyAlignment="1">
      <alignment vertical="center"/>
    </xf>
    <xf numFmtId="0" fontId="5" fillId="0" borderId="0" xfId="0" applyFont="1" applyAlignment="1">
      <alignment horizontal="left"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Alignment="1">
      <alignment vertical="center"/>
    </xf>
    <xf numFmtId="166" fontId="1" fillId="0" borderId="0" xfId="0" applyNumberFormat="1" applyFont="1" applyAlignment="1">
      <alignment vertical="center"/>
    </xf>
    <xf numFmtId="4" fontId="1" fillId="0" borderId="15" xfId="0" applyNumberFormat="1" applyFont="1" applyBorder="1" applyAlignment="1">
      <alignment vertical="center"/>
    </xf>
    <xf numFmtId="4" fontId="26" fillId="0" borderId="19" xfId="0" applyNumberFormat="1" applyFont="1" applyBorder="1" applyAlignment="1">
      <alignment vertical="center"/>
    </xf>
    <xf numFmtId="4" fontId="26" fillId="0" borderId="20" xfId="0" applyNumberFormat="1" applyFont="1" applyBorder="1" applyAlignment="1">
      <alignment vertical="center"/>
    </xf>
    <xf numFmtId="166" fontId="26" fillId="0" borderId="20" xfId="0" applyNumberFormat="1" applyFont="1" applyBorder="1" applyAlignment="1">
      <alignment vertical="center"/>
    </xf>
    <xf numFmtId="4" fontId="26" fillId="0" borderId="21" xfId="0" applyNumberFormat="1" applyFont="1" applyBorder="1" applyAlignment="1">
      <alignment vertical="center"/>
    </xf>
    <xf numFmtId="0" fontId="28" fillId="0" borderId="0" xfId="0" applyFont="1" applyAlignment="1">
      <alignment horizontal="left" vertical="center"/>
    </xf>
    <xf numFmtId="0" fontId="0" fillId="0" borderId="3" xfId="0" applyBorder="1" applyAlignment="1">
      <alignment vertical="center" wrapText="1"/>
    </xf>
    <xf numFmtId="0" fontId="14" fillId="0" borderId="0" xfId="0" applyFont="1" applyAlignment="1">
      <alignment horizontal="left" vertical="center"/>
    </xf>
    <xf numFmtId="164" fontId="1" fillId="0" borderId="0" xfId="0" applyNumberFormat="1" applyFont="1" applyAlignment="1">
      <alignment horizontal="right" vertical="center"/>
    </xf>
    <xf numFmtId="0" fontId="0" fillId="4" borderId="0" xfId="0" applyFill="1" applyAlignment="1">
      <alignment vertical="center"/>
    </xf>
    <xf numFmtId="0" fontId="4" fillId="4" borderId="6" xfId="0" applyFont="1" applyFill="1" applyBorder="1" applyAlignment="1">
      <alignment horizontal="lef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19" fillId="4" borderId="0" xfId="0" applyFont="1" applyFill="1" applyAlignment="1">
      <alignment horizontal="left" vertical="center"/>
    </xf>
    <xf numFmtId="0" fontId="19" fillId="4" borderId="0" xfId="0" applyFont="1" applyFill="1" applyAlignment="1">
      <alignment horizontal="right" vertical="center"/>
    </xf>
    <xf numFmtId="0" fontId="29"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0" fontId="0" fillId="0" borderId="3" xfId="0" applyBorder="1" applyAlignment="1">
      <alignment horizontal="center" vertical="center" wrapText="1"/>
    </xf>
    <xf numFmtId="0" fontId="19" fillId="4" borderId="16" xfId="0" applyFont="1" applyFill="1" applyBorder="1" applyAlignment="1">
      <alignment horizontal="center" vertical="center" wrapText="1"/>
    </xf>
    <xf numFmtId="0" fontId="19" fillId="4" borderId="17" xfId="0" applyFont="1" applyFill="1" applyBorder="1" applyAlignment="1">
      <alignment horizontal="center" vertical="center" wrapText="1"/>
    </xf>
    <xf numFmtId="0" fontId="19" fillId="4" borderId="18" xfId="0" applyFont="1" applyFill="1" applyBorder="1" applyAlignment="1">
      <alignment horizontal="center" vertical="center" wrapText="1"/>
    </xf>
    <xf numFmtId="0" fontId="19" fillId="4" borderId="0" xfId="0" applyFont="1" applyFill="1" applyAlignment="1">
      <alignment horizontal="center" vertical="center" wrapText="1"/>
    </xf>
    <xf numFmtId="4" fontId="21" fillId="0" borderId="0" xfId="0" applyNumberFormat="1" applyFont="1"/>
    <xf numFmtId="166" fontId="30" fillId="0" borderId="12" xfId="0" applyNumberFormat="1" applyFont="1" applyBorder="1"/>
    <xf numFmtId="166" fontId="30" fillId="0" borderId="13" xfId="0" applyNumberFormat="1" applyFont="1" applyBorder="1"/>
    <xf numFmtId="4" fontId="31" fillId="0" borderId="0" xfId="0" applyNumberFormat="1" applyFont="1" applyAlignment="1">
      <alignment vertical="center"/>
    </xf>
    <xf numFmtId="0" fontId="8" fillId="0" borderId="3" xfId="0" applyFont="1" applyBorder="1"/>
    <xf numFmtId="0" fontId="8" fillId="0" borderId="0" xfId="0" applyFont="1" applyAlignment="1">
      <alignment horizontal="left"/>
    </xf>
    <xf numFmtId="0" fontId="6" fillId="0" borderId="0" xfId="0" applyFont="1" applyAlignment="1">
      <alignment horizontal="left"/>
    </xf>
    <xf numFmtId="0" fontId="8" fillId="0" borderId="0" xfId="0" applyFont="1" applyProtection="1">
      <protection locked="0"/>
    </xf>
    <xf numFmtId="4" fontId="6" fillId="0" borderId="0" xfId="0" applyNumberFormat="1" applyFont="1"/>
    <xf numFmtId="0" fontId="8" fillId="0" borderId="14" xfId="0" applyFont="1" applyBorder="1"/>
    <xf numFmtId="166" fontId="8" fillId="0" borderId="0" xfId="0" applyNumberFormat="1" applyFont="1"/>
    <xf numFmtId="166" fontId="8" fillId="0" borderId="15" xfId="0" applyNumberFormat="1" applyFont="1" applyBorder="1"/>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lignment horizontal="left"/>
    </xf>
    <xf numFmtId="4" fontId="7" fillId="0" borderId="0" xfId="0" applyNumberFormat="1" applyFont="1"/>
    <xf numFmtId="0" fontId="19" fillId="0" borderId="22" xfId="0" applyFont="1" applyBorder="1" applyAlignment="1">
      <alignment horizontal="center" vertical="center"/>
    </xf>
    <xf numFmtId="49" fontId="19" fillId="0" borderId="22" xfId="0" applyNumberFormat="1" applyFont="1" applyBorder="1" applyAlignment="1">
      <alignment horizontal="left" vertical="center" wrapText="1"/>
    </xf>
    <xf numFmtId="0" fontId="19" fillId="0" borderId="22" xfId="0" applyFont="1" applyBorder="1" applyAlignment="1">
      <alignment horizontal="left" vertical="center" wrapText="1"/>
    </xf>
    <xf numFmtId="0" fontId="19" fillId="0" borderId="22" xfId="0" applyFont="1" applyBorder="1" applyAlignment="1">
      <alignment horizontal="center" vertical="center" wrapText="1"/>
    </xf>
    <xf numFmtId="167" fontId="19" fillId="0" borderId="22" xfId="0" applyNumberFormat="1" applyFont="1" applyBorder="1" applyAlignment="1">
      <alignment vertical="center"/>
    </xf>
    <xf numFmtId="4" fontId="19" fillId="2" borderId="22" xfId="0" applyNumberFormat="1" applyFont="1" applyFill="1" applyBorder="1" applyAlignment="1" applyProtection="1">
      <alignment vertical="center"/>
      <protection locked="0"/>
    </xf>
    <xf numFmtId="4" fontId="19" fillId="0" borderId="22" xfId="0" applyNumberFormat="1" applyFont="1" applyBorder="1" applyAlignment="1">
      <alignment vertical="center"/>
    </xf>
    <xf numFmtId="0" fontId="0" fillId="0" borderId="22" xfId="0" applyBorder="1" applyAlignment="1">
      <alignment vertical="center"/>
    </xf>
    <xf numFmtId="0" fontId="20" fillId="2" borderId="14" xfId="0" applyFont="1" applyFill="1" applyBorder="1" applyAlignment="1" applyProtection="1">
      <alignment horizontal="left" vertical="center"/>
      <protection locked="0"/>
    </xf>
    <xf numFmtId="0" fontId="20" fillId="0" borderId="0" xfId="0" applyFont="1" applyAlignment="1">
      <alignment horizontal="center" vertical="center"/>
    </xf>
    <xf numFmtId="166" fontId="20" fillId="0" borderId="0" xfId="0" applyNumberFormat="1" applyFont="1" applyAlignment="1">
      <alignment vertical="center"/>
    </xf>
    <xf numFmtId="166" fontId="20" fillId="0" borderId="15" xfId="0" applyNumberFormat="1" applyFont="1" applyBorder="1" applyAlignment="1">
      <alignment vertical="center"/>
    </xf>
    <xf numFmtId="0" fontId="19" fillId="0" borderId="0" xfId="0" applyFont="1" applyAlignment="1">
      <alignment horizontal="left" vertical="center"/>
    </xf>
    <xf numFmtId="4" fontId="0" fillId="0" borderId="0" xfId="0" applyNumberFormat="1" applyAlignment="1">
      <alignment vertical="center"/>
    </xf>
    <xf numFmtId="167" fontId="19" fillId="2" borderId="22" xfId="0" applyNumberFormat="1" applyFont="1" applyFill="1" applyBorder="1" applyAlignment="1" applyProtection="1">
      <alignment vertical="center"/>
      <protection locked="0"/>
    </xf>
    <xf numFmtId="0" fontId="20" fillId="2" borderId="19" xfId="0" applyFont="1" applyFill="1" applyBorder="1" applyAlignment="1" applyProtection="1">
      <alignment horizontal="left" vertical="center"/>
      <protection locked="0"/>
    </xf>
    <xf numFmtId="0" fontId="20" fillId="0" borderId="20" xfId="0" applyFont="1" applyBorder="1" applyAlignment="1">
      <alignment horizontal="center" vertical="center"/>
    </xf>
    <xf numFmtId="0" fontId="0" fillId="0" borderId="20" xfId="0" applyBorder="1" applyAlignment="1">
      <alignment vertical="center"/>
    </xf>
    <xf numFmtId="166" fontId="20" fillId="0" borderId="20" xfId="0" applyNumberFormat="1" applyFont="1" applyBorder="1" applyAlignment="1">
      <alignment vertical="center"/>
    </xf>
    <xf numFmtId="166" fontId="20" fillId="0" borderId="21" xfId="0" applyNumberFormat="1" applyFont="1" applyBorder="1" applyAlignment="1">
      <alignment vertical="center"/>
    </xf>
    <xf numFmtId="0" fontId="32" fillId="0" borderId="22" xfId="0" applyFont="1" applyBorder="1" applyAlignment="1">
      <alignment horizontal="center" vertical="center"/>
    </xf>
    <xf numFmtId="49" fontId="32" fillId="0" borderId="22" xfId="0" applyNumberFormat="1" applyFont="1" applyBorder="1" applyAlignment="1">
      <alignment horizontal="left" vertical="center" wrapText="1"/>
    </xf>
    <xf numFmtId="0" fontId="32" fillId="0" borderId="22" xfId="0" applyFont="1" applyBorder="1" applyAlignment="1">
      <alignment horizontal="left" vertical="center" wrapText="1"/>
    </xf>
    <xf numFmtId="0" fontId="32" fillId="0" borderId="22" xfId="0" applyFont="1" applyBorder="1" applyAlignment="1">
      <alignment horizontal="center" vertical="center" wrapText="1"/>
    </xf>
    <xf numFmtId="167" fontId="32" fillId="0" borderId="22" xfId="0" applyNumberFormat="1" applyFont="1" applyBorder="1" applyAlignment="1">
      <alignment vertical="center"/>
    </xf>
    <xf numFmtId="4" fontId="32" fillId="2" borderId="22" xfId="0" applyNumberFormat="1" applyFont="1" applyFill="1" applyBorder="1" applyAlignment="1" applyProtection="1">
      <alignment vertical="center"/>
      <protection locked="0"/>
    </xf>
    <xf numFmtId="4" fontId="32" fillId="0" borderId="22" xfId="0" applyNumberFormat="1" applyFont="1" applyBorder="1" applyAlignment="1">
      <alignment vertical="center"/>
    </xf>
    <xf numFmtId="0" fontId="33" fillId="0" borderId="22" xfId="0" applyFont="1" applyBorder="1" applyAlignment="1">
      <alignment vertical="center"/>
    </xf>
    <xf numFmtId="0" fontId="33" fillId="0" borderId="3" xfId="0" applyFont="1" applyBorder="1" applyAlignment="1">
      <alignment vertical="center"/>
    </xf>
    <xf numFmtId="0" fontId="32" fillId="2" borderId="14" xfId="0" applyFont="1" applyFill="1" applyBorder="1" applyAlignment="1" applyProtection="1">
      <alignment horizontal="left" vertical="center"/>
      <protection locked="0"/>
    </xf>
    <xf numFmtId="0" fontId="32" fillId="0" borderId="0" xfId="0" applyFont="1" applyAlignment="1">
      <alignment horizontal="center" vertical="center"/>
    </xf>
    <xf numFmtId="0" fontId="51" fillId="10" borderId="0" xfId="3" applyFont="1" applyFill="1" applyAlignment="1" applyProtection="1">
      <alignment horizontal="center" vertical="center"/>
    </xf>
    <xf numFmtId="0" fontId="51" fillId="10" borderId="0" xfId="3" applyFont="1" applyFill="1" applyAlignment="1" applyProtection="1">
      <alignment horizontal="left"/>
    </xf>
    <xf numFmtId="0" fontId="52" fillId="0" borderId="0" xfId="0" applyFont="1" applyAlignment="1" applyProtection="1">
      <alignment vertical="center"/>
      <protection locked="0"/>
    </xf>
    <xf numFmtId="0" fontId="47" fillId="0" borderId="57" xfId="0" applyFont="1" applyBorder="1" applyAlignment="1" applyProtection="1">
      <alignment horizontal="center" vertical="center" wrapText="1"/>
      <protection locked="0"/>
    </xf>
    <xf numFmtId="0" fontId="47" fillId="0" borderId="0" xfId="0" applyFont="1" applyAlignment="1" applyProtection="1">
      <alignment horizontal="center" vertical="center" wrapText="1"/>
      <protection locked="0"/>
    </xf>
    <xf numFmtId="3" fontId="47" fillId="0" borderId="0" xfId="0" applyNumberFormat="1" applyFont="1" applyAlignment="1" applyProtection="1">
      <alignment horizontal="center" vertical="center" wrapText="1"/>
      <protection locked="0"/>
    </xf>
    <xf numFmtId="3" fontId="47" fillId="0" borderId="58" xfId="0" applyNumberFormat="1" applyFont="1" applyBorder="1" applyAlignment="1" applyProtection="1">
      <alignment horizontal="center" vertical="center" wrapText="1"/>
      <protection locked="0"/>
    </xf>
    <xf numFmtId="4" fontId="38" fillId="5" borderId="28" xfId="0" applyNumberFormat="1" applyFont="1" applyFill="1" applyBorder="1" applyAlignment="1" applyProtection="1">
      <alignment vertical="center" shrinkToFit="1"/>
      <protection locked="0"/>
    </xf>
    <xf numFmtId="4" fontId="37" fillId="8" borderId="31" xfId="0" applyNumberFormat="1" applyFont="1" applyFill="1" applyBorder="1" applyAlignment="1" applyProtection="1">
      <alignment vertical="top" shrinkToFit="1"/>
      <protection locked="0"/>
    </xf>
    <xf numFmtId="4" fontId="36" fillId="8" borderId="31" xfId="0" applyNumberFormat="1" applyFont="1" applyFill="1" applyBorder="1" applyAlignment="1" applyProtection="1">
      <alignment vertical="center" shrinkToFit="1"/>
      <protection locked="0"/>
    </xf>
    <xf numFmtId="4" fontId="37" fillId="8" borderId="31" xfId="0" applyNumberFormat="1" applyFont="1" applyFill="1" applyBorder="1" applyAlignment="1" applyProtection="1">
      <alignment vertical="center" shrinkToFit="1"/>
      <protection locked="0"/>
    </xf>
    <xf numFmtId="4" fontId="36" fillId="8" borderId="33" xfId="0" applyNumberFormat="1" applyFont="1" applyFill="1" applyBorder="1" applyAlignment="1" applyProtection="1">
      <alignment vertical="center" shrinkToFit="1"/>
      <protection locked="0"/>
    </xf>
    <xf numFmtId="4" fontId="37" fillId="8" borderId="33" xfId="0" applyNumberFormat="1" applyFont="1" applyFill="1" applyBorder="1" applyAlignment="1" applyProtection="1">
      <alignment vertical="center" shrinkToFit="1"/>
      <protection locked="0"/>
    </xf>
    <xf numFmtId="0" fontId="37" fillId="0" borderId="0" xfId="0" applyFont="1" applyAlignment="1" applyProtection="1">
      <alignment vertical="top"/>
    </xf>
    <xf numFmtId="49" fontId="37" fillId="0" borderId="0" xfId="0" applyNumberFormat="1" applyFont="1" applyAlignment="1" applyProtection="1">
      <alignment vertical="top"/>
    </xf>
    <xf numFmtId="49" fontId="37" fillId="0" borderId="0" xfId="0" applyNumberFormat="1" applyFont="1" applyAlignment="1" applyProtection="1">
      <alignment horizontal="left" vertical="top" wrapText="1"/>
    </xf>
    <xf numFmtId="0" fontId="37" fillId="0" borderId="0" xfId="0" applyFont="1" applyAlignment="1" applyProtection="1">
      <alignment horizontal="center" vertical="top"/>
    </xf>
    <xf numFmtId="0" fontId="37" fillId="0" borderId="0" xfId="0" applyFont="1" applyProtection="1"/>
    <xf numFmtId="4" fontId="38" fillId="5" borderId="26" xfId="0" applyNumberFormat="1" applyFont="1" applyFill="1" applyBorder="1" applyProtection="1"/>
    <xf numFmtId="49" fontId="37" fillId="0" borderId="0" xfId="0" applyNumberFormat="1" applyFont="1" applyProtection="1"/>
    <xf numFmtId="0" fontId="37" fillId="0" borderId="0" xfId="0" applyFont="1" applyAlignment="1" applyProtection="1">
      <alignment horizontal="center"/>
    </xf>
    <xf numFmtId="4" fontId="37" fillId="0" borderId="0" xfId="0" applyNumberFormat="1" applyFont="1" applyProtection="1"/>
    <xf numFmtId="4" fontId="37" fillId="0" borderId="32" xfId="0" applyNumberFormat="1" applyFont="1" applyBorder="1" applyAlignment="1" applyProtection="1">
      <alignment vertical="top" shrinkToFit="1"/>
    </xf>
    <xf numFmtId="4" fontId="37" fillId="0" borderId="0" xfId="0" applyNumberFormat="1" applyFont="1" applyAlignment="1" applyProtection="1">
      <alignment vertical="top" shrinkToFit="1"/>
    </xf>
    <xf numFmtId="4" fontId="37" fillId="0" borderId="0" xfId="0" applyNumberFormat="1" applyFont="1" applyAlignment="1" applyProtection="1">
      <alignment horizontal="right" vertical="center" shrinkToFit="1"/>
    </xf>
    <xf numFmtId="4" fontId="38" fillId="5" borderId="29" xfId="0" applyNumberFormat="1" applyFont="1" applyFill="1" applyBorder="1" applyAlignment="1" applyProtection="1">
      <alignment vertical="center" shrinkToFit="1"/>
    </xf>
    <xf numFmtId="4" fontId="38" fillId="5" borderId="0" xfId="0" applyNumberFormat="1" applyFont="1" applyFill="1" applyAlignment="1" applyProtection="1">
      <alignment vertical="top" shrinkToFit="1"/>
    </xf>
    <xf numFmtId="4" fontId="37" fillId="0" borderId="32" xfId="0" applyNumberFormat="1" applyFont="1" applyBorder="1" applyAlignment="1" applyProtection="1">
      <alignment vertical="center" shrinkToFit="1"/>
    </xf>
    <xf numFmtId="4" fontId="37" fillId="0" borderId="34" xfId="0" applyNumberFormat="1" applyFont="1" applyBorder="1" applyAlignment="1" applyProtection="1">
      <alignment vertical="center" shrinkToFit="1"/>
    </xf>
    <xf numFmtId="4" fontId="37" fillId="0" borderId="31" xfId="0" applyNumberFormat="1" applyFont="1" applyBorder="1" applyAlignment="1" applyProtection="1">
      <alignment vertical="top" shrinkToFit="1"/>
    </xf>
    <xf numFmtId="4" fontId="40" fillId="5" borderId="28" xfId="0" applyNumberFormat="1" applyFont="1" applyFill="1" applyBorder="1" applyAlignment="1" applyProtection="1">
      <alignment vertical="center" shrinkToFit="1"/>
    </xf>
    <xf numFmtId="4" fontId="36" fillId="0" borderId="31" xfId="0" applyNumberFormat="1" applyFont="1" applyBorder="1" applyAlignment="1" applyProtection="1">
      <alignment vertical="center" shrinkToFit="1"/>
    </xf>
    <xf numFmtId="4" fontId="36" fillId="0" borderId="33" xfId="0" applyNumberFormat="1" applyFont="1" applyBorder="1" applyAlignment="1" applyProtection="1">
      <alignment vertical="center" shrinkToFit="1"/>
    </xf>
    <xf numFmtId="0" fontId="37" fillId="0" borderId="30" xfId="0" applyFont="1" applyBorder="1" applyAlignment="1" applyProtection="1">
      <alignment vertical="top"/>
    </xf>
    <xf numFmtId="49" fontId="37" fillId="0" borderId="31" xfId="0" applyNumberFormat="1" applyFont="1" applyBorder="1" applyAlignment="1" applyProtection="1">
      <alignment vertical="top"/>
    </xf>
    <xf numFmtId="49" fontId="37" fillId="0" borderId="31" xfId="0" applyNumberFormat="1" applyFont="1" applyBorder="1" applyAlignment="1" applyProtection="1">
      <alignment horizontal="left" vertical="top" wrapText="1"/>
    </xf>
    <xf numFmtId="0" fontId="37" fillId="0" borderId="31" xfId="0" applyFont="1" applyBorder="1" applyAlignment="1" applyProtection="1">
      <alignment horizontal="center" vertical="top" shrinkToFit="1"/>
    </xf>
    <xf numFmtId="167" fontId="37" fillId="0" borderId="31" xfId="0" applyNumberFormat="1" applyFont="1" applyBorder="1" applyAlignment="1" applyProtection="1">
      <alignment vertical="top" shrinkToFit="1"/>
    </xf>
    <xf numFmtId="4" fontId="37" fillId="0" borderId="31" xfId="0" applyNumberFormat="1" applyFont="1" applyBorder="1" applyAlignment="1" applyProtection="1">
      <alignment vertical="center" shrinkToFit="1"/>
    </xf>
    <xf numFmtId="0" fontId="38" fillId="5" borderId="27" xfId="0" applyFont="1" applyFill="1" applyBorder="1" applyAlignment="1" applyProtection="1">
      <alignment vertical="top"/>
    </xf>
    <xf numFmtId="49" fontId="38" fillId="5" borderId="28" xfId="0" applyNumberFormat="1" applyFont="1" applyFill="1" applyBorder="1" applyAlignment="1" applyProtection="1">
      <alignment vertical="top"/>
    </xf>
    <xf numFmtId="49" fontId="38" fillId="5" borderId="28" xfId="0" applyNumberFormat="1" applyFont="1" applyFill="1" applyBorder="1" applyAlignment="1" applyProtection="1">
      <alignment horizontal="left" vertical="top" wrapText="1"/>
    </xf>
    <xf numFmtId="0" fontId="38" fillId="5" borderId="28" xfId="0" applyFont="1" applyFill="1" applyBorder="1" applyAlignment="1" applyProtection="1">
      <alignment horizontal="center" vertical="center" shrinkToFit="1"/>
    </xf>
    <xf numFmtId="166" fontId="38" fillId="5" borderId="28" xfId="0" applyNumberFormat="1" applyFont="1" applyFill="1" applyBorder="1" applyAlignment="1" applyProtection="1">
      <alignment vertical="center" shrinkToFit="1"/>
    </xf>
    <xf numFmtId="4" fontId="38" fillId="5" borderId="28" xfId="0" applyNumberFormat="1" applyFont="1" applyFill="1" applyBorder="1" applyAlignment="1" applyProtection="1">
      <alignment vertical="center" shrinkToFit="1"/>
    </xf>
    <xf numFmtId="0" fontId="37" fillId="0" borderId="31" xfId="0" applyFont="1" applyBorder="1" applyAlignment="1" applyProtection="1">
      <alignment horizontal="center" vertical="center" shrinkToFit="1"/>
    </xf>
    <xf numFmtId="49" fontId="37" fillId="0" borderId="33" xfId="0" applyNumberFormat="1" applyFont="1" applyBorder="1" applyAlignment="1" applyProtection="1">
      <alignment vertical="top"/>
    </xf>
    <xf numFmtId="49" fontId="37" fillId="0" borderId="33" xfId="0" applyNumberFormat="1" applyFont="1" applyBorder="1" applyAlignment="1" applyProtection="1">
      <alignment horizontal="left" vertical="top" wrapText="1"/>
    </xf>
    <xf numFmtId="0" fontId="37" fillId="0" borderId="33" xfId="0" applyFont="1" applyBorder="1" applyAlignment="1" applyProtection="1">
      <alignment horizontal="center" vertical="center" shrinkToFit="1"/>
    </xf>
    <xf numFmtId="4" fontId="37" fillId="0" borderId="33" xfId="0" applyNumberFormat="1" applyFont="1" applyBorder="1" applyAlignment="1" applyProtection="1">
      <alignment vertical="center" shrinkToFit="1"/>
    </xf>
    <xf numFmtId="0" fontId="37" fillId="0" borderId="35" xfId="0" applyFont="1" applyBorder="1" applyAlignment="1" applyProtection="1">
      <alignment vertical="top"/>
    </xf>
    <xf numFmtId="167" fontId="37" fillId="0" borderId="33" xfId="0" applyNumberFormat="1" applyFont="1" applyBorder="1" applyAlignment="1" applyProtection="1">
      <alignment vertical="top" shrinkToFit="1"/>
    </xf>
    <xf numFmtId="0" fontId="39" fillId="0" borderId="0" xfId="0" applyFont="1" applyProtection="1"/>
    <xf numFmtId="0" fontId="36" fillId="0" borderId="0" xfId="0" applyFont="1" applyProtection="1"/>
    <xf numFmtId="0" fontId="37" fillId="0" borderId="23" xfId="0" applyFont="1" applyBorder="1" applyAlignment="1" applyProtection="1">
      <alignment vertical="center"/>
    </xf>
    <xf numFmtId="0" fontId="37" fillId="0" borderId="23" xfId="0" applyFont="1" applyBorder="1" applyAlignment="1" applyProtection="1">
      <alignment horizontal="left" vertical="center"/>
    </xf>
    <xf numFmtId="0" fontId="37" fillId="5" borderId="23" xfId="0" applyFont="1" applyFill="1" applyBorder="1" applyAlignment="1" applyProtection="1">
      <alignment vertical="center"/>
    </xf>
    <xf numFmtId="0" fontId="37" fillId="5" borderId="23" xfId="0" applyFont="1" applyFill="1" applyBorder="1" applyAlignment="1" applyProtection="1">
      <alignment horizontal="left" vertical="center"/>
    </xf>
    <xf numFmtId="0" fontId="37" fillId="6" borderId="23" xfId="0" applyFont="1" applyFill="1" applyBorder="1" applyProtection="1"/>
    <xf numFmtId="49" fontId="37" fillId="6" borderId="23" xfId="0" applyNumberFormat="1" applyFont="1" applyFill="1" applyBorder="1" applyProtection="1"/>
    <xf numFmtId="0" fontId="37" fillId="6" borderId="23" xfId="0" applyFont="1" applyFill="1" applyBorder="1" applyAlignment="1" applyProtection="1">
      <alignment horizontal="center"/>
    </xf>
    <xf numFmtId="0" fontId="37" fillId="6" borderId="24" xfId="0" applyFont="1" applyFill="1" applyBorder="1" applyProtection="1"/>
    <xf numFmtId="0" fontId="36" fillId="6" borderId="23" xfId="0" applyFont="1" applyFill="1" applyBorder="1" applyAlignment="1" applyProtection="1">
      <alignment wrapText="1"/>
    </xf>
    <xf numFmtId="0" fontId="37" fillId="6" borderId="23" xfId="0" applyFont="1" applyFill="1" applyBorder="1" applyAlignment="1" applyProtection="1">
      <alignment wrapText="1"/>
    </xf>
    <xf numFmtId="166" fontId="37" fillId="0" borderId="0" xfId="0" applyNumberFormat="1" applyFont="1" applyAlignment="1" applyProtection="1">
      <alignment vertical="top"/>
    </xf>
    <xf numFmtId="4" fontId="37" fillId="0" borderId="0" xfId="0" applyNumberFormat="1" applyFont="1" applyAlignment="1" applyProtection="1">
      <alignment vertical="top"/>
    </xf>
    <xf numFmtId="4" fontId="36" fillId="0" borderId="0" xfId="0" applyNumberFormat="1" applyFont="1" applyAlignment="1" applyProtection="1">
      <alignment vertical="top"/>
    </xf>
    <xf numFmtId="0" fontId="38" fillId="7" borderId="27" xfId="0" applyFont="1" applyFill="1" applyBorder="1" applyAlignment="1" applyProtection="1">
      <alignment vertical="top"/>
    </xf>
    <xf numFmtId="49" fontId="38" fillId="7" borderId="28" xfId="0" applyNumberFormat="1" applyFont="1" applyFill="1" applyBorder="1" applyAlignment="1" applyProtection="1">
      <alignment vertical="top"/>
    </xf>
    <xf numFmtId="49" fontId="38" fillId="7" borderId="28" xfId="0" applyNumberFormat="1" applyFont="1" applyFill="1" applyBorder="1" applyAlignment="1" applyProtection="1">
      <alignment horizontal="left" vertical="top" wrapText="1"/>
    </xf>
    <xf numFmtId="0" fontId="38" fillId="7" borderId="28" xfId="0" applyFont="1" applyFill="1" applyBorder="1" applyAlignment="1" applyProtection="1">
      <alignment horizontal="center" vertical="top" shrinkToFit="1"/>
    </xf>
    <xf numFmtId="167" fontId="38" fillId="7" borderId="28" xfId="0" applyNumberFormat="1" applyFont="1" applyFill="1" applyBorder="1" applyAlignment="1" applyProtection="1">
      <alignment vertical="top" shrinkToFit="1"/>
    </xf>
    <xf numFmtId="4" fontId="38" fillId="7" borderId="28" xfId="0" applyNumberFormat="1" applyFont="1" applyFill="1" applyBorder="1" applyAlignment="1" applyProtection="1">
      <alignment vertical="top" shrinkToFit="1"/>
    </xf>
    <xf numFmtId="4" fontId="38" fillId="7" borderId="29" xfId="0" applyNumberFormat="1" applyFont="1" applyFill="1" applyBorder="1" applyAlignment="1" applyProtection="1">
      <alignment vertical="top" shrinkToFit="1"/>
    </xf>
    <xf numFmtId="0" fontId="0" fillId="0" borderId="0" xfId="0" applyProtection="1">
      <protection locked="0"/>
    </xf>
    <xf numFmtId="2" fontId="41" fillId="0" borderId="37" xfId="0" applyNumberFormat="1" applyFont="1" applyBorder="1" applyAlignment="1" applyProtection="1">
      <alignment horizontal="right" vertical="top" wrapText="1"/>
      <protection locked="0"/>
    </xf>
    <xf numFmtId="2" fontId="42" fillId="8" borderId="39" xfId="0" applyNumberFormat="1" applyFont="1" applyFill="1" applyBorder="1" applyAlignment="1" applyProtection="1">
      <alignment horizontal="right" vertical="top" wrapText="1"/>
      <protection locked="0"/>
    </xf>
    <xf numFmtId="2" fontId="41" fillId="8" borderId="37" xfId="0" applyNumberFormat="1" applyFont="1" applyFill="1" applyBorder="1" applyAlignment="1" applyProtection="1">
      <alignment horizontal="right" vertical="top" wrapText="1"/>
      <protection locked="0"/>
    </xf>
    <xf numFmtId="2" fontId="42" fillId="0" borderId="37" xfId="0" applyNumberFormat="1" applyFont="1" applyBorder="1" applyAlignment="1" applyProtection="1">
      <alignment horizontal="right" vertical="top" wrapText="1"/>
      <protection locked="0"/>
    </xf>
    <xf numFmtId="2" fontId="42" fillId="8" borderId="37" xfId="0" applyNumberFormat="1" applyFont="1" applyFill="1" applyBorder="1" applyAlignment="1" applyProtection="1">
      <alignment horizontal="right" vertical="top" wrapText="1"/>
      <protection locked="0"/>
    </xf>
    <xf numFmtId="49" fontId="41" fillId="0" borderId="40" xfId="0" applyNumberFormat="1" applyFont="1" applyBorder="1" applyAlignment="1" applyProtection="1">
      <alignment horizontal="left" vertical="top"/>
    </xf>
    <xf numFmtId="49" fontId="42" fillId="0" borderId="41" xfId="0" applyNumberFormat="1" applyFont="1" applyBorder="1" applyAlignment="1" applyProtection="1">
      <alignment horizontal="left" vertical="top" wrapText="1"/>
    </xf>
    <xf numFmtId="49" fontId="42" fillId="0" borderId="41" xfId="0" applyNumberFormat="1" applyFont="1" applyBorder="1" applyAlignment="1" applyProtection="1">
      <alignment horizontal="center" vertical="top" wrapText="1"/>
    </xf>
    <xf numFmtId="2" fontId="42" fillId="0" borderId="41" xfId="0" applyNumberFormat="1" applyFont="1" applyBorder="1" applyAlignment="1" applyProtection="1">
      <alignment horizontal="right" vertical="top" wrapText="1"/>
    </xf>
    <xf numFmtId="2" fontId="41" fillId="0" borderId="42" xfId="0" applyNumberFormat="1" applyFont="1" applyBorder="1" applyAlignment="1" applyProtection="1">
      <alignment horizontal="right" vertical="top" wrapText="1"/>
    </xf>
    <xf numFmtId="0" fontId="0" fillId="0" borderId="0" xfId="0" applyProtection="1"/>
    <xf numFmtId="49" fontId="42" fillId="0" borderId="0" xfId="0" applyNumberFormat="1" applyFont="1" applyAlignment="1" applyProtection="1">
      <alignment horizontal="left" vertical="top" wrapText="1"/>
    </xf>
    <xf numFmtId="49" fontId="42" fillId="0" borderId="0" xfId="0" applyNumberFormat="1" applyFont="1" applyAlignment="1" applyProtection="1">
      <alignment horizontal="center" vertical="top" wrapText="1"/>
    </xf>
    <xf numFmtId="2" fontId="42" fillId="0" borderId="0" xfId="0" applyNumberFormat="1" applyFont="1" applyAlignment="1" applyProtection="1">
      <alignment horizontal="right" vertical="top" wrapText="1"/>
    </xf>
    <xf numFmtId="2" fontId="42" fillId="0" borderId="39" xfId="0" applyNumberFormat="1" applyFont="1" applyBorder="1" applyAlignment="1" applyProtection="1">
      <alignment horizontal="right" vertical="top" wrapText="1"/>
    </xf>
    <xf numFmtId="49" fontId="42" fillId="0" borderId="39" xfId="0" applyNumberFormat="1" applyFont="1" applyBorder="1" applyAlignment="1" applyProtection="1">
      <alignment horizontal="left" vertical="top" wrapText="1"/>
    </xf>
    <xf numFmtId="49" fontId="42" fillId="0" borderId="39" xfId="0" applyNumberFormat="1" applyFont="1" applyBorder="1" applyAlignment="1" applyProtection="1">
      <alignment horizontal="center" vertical="top" wrapText="1"/>
    </xf>
    <xf numFmtId="2" fontId="41" fillId="0" borderId="38" xfId="0" applyNumberFormat="1" applyFont="1" applyBorder="1" applyAlignment="1" applyProtection="1">
      <alignment horizontal="right" vertical="top" wrapText="1"/>
    </xf>
    <xf numFmtId="2" fontId="42" fillId="0" borderId="38" xfId="0" applyNumberFormat="1" applyFont="1" applyBorder="1" applyAlignment="1" applyProtection="1">
      <alignment horizontal="right" vertical="top" wrapText="1"/>
    </xf>
    <xf numFmtId="49" fontId="41" fillId="0" borderId="36" xfId="0" applyNumberFormat="1" applyFont="1" applyBorder="1" applyAlignment="1" applyProtection="1">
      <alignment horizontal="left" vertical="top"/>
    </xf>
    <xf numFmtId="49" fontId="41" fillId="0" borderId="37" xfId="0" applyNumberFormat="1" applyFont="1" applyBorder="1" applyAlignment="1" applyProtection="1">
      <alignment horizontal="left" vertical="top" wrapText="1"/>
    </xf>
    <xf numFmtId="49" fontId="41" fillId="0" borderId="37" xfId="0" applyNumberFormat="1" applyFont="1" applyBorder="1" applyAlignment="1" applyProtection="1">
      <alignment horizontal="center" vertical="top" wrapText="1"/>
    </xf>
    <xf numFmtId="2" fontId="41" fillId="0" borderId="37" xfId="0" applyNumberFormat="1" applyFont="1" applyBorder="1" applyAlignment="1" applyProtection="1">
      <alignment horizontal="right" vertical="top" wrapText="1"/>
    </xf>
    <xf numFmtId="49" fontId="42" fillId="0" borderId="36" xfId="0" applyNumberFormat="1" applyFont="1" applyBorder="1" applyAlignment="1" applyProtection="1">
      <alignment horizontal="left" vertical="top" wrapText="1"/>
    </xf>
    <xf numFmtId="49" fontId="42" fillId="0" borderId="37" xfId="0" applyNumberFormat="1" applyFont="1" applyBorder="1" applyAlignment="1" applyProtection="1">
      <alignment horizontal="left" vertical="top" wrapText="1"/>
    </xf>
    <xf numFmtId="49" fontId="42" fillId="0" borderId="37" xfId="0" applyNumberFormat="1" applyFont="1" applyBorder="1" applyAlignment="1" applyProtection="1">
      <alignment horizontal="center" vertical="top" wrapText="1"/>
    </xf>
    <xf numFmtId="2" fontId="42" fillId="0" borderId="37" xfId="0" applyNumberFormat="1" applyFont="1" applyBorder="1" applyAlignment="1" applyProtection="1">
      <alignment horizontal="right" vertical="top" wrapText="1"/>
    </xf>
    <xf numFmtId="49" fontId="41" fillId="0" borderId="23" xfId="0" applyNumberFormat="1" applyFont="1" applyBorder="1" applyAlignment="1" applyProtection="1">
      <alignment horizontal="center" vertical="top" wrapText="1"/>
    </xf>
    <xf numFmtId="2" fontId="41" fillId="0" borderId="23" xfId="0" applyNumberFormat="1" applyFont="1" applyBorder="1" applyAlignment="1" applyProtection="1">
      <alignment horizontal="center" vertical="top" wrapText="1"/>
    </xf>
    <xf numFmtId="4" fontId="53" fillId="8" borderId="23" xfId="2" applyNumberFormat="1" applyFont="1" applyFill="1" applyBorder="1" applyAlignment="1" applyProtection="1">
      <alignment horizontal="right" vertical="center"/>
      <protection locked="0"/>
    </xf>
    <xf numFmtId="9" fontId="52" fillId="8" borderId="23" xfId="2" applyNumberFormat="1" applyFont="1" applyFill="1" applyBorder="1" applyAlignment="1" applyProtection="1">
      <alignment horizontal="right" vertical="top"/>
      <protection locked="0"/>
    </xf>
    <xf numFmtId="0" fontId="55" fillId="0" borderId="37" xfId="2" applyFont="1" applyBorder="1" applyAlignment="1" applyProtection="1">
      <alignment horizontal="right"/>
      <protection locked="0"/>
    </xf>
    <xf numFmtId="4" fontId="53" fillId="0" borderId="23" xfId="2" applyNumberFormat="1" applyFont="1" applyBorder="1" applyAlignment="1" applyProtection="1">
      <alignment horizontal="right" vertical="center"/>
      <protection locked="0"/>
    </xf>
    <xf numFmtId="4" fontId="53" fillId="14" borderId="0" xfId="2" applyNumberFormat="1" applyFont="1" applyFill="1" applyAlignment="1" applyProtection="1">
      <alignment horizontal="right" vertical="top"/>
      <protection locked="0"/>
    </xf>
    <xf numFmtId="4" fontId="53" fillId="8" borderId="23" xfId="2" applyNumberFormat="1" applyFont="1" applyFill="1" applyBorder="1" applyAlignment="1" applyProtection="1">
      <alignment horizontal="right" vertical="top"/>
      <protection locked="0"/>
    </xf>
    <xf numFmtId="4" fontId="59" fillId="8" borderId="23" xfId="6" applyNumberFormat="1" applyFill="1" applyBorder="1" applyAlignment="1" applyProtection="1">
      <alignment horizontal="right" vertical="center" shrinkToFit="1"/>
      <protection locked="0"/>
    </xf>
    <xf numFmtId="39" fontId="53" fillId="8" borderId="23" xfId="7" applyNumberFormat="1" applyFont="1" applyFill="1" applyBorder="1" applyAlignment="1" applyProtection="1">
      <alignment horizontal="right" vertical="center"/>
      <protection locked="0"/>
    </xf>
    <xf numFmtId="39" fontId="63" fillId="0" borderId="0" xfId="7" applyNumberFormat="1" applyFont="1" applyAlignment="1" applyProtection="1">
      <alignment horizontal="right"/>
      <protection locked="0"/>
    </xf>
    <xf numFmtId="39" fontId="53" fillId="8" borderId="23" xfId="7" applyNumberFormat="1" applyFont="1" applyFill="1" applyBorder="1" applyAlignment="1" applyProtection="1">
      <alignment horizontal="right"/>
      <protection locked="0"/>
    </xf>
    <xf numFmtId="9" fontId="52" fillId="8" borderId="23" xfId="2" applyNumberFormat="1" applyFont="1" applyFill="1" applyBorder="1" applyAlignment="1" applyProtection="1">
      <alignment horizontal="right" vertical="center"/>
      <protection locked="0"/>
    </xf>
    <xf numFmtId="4" fontId="53" fillId="14" borderId="0" xfId="2" applyNumberFormat="1" applyFont="1" applyFill="1" applyAlignment="1" applyProtection="1">
      <alignment horizontal="right" vertical="center"/>
      <protection locked="0"/>
    </xf>
    <xf numFmtId="4" fontId="59" fillId="8" borderId="23" xfId="0" applyNumberFormat="1" applyFont="1" applyFill="1" applyBorder="1" applyAlignment="1" applyProtection="1">
      <alignment horizontal="right" vertical="center" shrinkToFit="1"/>
      <protection locked="0"/>
    </xf>
    <xf numFmtId="4" fontId="53" fillId="0" borderId="0" xfId="2" applyNumberFormat="1" applyFont="1" applyAlignment="1" applyProtection="1">
      <alignment horizontal="right" vertical="top"/>
      <protection locked="0"/>
    </xf>
    <xf numFmtId="171" fontId="59" fillId="8" borderId="23" xfId="4" applyNumberFormat="1" applyFont="1" applyFill="1" applyBorder="1" applyProtection="1">
      <protection locked="0"/>
    </xf>
    <xf numFmtId="0" fontId="59" fillId="0" borderId="0" xfId="4" applyFont="1" applyAlignment="1" applyProtection="1">
      <alignment horizontal="center" vertical="center"/>
    </xf>
    <xf numFmtId="0" fontId="59" fillId="0" borderId="0" xfId="4" applyFont="1" applyProtection="1"/>
    <xf numFmtId="0" fontId="59" fillId="0" borderId="0" xfId="4" applyFont="1" applyAlignment="1" applyProtection="1">
      <alignment horizontal="right"/>
    </xf>
    <xf numFmtId="0" fontId="59" fillId="0" borderId="0" xfId="4" applyFont="1" applyAlignment="1" applyProtection="1">
      <alignment horizontal="center"/>
    </xf>
    <xf numFmtId="171" fontId="59" fillId="0" borderId="0" xfId="4" applyNumberFormat="1" applyFont="1" applyProtection="1"/>
    <xf numFmtId="171" fontId="64" fillId="0" borderId="0" xfId="4" applyNumberFormat="1" applyFont="1" applyProtection="1"/>
    <xf numFmtId="4" fontId="52" fillId="0" borderId="23" xfId="2" applyNumberFormat="1" applyFont="1" applyBorder="1" applyAlignment="1" applyProtection="1">
      <alignment horizontal="right" vertical="center"/>
    </xf>
    <xf numFmtId="0" fontId="50" fillId="0" borderId="23" xfId="2" applyFont="1" applyBorder="1" applyAlignment="1" applyProtection="1">
      <alignment horizontal="left" vertical="top"/>
    </xf>
    <xf numFmtId="0" fontId="43" fillId="14" borderId="0" xfId="2" applyFill="1" applyAlignment="1" applyProtection="1">
      <alignment horizontal="left" vertical="top"/>
    </xf>
    <xf numFmtId="4" fontId="51" fillId="0" borderId="0" xfId="2" applyNumberFormat="1" applyFont="1" applyAlignment="1" applyProtection="1">
      <alignment horizontal="right"/>
    </xf>
    <xf numFmtId="4" fontId="52" fillId="0" borderId="23" xfId="2" applyNumberFormat="1" applyFont="1" applyBorder="1" applyAlignment="1" applyProtection="1">
      <alignment horizontal="right" vertical="top"/>
    </xf>
    <xf numFmtId="0" fontId="59" fillId="0" borderId="23" xfId="4" applyFont="1" applyBorder="1" applyProtection="1"/>
    <xf numFmtId="0" fontId="59" fillId="14" borderId="0" xfId="4" applyFont="1" applyFill="1" applyProtection="1"/>
    <xf numFmtId="37" fontId="53" fillId="0" borderId="23" xfId="7" applyNumberFormat="1" applyFont="1" applyBorder="1" applyAlignment="1" applyProtection="1">
      <alignment horizontal="center" vertical="center"/>
    </xf>
    <xf numFmtId="37" fontId="53" fillId="0" borderId="23" xfId="7" applyNumberFormat="1" applyFont="1" applyBorder="1" applyAlignment="1" applyProtection="1">
      <alignment horizontal="right"/>
    </xf>
    <xf numFmtId="16" fontId="52" fillId="0" borderId="23" xfId="2" applyNumberFormat="1" applyFont="1" applyBorder="1" applyAlignment="1" applyProtection="1">
      <alignment horizontal="right" wrapText="1"/>
    </xf>
    <xf numFmtId="168" fontId="59" fillId="0" borderId="23" xfId="0" applyNumberFormat="1" applyFont="1" applyBorder="1" applyAlignment="1" applyProtection="1">
      <alignment horizontal="left" vertical="center" wrapText="1"/>
    </xf>
    <xf numFmtId="168" fontId="61" fillId="0" borderId="23" xfId="0" applyNumberFormat="1" applyFont="1" applyBorder="1" applyAlignment="1" applyProtection="1">
      <alignment horizontal="center" wrapText="1"/>
    </xf>
    <xf numFmtId="0" fontId="52" fillId="0" borderId="23" xfId="2" applyFont="1" applyBorder="1" applyAlignment="1" applyProtection="1">
      <alignment horizontal="center" vertical="center" wrapText="1"/>
    </xf>
    <xf numFmtId="167" fontId="52" fillId="0" borderId="23" xfId="2" applyNumberFormat="1" applyFont="1" applyBorder="1" applyAlignment="1" applyProtection="1">
      <alignment horizontal="right" vertical="center"/>
    </xf>
    <xf numFmtId="3" fontId="51" fillId="0" borderId="56" xfId="0" applyNumberFormat="1" applyFont="1" applyBorder="1" applyAlignment="1" applyProtection="1">
      <alignment horizontal="center" vertical="center" wrapText="1"/>
    </xf>
    <xf numFmtId="3" fontId="51" fillId="0" borderId="0" xfId="0" applyNumberFormat="1" applyFont="1" applyAlignment="1" applyProtection="1">
      <alignment horizontal="right" wrapText="1"/>
    </xf>
    <xf numFmtId="0" fontId="51" fillId="0" borderId="0" xfId="0" applyFont="1" applyAlignment="1" applyProtection="1">
      <alignment horizontal="right" wrapText="1"/>
    </xf>
    <xf numFmtId="168" fontId="54" fillId="0" borderId="0" xfId="0" applyNumberFormat="1" applyFont="1" applyAlignment="1" applyProtection="1">
      <alignment wrapText="1"/>
    </xf>
    <xf numFmtId="168" fontId="54" fillId="0" borderId="0" xfId="0" applyNumberFormat="1" applyFont="1" applyAlignment="1" applyProtection="1">
      <alignment horizontal="center" wrapText="1"/>
    </xf>
    <xf numFmtId="0" fontId="52" fillId="0" borderId="0" xfId="2" applyFont="1" applyAlignment="1" applyProtection="1">
      <alignment horizontal="center" vertical="top" wrapText="1"/>
    </xf>
    <xf numFmtId="167" fontId="52" fillId="0" borderId="0" xfId="2" applyNumberFormat="1" applyFont="1" applyAlignment="1" applyProtection="1">
      <alignment horizontal="right" vertical="top"/>
    </xf>
    <xf numFmtId="37" fontId="52" fillId="0" borderId="23" xfId="2" applyNumberFormat="1" applyFont="1" applyBorder="1" applyAlignment="1" applyProtection="1">
      <alignment horizontal="center" vertical="center"/>
    </xf>
    <xf numFmtId="37" fontId="52" fillId="0" borderId="23" xfId="2" applyNumberFormat="1" applyFont="1" applyBorder="1" applyAlignment="1" applyProtection="1">
      <alignment horizontal="right" vertical="top"/>
    </xf>
    <xf numFmtId="0" fontId="52" fillId="0" borderId="23" xfId="2" applyFont="1" applyBorder="1" applyAlignment="1" applyProtection="1">
      <alignment horizontal="right" wrapText="1"/>
    </xf>
    <xf numFmtId="0" fontId="52" fillId="0" borderId="23" xfId="0" applyFont="1" applyBorder="1" applyAlignment="1" applyProtection="1">
      <alignment wrapText="1"/>
    </xf>
    <xf numFmtId="0" fontId="52" fillId="0" borderId="23" xfId="0" applyFont="1" applyBorder="1" applyAlignment="1" applyProtection="1">
      <alignment horizontal="center" wrapText="1"/>
    </xf>
    <xf numFmtId="49" fontId="52" fillId="0" borderId="23" xfId="0" applyNumberFormat="1" applyFont="1" applyBorder="1" applyAlignment="1" applyProtection="1">
      <alignment horizontal="center" wrapText="1"/>
    </xf>
    <xf numFmtId="170" fontId="53" fillId="0" borderId="23" xfId="0" applyNumberFormat="1" applyFont="1" applyBorder="1" applyAlignment="1" applyProtection="1">
      <alignment wrapText="1"/>
    </xf>
    <xf numFmtId="0" fontId="59" fillId="0" borderId="23" xfId="4" applyFont="1" applyBorder="1" applyAlignment="1" applyProtection="1">
      <alignment horizontal="right"/>
    </xf>
    <xf numFmtId="0" fontId="59" fillId="0" borderId="23" xfId="4" applyFont="1" applyBorder="1" applyAlignment="1" applyProtection="1">
      <alignment horizontal="center"/>
    </xf>
    <xf numFmtId="170" fontId="59" fillId="0" borderId="23" xfId="4" applyNumberFormat="1" applyFont="1" applyBorder="1" applyProtection="1"/>
    <xf numFmtId="0" fontId="50" fillId="0" borderId="23" xfId="2" applyFont="1" applyBorder="1" applyAlignment="1" applyProtection="1">
      <alignment horizontal="left" vertical="center"/>
    </xf>
    <xf numFmtId="0" fontId="55" fillId="0" borderId="23" xfId="2" applyFont="1" applyBorder="1" applyAlignment="1" applyProtection="1">
      <alignment horizontal="right" wrapText="1"/>
    </xf>
    <xf numFmtId="0" fontId="52" fillId="0" borderId="23" xfId="2" applyFont="1" applyBorder="1" applyAlignment="1" applyProtection="1">
      <alignment horizontal="center" vertical="top" wrapText="1"/>
    </xf>
    <xf numFmtId="4" fontId="52" fillId="0" borderId="0" xfId="2" applyNumberFormat="1" applyFont="1" applyAlignment="1" applyProtection="1">
      <alignment horizontal="right" vertical="center"/>
    </xf>
    <xf numFmtId="0" fontId="50" fillId="14" borderId="0" xfId="2" applyFont="1" applyFill="1" applyAlignment="1" applyProtection="1">
      <alignment horizontal="left" vertical="top"/>
    </xf>
    <xf numFmtId="4" fontId="55" fillId="0" borderId="0" xfId="2" applyNumberFormat="1" applyFont="1" applyAlignment="1" applyProtection="1">
      <alignment horizontal="right" vertical="top"/>
    </xf>
    <xf numFmtId="0" fontId="43" fillId="0" borderId="0" xfId="2" applyAlignment="1" applyProtection="1">
      <alignment horizontal="left" vertical="top"/>
    </xf>
    <xf numFmtId="4" fontId="53" fillId="0" borderId="23" xfId="2" applyNumberFormat="1" applyFont="1" applyBorder="1" applyAlignment="1" applyProtection="1">
      <alignment horizontal="right"/>
    </xf>
    <xf numFmtId="0" fontId="43" fillId="0" borderId="23" xfId="2" applyBorder="1" applyAlignment="1" applyProtection="1">
      <alignment horizontal="left" vertical="top"/>
    </xf>
    <xf numFmtId="37" fontId="53" fillId="0" borderId="0" xfId="7" applyNumberFormat="1" applyFont="1" applyAlignment="1" applyProtection="1">
      <alignment horizontal="center" vertical="center"/>
    </xf>
    <xf numFmtId="37" fontId="53" fillId="0" borderId="0" xfId="7" applyNumberFormat="1" applyFont="1" applyAlignment="1" applyProtection="1">
      <alignment horizontal="right"/>
    </xf>
    <xf numFmtId="16" fontId="52" fillId="14" borderId="0" xfId="2" applyNumberFormat="1" applyFont="1" applyFill="1" applyAlignment="1" applyProtection="1">
      <alignment horizontal="right" wrapText="1"/>
    </xf>
    <xf numFmtId="168" fontId="59" fillId="0" borderId="0" xfId="0" applyNumberFormat="1" applyFont="1" applyAlignment="1" applyProtection="1">
      <alignment horizontal="left" vertical="center" wrapText="1"/>
    </xf>
    <xf numFmtId="168" fontId="61" fillId="0" borderId="0" xfId="0" applyNumberFormat="1" applyFont="1" applyAlignment="1" applyProtection="1">
      <alignment horizontal="center" wrapText="1"/>
    </xf>
    <xf numFmtId="0" fontId="52" fillId="14" borderId="0" xfId="2" applyFont="1" applyFill="1" applyAlignment="1" applyProtection="1">
      <alignment horizontal="center" vertical="center" wrapText="1"/>
    </xf>
    <xf numFmtId="167" fontId="52" fillId="14" borderId="0" xfId="2" applyNumberFormat="1" applyFont="1" applyFill="1" applyAlignment="1" applyProtection="1">
      <alignment horizontal="right" vertical="center"/>
    </xf>
    <xf numFmtId="37" fontId="63" fillId="0" borderId="0" xfId="7" applyNumberFormat="1" applyFont="1" applyAlignment="1" applyProtection="1">
      <alignment horizontal="center" vertical="center"/>
    </xf>
    <xf numFmtId="37" fontId="63" fillId="0" borderId="0" xfId="7" applyNumberFormat="1" applyFont="1" applyAlignment="1" applyProtection="1">
      <alignment horizontal="center"/>
    </xf>
    <xf numFmtId="0" fontId="55" fillId="0" borderId="0" xfId="2" applyFont="1" applyAlignment="1" applyProtection="1">
      <alignment horizontal="right" wrapText="1"/>
    </xf>
    <xf numFmtId="0" fontId="54" fillId="0" borderId="0" xfId="2" applyFont="1" applyAlignment="1" applyProtection="1">
      <alignment horizontal="left"/>
    </xf>
    <xf numFmtId="0" fontId="56" fillId="0" borderId="0" xfId="2" applyFont="1" applyAlignment="1" applyProtection="1">
      <alignment horizontal="center"/>
    </xf>
    <xf numFmtId="0" fontId="63" fillId="0" borderId="0" xfId="7" applyFont="1" applyAlignment="1" applyProtection="1">
      <alignment horizontal="left" wrapText="1"/>
    </xf>
    <xf numFmtId="169" fontId="63" fillId="0" borderId="0" xfId="7" applyNumberFormat="1" applyFont="1" applyAlignment="1" applyProtection="1">
      <alignment horizontal="right"/>
    </xf>
    <xf numFmtId="37" fontId="63" fillId="0" borderId="23" xfId="7" applyNumberFormat="1" applyFont="1" applyBorder="1" applyAlignment="1" applyProtection="1">
      <alignment horizontal="center"/>
    </xf>
    <xf numFmtId="168" fontId="59" fillId="0" borderId="23" xfId="0" applyNumberFormat="1" applyFont="1" applyBorder="1" applyAlignment="1" applyProtection="1">
      <alignment horizontal="left" vertical="center"/>
    </xf>
    <xf numFmtId="168" fontId="59" fillId="0" borderId="23" xfId="0" applyNumberFormat="1" applyFont="1" applyBorder="1" applyAlignment="1" applyProtection="1">
      <alignment horizontal="center" vertical="center" wrapText="1"/>
    </xf>
    <xf numFmtId="2" fontId="59" fillId="0" borderId="23" xfId="0" applyNumberFormat="1" applyFont="1" applyBorder="1" applyAlignment="1" applyProtection="1">
      <alignment horizontal="right" vertical="center" wrapText="1"/>
    </xf>
    <xf numFmtId="0" fontId="53" fillId="0" borderId="23" xfId="2" applyFont="1" applyBorder="1" applyAlignment="1" applyProtection="1">
      <alignment horizontal="left" vertical="top" wrapText="1"/>
    </xf>
    <xf numFmtId="168" fontId="53" fillId="0" borderId="23" xfId="0" applyNumberFormat="1" applyFont="1" applyBorder="1" applyAlignment="1" applyProtection="1">
      <alignment horizontal="center" wrapText="1"/>
    </xf>
    <xf numFmtId="167" fontId="52" fillId="0" borderId="23" xfId="2" applyNumberFormat="1" applyFont="1" applyBorder="1" applyAlignment="1" applyProtection="1">
      <alignment horizontal="right" vertical="top"/>
    </xf>
    <xf numFmtId="0" fontId="53" fillId="0" borderId="23" xfId="2" applyFont="1" applyBorder="1" applyAlignment="1" applyProtection="1">
      <alignment horizontal="left"/>
    </xf>
    <xf numFmtId="0" fontId="56" fillId="0" borderId="23" xfId="2" applyFont="1" applyBorder="1" applyAlignment="1" applyProtection="1">
      <alignment horizontal="center"/>
    </xf>
    <xf numFmtId="169" fontId="53" fillId="0" borderId="23" xfId="7" applyNumberFormat="1" applyFont="1" applyBorder="1" applyAlignment="1" applyProtection="1">
      <alignment horizontal="right"/>
    </xf>
    <xf numFmtId="169" fontId="53" fillId="0" borderId="23" xfId="7" applyNumberFormat="1" applyFont="1" applyBorder="1" applyAlignment="1" applyProtection="1">
      <alignment horizontal="right" vertical="center"/>
    </xf>
    <xf numFmtId="37" fontId="52" fillId="14" borderId="0" xfId="2" applyNumberFormat="1" applyFont="1" applyFill="1" applyAlignment="1" applyProtection="1">
      <alignment horizontal="center" vertical="center"/>
    </xf>
    <xf numFmtId="37" fontId="52" fillId="14" borderId="0" xfId="2" applyNumberFormat="1" applyFont="1" applyFill="1" applyAlignment="1" applyProtection="1">
      <alignment horizontal="right" vertical="top"/>
    </xf>
    <xf numFmtId="0" fontId="52" fillId="14" borderId="0" xfId="2" applyFont="1" applyFill="1" applyAlignment="1" applyProtection="1">
      <alignment horizontal="left" vertical="top" wrapText="1"/>
    </xf>
    <xf numFmtId="168" fontId="53" fillId="14" borderId="0" xfId="0" applyNumberFormat="1" applyFont="1" applyFill="1" applyAlignment="1" applyProtection="1">
      <alignment horizontal="center" wrapText="1"/>
    </xf>
    <xf numFmtId="0" fontId="52" fillId="14" borderId="0" xfId="2" applyFont="1" applyFill="1" applyAlignment="1" applyProtection="1">
      <alignment horizontal="center" vertical="top" wrapText="1"/>
    </xf>
    <xf numFmtId="167" fontId="52" fillId="14" borderId="0" xfId="2" applyNumberFormat="1" applyFont="1" applyFill="1" applyAlignment="1" applyProtection="1">
      <alignment horizontal="right" vertical="top"/>
    </xf>
    <xf numFmtId="4" fontId="53" fillId="14" borderId="0" xfId="2" applyNumberFormat="1" applyFont="1" applyFill="1" applyAlignment="1" applyProtection="1">
      <alignment horizontal="right" vertical="top"/>
    </xf>
    <xf numFmtId="4" fontId="52" fillId="14" borderId="0" xfId="2" applyNumberFormat="1" applyFont="1" applyFill="1" applyAlignment="1" applyProtection="1">
      <alignment horizontal="right" vertical="top"/>
    </xf>
    <xf numFmtId="39" fontId="63" fillId="0" borderId="0" xfId="7" applyNumberFormat="1" applyFont="1" applyAlignment="1" applyProtection="1">
      <alignment horizontal="right"/>
    </xf>
    <xf numFmtId="0" fontId="52" fillId="0" borderId="23" xfId="2" applyFont="1" applyBorder="1" applyAlignment="1" applyProtection="1">
      <alignment horizontal="left" vertical="top" wrapText="1"/>
    </xf>
    <xf numFmtId="4" fontId="52" fillId="0" borderId="23" xfId="2" applyNumberFormat="1" applyFont="1" applyBorder="1" applyAlignment="1" applyProtection="1">
      <alignment horizontal="right"/>
    </xf>
    <xf numFmtId="9" fontId="43" fillId="0" borderId="23" xfId="2" applyNumberFormat="1" applyBorder="1" applyAlignment="1" applyProtection="1">
      <alignment horizontal="left" vertical="top"/>
    </xf>
    <xf numFmtId="4" fontId="55" fillId="0" borderId="0" xfId="2" applyNumberFormat="1" applyFont="1" applyAlignment="1" applyProtection="1">
      <alignment horizontal="right"/>
    </xf>
    <xf numFmtId="0" fontId="53" fillId="0" borderId="0" xfId="7" applyFont="1" applyAlignment="1" applyProtection="1">
      <alignment horizontal="left" vertical="top"/>
    </xf>
    <xf numFmtId="4" fontId="53" fillId="0" borderId="23" xfId="2" applyNumberFormat="1" applyFont="1" applyBorder="1" applyAlignment="1" applyProtection="1">
      <alignment horizontal="right" vertical="center"/>
    </xf>
    <xf numFmtId="0" fontId="53" fillId="0" borderId="23" xfId="7" applyFont="1" applyBorder="1" applyAlignment="1" applyProtection="1">
      <alignment horizontal="left" vertical="center"/>
    </xf>
    <xf numFmtId="0" fontId="59" fillId="0" borderId="23" xfId="2" applyFont="1" applyBorder="1" applyAlignment="1" applyProtection="1">
      <alignment horizontal="left" vertical="center"/>
    </xf>
    <xf numFmtId="0" fontId="43" fillId="0" borderId="23" xfId="2" applyBorder="1" applyAlignment="1" applyProtection="1">
      <alignment horizontal="left" vertical="center"/>
    </xf>
    <xf numFmtId="0" fontId="59" fillId="0" borderId="23" xfId="4" applyFont="1" applyBorder="1" applyAlignment="1" applyProtection="1">
      <alignment vertical="center"/>
    </xf>
    <xf numFmtId="37" fontId="52" fillId="14" borderId="0" xfId="2" applyNumberFormat="1" applyFont="1" applyFill="1" applyAlignment="1" applyProtection="1">
      <alignment horizontal="right" vertical="center"/>
    </xf>
    <xf numFmtId="168" fontId="53" fillId="0" borderId="23" xfId="0" applyNumberFormat="1" applyFont="1" applyBorder="1" applyAlignment="1" applyProtection="1">
      <alignment vertical="center" wrapText="1"/>
    </xf>
    <xf numFmtId="0" fontId="53" fillId="0" borderId="23" xfId="0" applyFont="1" applyBorder="1" applyAlignment="1" applyProtection="1">
      <alignment wrapText="1"/>
    </xf>
    <xf numFmtId="168" fontId="54" fillId="0" borderId="23" xfId="0" applyNumberFormat="1" applyFont="1" applyBorder="1" applyAlignment="1" applyProtection="1">
      <alignment horizontal="center" wrapText="1"/>
    </xf>
    <xf numFmtId="0" fontId="52" fillId="0" borderId="23" xfId="2" applyFont="1" applyBorder="1" applyAlignment="1" applyProtection="1">
      <alignment horizontal="center" wrapText="1"/>
    </xf>
    <xf numFmtId="4" fontId="52" fillId="14" borderId="23" xfId="2" applyNumberFormat="1" applyFont="1" applyFill="1" applyBorder="1" applyAlignment="1" applyProtection="1">
      <alignment horizontal="right" vertical="top"/>
    </xf>
    <xf numFmtId="37" fontId="52" fillId="14" borderId="23" xfId="2" applyNumberFormat="1" applyFont="1" applyFill="1" applyBorder="1" applyAlignment="1" applyProtection="1">
      <alignment horizontal="center" vertical="center"/>
    </xf>
    <xf numFmtId="37" fontId="52" fillId="0" borderId="23" xfId="2" applyNumberFormat="1" applyFont="1" applyBorder="1" applyAlignment="1" applyProtection="1">
      <alignment horizontal="right" vertical="center"/>
    </xf>
    <xf numFmtId="0" fontId="59" fillId="0" borderId="23" xfId="0" applyFont="1" applyBorder="1" applyAlignment="1" applyProtection="1">
      <alignment horizontal="left" vertical="top" wrapText="1"/>
    </xf>
    <xf numFmtId="168" fontId="59" fillId="14" borderId="23" xfId="6" applyNumberFormat="1" applyFill="1" applyBorder="1" applyAlignment="1" applyProtection="1">
      <alignment horizontal="left" vertical="center"/>
    </xf>
    <xf numFmtId="168" fontId="61" fillId="0" borderId="23" xfId="6" applyNumberFormat="1" applyFont="1" applyBorder="1" applyAlignment="1" applyProtection="1">
      <alignment horizontal="center" vertical="center" wrapText="1"/>
    </xf>
    <xf numFmtId="2" fontId="52" fillId="0" borderId="23" xfId="2" applyNumberFormat="1" applyFont="1" applyBorder="1" applyAlignment="1" applyProtection="1">
      <alignment horizontal="right" vertical="top"/>
    </xf>
    <xf numFmtId="0" fontId="53" fillId="14" borderId="23" xfId="2" applyFont="1" applyFill="1" applyBorder="1" applyAlignment="1" applyProtection="1">
      <alignment horizontal="left" vertical="top" wrapText="1"/>
    </xf>
    <xf numFmtId="168" fontId="0" fillId="14" borderId="23" xfId="0" applyNumberFormat="1" applyFill="1" applyBorder="1" applyAlignment="1" applyProtection="1">
      <alignment horizontal="center" wrapText="1"/>
    </xf>
    <xf numFmtId="0" fontId="52" fillId="14" borderId="23" xfId="2" applyFont="1" applyFill="1" applyBorder="1" applyAlignment="1" applyProtection="1">
      <alignment horizontal="center" vertical="top" wrapText="1"/>
    </xf>
    <xf numFmtId="167" fontId="52" fillId="14" borderId="23" xfId="2" applyNumberFormat="1" applyFont="1" applyFill="1" applyBorder="1" applyAlignment="1" applyProtection="1">
      <alignment horizontal="right" vertical="top"/>
    </xf>
    <xf numFmtId="4" fontId="51" fillId="14" borderId="0" xfId="2" applyNumberFormat="1" applyFont="1" applyFill="1" applyAlignment="1" applyProtection="1">
      <alignment horizontal="right" vertical="top"/>
    </xf>
    <xf numFmtId="4" fontId="53" fillId="14" borderId="23" xfId="2" applyNumberFormat="1" applyFont="1" applyFill="1" applyBorder="1" applyAlignment="1" applyProtection="1">
      <alignment horizontal="right" vertical="top"/>
    </xf>
    <xf numFmtId="0" fontId="43" fillId="14" borderId="23" xfId="2" applyFill="1" applyBorder="1" applyAlignment="1" applyProtection="1">
      <alignment horizontal="left" vertical="top"/>
    </xf>
    <xf numFmtId="4" fontId="53" fillId="0" borderId="23" xfId="2" applyNumberFormat="1" applyFont="1" applyBorder="1" applyAlignment="1" applyProtection="1">
      <alignment horizontal="right" vertical="top"/>
    </xf>
    <xf numFmtId="49" fontId="52" fillId="0" borderId="23" xfId="2" applyNumberFormat="1" applyFont="1" applyBorder="1" applyAlignment="1" applyProtection="1">
      <alignment horizontal="center" wrapText="1"/>
    </xf>
    <xf numFmtId="0" fontId="51" fillId="14" borderId="0" xfId="2" applyFont="1" applyFill="1" applyAlignment="1" applyProtection="1">
      <alignment horizontal="right" wrapText="1"/>
    </xf>
    <xf numFmtId="0" fontId="54" fillId="14" borderId="0" xfId="2" applyFont="1" applyFill="1" applyAlignment="1" applyProtection="1">
      <alignment horizontal="left" vertical="top" wrapText="1"/>
    </xf>
    <xf numFmtId="37" fontId="52" fillId="14" borderId="23" xfId="2" applyNumberFormat="1" applyFont="1" applyFill="1" applyBorder="1" applyAlignment="1" applyProtection="1">
      <alignment horizontal="right" vertical="center"/>
    </xf>
    <xf numFmtId="0" fontId="51" fillId="14" borderId="23" xfId="2" applyFont="1" applyFill="1" applyBorder="1" applyAlignment="1" applyProtection="1">
      <alignment horizontal="right" wrapText="1"/>
    </xf>
    <xf numFmtId="168" fontId="59" fillId="14" borderId="23" xfId="5" applyNumberFormat="1" applyFont="1" applyFill="1" applyBorder="1" applyAlignment="1" applyProtection="1">
      <alignment horizontal="left" vertical="center"/>
    </xf>
    <xf numFmtId="168" fontId="53" fillId="14" borderId="23" xfId="0" applyNumberFormat="1" applyFont="1" applyFill="1" applyBorder="1" applyAlignment="1" applyProtection="1">
      <alignment horizontal="center" wrapText="1"/>
    </xf>
    <xf numFmtId="0" fontId="51" fillId="0" borderId="23" xfId="2" applyFont="1" applyBorder="1" applyAlignment="1" applyProtection="1">
      <alignment horizontal="right" wrapText="1"/>
    </xf>
    <xf numFmtId="49" fontId="52" fillId="0" borderId="23" xfId="2" applyNumberFormat="1" applyFont="1" applyBorder="1" applyAlignment="1" applyProtection="1">
      <alignment horizontal="center" vertical="center" wrapText="1"/>
    </xf>
    <xf numFmtId="0" fontId="59" fillId="0" borderId="23" xfId="4" applyFont="1" applyBorder="1" applyAlignment="1" applyProtection="1">
      <alignment wrapText="1"/>
    </xf>
    <xf numFmtId="49" fontId="59" fillId="0" borderId="23" xfId="2" applyNumberFormat="1" applyFont="1" applyBorder="1" applyAlignment="1" applyProtection="1">
      <alignment horizontal="center" vertical="center" wrapText="1"/>
    </xf>
    <xf numFmtId="49" fontId="59" fillId="0" borderId="23" xfId="2" applyNumberFormat="1" applyFont="1" applyBorder="1" applyAlignment="1" applyProtection="1">
      <alignment horizontal="center" vertical="center"/>
    </xf>
    <xf numFmtId="168" fontId="59" fillId="0" borderId="23" xfId="0" applyNumberFormat="1" applyFont="1" applyBorder="1" applyAlignment="1" applyProtection="1">
      <alignment horizontal="left" vertical="top" wrapText="1"/>
    </xf>
    <xf numFmtId="49" fontId="59" fillId="0" borderId="23" xfId="2" applyNumberFormat="1" applyFont="1" applyBorder="1" applyAlignment="1" applyProtection="1">
      <alignment horizontal="center" wrapText="1"/>
    </xf>
    <xf numFmtId="168" fontId="59" fillId="0" borderId="25" xfId="0" applyNumberFormat="1" applyFont="1" applyBorder="1" applyAlignment="1" applyProtection="1">
      <alignment horizontal="left" vertical="center" wrapText="1"/>
    </xf>
    <xf numFmtId="0" fontId="59" fillId="0" borderId="55" xfId="0" applyFont="1" applyBorder="1" applyAlignment="1" applyProtection="1">
      <alignment vertical="top" wrapText="1"/>
    </xf>
    <xf numFmtId="4" fontId="55" fillId="0" borderId="37" xfId="2" applyNumberFormat="1" applyFont="1" applyBorder="1" applyAlignment="1" applyProtection="1">
      <alignment horizontal="right"/>
    </xf>
    <xf numFmtId="0" fontId="57" fillId="0" borderId="23" xfId="2" applyFont="1" applyBorder="1" applyAlignment="1" applyProtection="1">
      <alignment horizontal="left" vertical="center"/>
    </xf>
    <xf numFmtId="0" fontId="52" fillId="0" borderId="23" xfId="2" applyFont="1" applyBorder="1" applyAlignment="1" applyProtection="1">
      <alignment horizontal="center" vertical="center"/>
    </xf>
    <xf numFmtId="0" fontId="52" fillId="0" borderId="23" xfId="2" applyFont="1" applyBorder="1" applyAlignment="1" applyProtection="1">
      <alignment horizontal="left"/>
    </xf>
    <xf numFmtId="49" fontId="52" fillId="0" borderId="23" xfId="2" applyNumberFormat="1" applyFont="1" applyBorder="1" applyAlignment="1" applyProtection="1">
      <alignment horizontal="center" vertical="top"/>
    </xf>
    <xf numFmtId="0" fontId="52" fillId="0" borderId="23" xfId="2" applyFont="1" applyBorder="1" applyAlignment="1" applyProtection="1">
      <alignment horizontal="left" vertical="center" wrapText="1"/>
    </xf>
    <xf numFmtId="0" fontId="52" fillId="13" borderId="36" xfId="2" applyFont="1" applyFill="1" applyBorder="1" applyAlignment="1" applyProtection="1">
      <alignment horizontal="center" vertical="center"/>
    </xf>
    <xf numFmtId="0" fontId="52" fillId="13" borderId="37" xfId="2" applyFont="1" applyFill="1" applyBorder="1" applyAlignment="1" applyProtection="1">
      <alignment horizontal="right" vertical="top"/>
    </xf>
    <xf numFmtId="0" fontId="55" fillId="0" borderId="37" xfId="2" applyFont="1" applyBorder="1" applyAlignment="1" applyProtection="1">
      <alignment horizontal="right" wrapText="1"/>
    </xf>
    <xf numFmtId="0" fontId="54" fillId="0" borderId="37" xfId="2" applyFont="1" applyBorder="1" applyAlignment="1" applyProtection="1">
      <alignment horizontal="left"/>
    </xf>
    <xf numFmtId="0" fontId="56" fillId="0" borderId="37" xfId="2" applyFont="1" applyBorder="1" applyAlignment="1" applyProtection="1">
      <alignment horizontal="center"/>
    </xf>
    <xf numFmtId="0" fontId="55" fillId="0" borderId="37" xfId="0" applyFont="1" applyBorder="1" applyProtection="1"/>
    <xf numFmtId="16" fontId="53" fillId="0" borderId="23" xfId="0" applyNumberFormat="1" applyFont="1" applyBorder="1" applyAlignment="1" applyProtection="1">
      <alignment horizontal="center" wrapText="1"/>
    </xf>
    <xf numFmtId="0" fontId="0" fillId="0" borderId="23" xfId="0" applyBorder="1" applyProtection="1"/>
    <xf numFmtId="49" fontId="52" fillId="0" borderId="23" xfId="2" applyNumberFormat="1" applyFont="1" applyBorder="1" applyAlignment="1" applyProtection="1">
      <alignment horizontal="center" vertical="top" wrapText="1"/>
    </xf>
    <xf numFmtId="0" fontId="52" fillId="0" borderId="23" xfId="2" applyFont="1" applyBorder="1" applyAlignment="1" applyProtection="1">
      <alignment vertical="top" wrapText="1"/>
    </xf>
    <xf numFmtId="0" fontId="52" fillId="0" borderId="23" xfId="2" applyFont="1" applyBorder="1" applyAlignment="1" applyProtection="1">
      <alignment horizontal="center"/>
    </xf>
    <xf numFmtId="0" fontId="52" fillId="0" borderId="23" xfId="2" applyFont="1" applyBorder="1" applyAlignment="1" applyProtection="1">
      <alignment horizontal="left" wrapText="1"/>
    </xf>
    <xf numFmtId="0" fontId="44" fillId="9" borderId="0" xfId="2" applyFont="1" applyFill="1" applyAlignment="1" applyProtection="1">
      <alignment horizontal="left" vertical="top"/>
    </xf>
    <xf numFmtId="0" fontId="44" fillId="9" borderId="0" xfId="2" applyFont="1" applyFill="1" applyAlignment="1" applyProtection="1">
      <alignment horizontal="left"/>
    </xf>
    <xf numFmtId="0" fontId="45" fillId="9" borderId="0" xfId="2" applyFont="1" applyFill="1" applyAlignment="1" applyProtection="1">
      <alignment horizontal="right"/>
    </xf>
    <xf numFmtId="0" fontId="45" fillId="9" borderId="0" xfId="2" applyFont="1" applyFill="1" applyAlignment="1" applyProtection="1">
      <alignment horizontal="left"/>
    </xf>
    <xf numFmtId="0" fontId="45" fillId="9" borderId="0" xfId="2" applyFont="1" applyFill="1" applyAlignment="1" applyProtection="1">
      <alignment horizontal="center"/>
    </xf>
    <xf numFmtId="0" fontId="46" fillId="9" borderId="0" xfId="2" applyFont="1" applyFill="1" applyAlignment="1" applyProtection="1">
      <alignment horizontal="left" vertical="center"/>
    </xf>
    <xf numFmtId="0" fontId="46" fillId="9" borderId="0" xfId="2" applyFont="1" applyFill="1" applyAlignment="1" applyProtection="1">
      <alignment horizontal="left"/>
    </xf>
    <xf numFmtId="0" fontId="47" fillId="9" borderId="0" xfId="2" applyFont="1" applyFill="1" applyAlignment="1" applyProtection="1">
      <alignment horizontal="right"/>
    </xf>
    <xf numFmtId="0" fontId="47" fillId="9" borderId="0" xfId="2" applyFont="1" applyFill="1" applyAlignment="1" applyProtection="1">
      <alignment horizontal="left"/>
    </xf>
    <xf numFmtId="0" fontId="47" fillId="9" borderId="0" xfId="2" applyFont="1" applyFill="1" applyAlignment="1" applyProtection="1">
      <alignment horizontal="center"/>
    </xf>
    <xf numFmtId="0" fontId="46" fillId="9" borderId="0" xfId="2" applyFont="1" applyFill="1" applyAlignment="1" applyProtection="1">
      <alignment horizontal="center" vertical="center"/>
    </xf>
    <xf numFmtId="0" fontId="48" fillId="9" borderId="0" xfId="2" applyFont="1" applyFill="1" applyAlignment="1" applyProtection="1">
      <alignment horizontal="right"/>
    </xf>
    <xf numFmtId="0" fontId="49" fillId="9" borderId="0" xfId="2" applyFont="1" applyFill="1" applyAlignment="1" applyProtection="1">
      <alignment horizontal="left"/>
    </xf>
    <xf numFmtId="0" fontId="49" fillId="9" borderId="0" xfId="2" applyFont="1" applyFill="1" applyAlignment="1" applyProtection="1">
      <alignment horizontal="center"/>
    </xf>
    <xf numFmtId="0" fontId="51" fillId="9" borderId="0" xfId="2" applyFont="1" applyFill="1" applyAlignment="1" applyProtection="1">
      <alignment horizontal="right"/>
    </xf>
    <xf numFmtId="0" fontId="52" fillId="9" borderId="0" xfId="2" applyFont="1" applyFill="1" applyAlignment="1" applyProtection="1">
      <alignment horizontal="left"/>
    </xf>
    <xf numFmtId="0" fontId="52" fillId="9" borderId="0" xfId="2" applyFont="1" applyFill="1" applyAlignment="1" applyProtection="1">
      <alignment horizontal="center"/>
    </xf>
    <xf numFmtId="1" fontId="52" fillId="9" borderId="0" xfId="2" applyNumberFormat="1" applyFont="1" applyFill="1" applyAlignment="1" applyProtection="1">
      <alignment horizontal="left"/>
    </xf>
    <xf numFmtId="0" fontId="52" fillId="9" borderId="0" xfId="2" applyFont="1" applyFill="1" applyAlignment="1" applyProtection="1">
      <alignment horizontal="center" vertical="center"/>
    </xf>
    <xf numFmtId="0" fontId="52" fillId="9" borderId="0" xfId="2" applyFont="1" applyFill="1" applyAlignment="1" applyProtection="1">
      <alignment horizontal="right"/>
    </xf>
    <xf numFmtId="0" fontId="52" fillId="11" borderId="43" xfId="2" applyFont="1" applyFill="1" applyBorder="1" applyAlignment="1" applyProtection="1">
      <alignment horizontal="center" vertical="center" wrapText="1"/>
    </xf>
    <xf numFmtId="0" fontId="52" fillId="11" borderId="44" xfId="2" applyFont="1" applyFill="1" applyBorder="1" applyAlignment="1" applyProtection="1">
      <alignment horizontal="center" vertical="center" wrapText="1"/>
    </xf>
    <xf numFmtId="0" fontId="52" fillId="11" borderId="45" xfId="2" applyFont="1" applyFill="1" applyBorder="1" applyAlignment="1" applyProtection="1">
      <alignment horizontal="center" vertical="center" wrapText="1"/>
    </xf>
    <xf numFmtId="0" fontId="53" fillId="12" borderId="46" xfId="0" applyFont="1" applyFill="1" applyBorder="1" applyAlignment="1" applyProtection="1">
      <alignment horizontal="center" wrapText="1"/>
    </xf>
    <xf numFmtId="0" fontId="52" fillId="11" borderId="47" xfId="2" applyFont="1" applyFill="1" applyBorder="1" applyAlignment="1" applyProtection="1">
      <alignment horizontal="center" vertical="center" wrapText="1"/>
    </xf>
    <xf numFmtId="0" fontId="52" fillId="11" borderId="48" xfId="2" applyFont="1" applyFill="1" applyBorder="1" applyAlignment="1" applyProtection="1">
      <alignment horizontal="center" vertical="center" wrapText="1"/>
    </xf>
    <xf numFmtId="0" fontId="53" fillId="12" borderId="46" xfId="0" applyFont="1" applyFill="1" applyBorder="1" applyAlignment="1" applyProtection="1">
      <alignment horizontal="center" vertical="center" wrapText="1"/>
    </xf>
    <xf numFmtId="0" fontId="52" fillId="11" borderId="49" xfId="2" applyFont="1" applyFill="1" applyBorder="1" applyAlignment="1" applyProtection="1">
      <alignment horizontal="center" vertical="center" wrapText="1"/>
    </xf>
    <xf numFmtId="0" fontId="52" fillId="11" borderId="50" xfId="2" applyFont="1" applyFill="1" applyBorder="1" applyAlignment="1" applyProtection="1">
      <alignment horizontal="center" vertical="center" wrapText="1"/>
    </xf>
    <xf numFmtId="0" fontId="52" fillId="11" borderId="51" xfId="2" applyFont="1" applyFill="1" applyBorder="1" applyAlignment="1" applyProtection="1">
      <alignment horizontal="center" vertical="center" wrapText="1"/>
    </xf>
    <xf numFmtId="0" fontId="53" fillId="12" borderId="52" xfId="0" applyFont="1" applyFill="1" applyBorder="1" applyAlignment="1" applyProtection="1">
      <alignment horizontal="center" wrapText="1"/>
    </xf>
    <xf numFmtId="0" fontId="53" fillId="12" borderId="52" xfId="0" applyFont="1" applyFill="1" applyBorder="1" applyAlignment="1" applyProtection="1">
      <alignment horizontal="center" vertical="center" wrapText="1"/>
    </xf>
    <xf numFmtId="0" fontId="52" fillId="9" borderId="53" xfId="2" applyFont="1" applyFill="1" applyBorder="1" applyAlignment="1" applyProtection="1">
      <alignment horizontal="center" vertical="center"/>
    </xf>
    <xf numFmtId="0" fontId="52" fillId="9" borderId="54" xfId="2" applyFont="1" applyFill="1" applyBorder="1" applyAlignment="1" applyProtection="1">
      <alignment horizontal="left"/>
    </xf>
    <xf numFmtId="0" fontId="52" fillId="9" borderId="54" xfId="2" applyFont="1" applyFill="1" applyBorder="1" applyAlignment="1" applyProtection="1">
      <alignment horizontal="right"/>
    </xf>
    <xf numFmtId="0" fontId="52" fillId="9" borderId="54" xfId="2" applyFont="1" applyFill="1" applyBorder="1" applyAlignment="1" applyProtection="1">
      <alignment horizontal="center"/>
    </xf>
    <xf numFmtId="0" fontId="52" fillId="0" borderId="0" xfId="2" applyFont="1" applyAlignment="1" applyProtection="1">
      <alignment horizontal="center" vertical="center"/>
    </xf>
    <xf numFmtId="0" fontId="52" fillId="0" borderId="0" xfId="2" applyFont="1" applyAlignment="1" applyProtection="1">
      <alignment horizontal="left"/>
    </xf>
    <xf numFmtId="0" fontId="52" fillId="0" borderId="0" xfId="2" applyFont="1" applyAlignment="1" applyProtection="1">
      <alignment horizontal="right"/>
    </xf>
    <xf numFmtId="0" fontId="52" fillId="0" borderId="0" xfId="2" applyFont="1" applyAlignment="1" applyProtection="1">
      <alignment horizontal="center"/>
    </xf>
    <xf numFmtId="0" fontId="51" fillId="0" borderId="0" xfId="2" applyFont="1" applyAlignment="1" applyProtection="1">
      <alignment horizontal="right"/>
    </xf>
    <xf numFmtId="4" fontId="65" fillId="8" borderId="31" xfId="0" applyNumberFormat="1" applyFont="1" applyFill="1" applyBorder="1" applyAlignment="1" applyProtection="1">
      <alignment vertical="top" shrinkToFit="1"/>
      <protection locked="0"/>
    </xf>
    <xf numFmtId="4" fontId="65" fillId="8" borderId="33" xfId="0" applyNumberFormat="1" applyFont="1" applyFill="1" applyBorder="1" applyAlignment="1" applyProtection="1">
      <alignment vertical="top" shrinkToFit="1"/>
      <protection locked="0"/>
    </xf>
    <xf numFmtId="4" fontId="65" fillId="0" borderId="32" xfId="0" applyNumberFormat="1" applyFont="1" applyBorder="1" applyAlignment="1" applyProtection="1">
      <alignment vertical="top" shrinkToFit="1"/>
    </xf>
    <xf numFmtId="4" fontId="65" fillId="0" borderId="0" xfId="0" applyNumberFormat="1" applyFont="1" applyAlignment="1" applyProtection="1">
      <alignment vertical="top" shrinkToFit="1"/>
    </xf>
    <xf numFmtId="4" fontId="65" fillId="0" borderId="34" xfId="0" applyNumberFormat="1" applyFont="1" applyBorder="1" applyAlignment="1" applyProtection="1">
      <alignment vertical="top" shrinkToFit="1"/>
    </xf>
    <xf numFmtId="4" fontId="65" fillId="0" borderId="37" xfId="0" applyNumberFormat="1" applyFont="1" applyBorder="1" applyAlignment="1" applyProtection="1">
      <alignment vertical="top" shrinkToFit="1"/>
    </xf>
    <xf numFmtId="0" fontId="0" fillId="0" borderId="37" xfId="0" applyBorder="1" applyProtection="1"/>
    <xf numFmtId="4" fontId="65" fillId="0" borderId="31" xfId="0" applyNumberFormat="1" applyFont="1" applyBorder="1" applyAlignment="1" applyProtection="1">
      <alignment vertical="top" shrinkToFit="1"/>
    </xf>
    <xf numFmtId="4" fontId="65" fillId="0" borderId="33" xfId="0" applyNumberFormat="1" applyFont="1" applyBorder="1" applyAlignment="1" applyProtection="1">
      <alignment vertical="top" shrinkToFit="1"/>
    </xf>
    <xf numFmtId="0" fontId="65" fillId="0" borderId="30" xfId="0" applyFont="1" applyBorder="1" applyAlignment="1" applyProtection="1">
      <alignment vertical="top"/>
    </xf>
    <xf numFmtId="49" fontId="65" fillId="0" borderId="31" xfId="0" applyNumberFormat="1" applyFont="1" applyBorder="1" applyAlignment="1" applyProtection="1">
      <alignment vertical="top"/>
    </xf>
    <xf numFmtId="49" fontId="65" fillId="0" borderId="31" xfId="0" applyNumberFormat="1" applyFont="1" applyBorder="1" applyAlignment="1" applyProtection="1">
      <alignment horizontal="left" vertical="top" wrapText="1"/>
    </xf>
    <xf numFmtId="0" fontId="65" fillId="0" borderId="31" xfId="0" applyFont="1" applyBorder="1" applyAlignment="1" applyProtection="1">
      <alignment horizontal="center" vertical="top" shrinkToFit="1"/>
    </xf>
    <xf numFmtId="172" fontId="65" fillId="5" borderId="31" xfId="0" applyNumberFormat="1" applyFont="1" applyFill="1" applyBorder="1" applyAlignment="1" applyProtection="1">
      <alignment vertical="top" shrinkToFit="1"/>
    </xf>
    <xf numFmtId="0" fontId="65" fillId="0" borderId="35" xfId="0" applyFont="1" applyBorder="1" applyAlignment="1" applyProtection="1">
      <alignment vertical="top"/>
    </xf>
    <xf numFmtId="49" fontId="65" fillId="0" borderId="33" xfId="0" applyNumberFormat="1" applyFont="1" applyBorder="1" applyAlignment="1" applyProtection="1">
      <alignment vertical="top"/>
    </xf>
    <xf numFmtId="49" fontId="65" fillId="0" borderId="33" xfId="0" applyNumberFormat="1" applyFont="1" applyBorder="1" applyAlignment="1" applyProtection="1">
      <alignment horizontal="left" vertical="top" wrapText="1"/>
    </xf>
    <xf numFmtId="0" fontId="65" fillId="0" borderId="33" xfId="0" applyFont="1" applyBorder="1" applyAlignment="1" applyProtection="1">
      <alignment horizontal="center" vertical="top" shrinkToFit="1"/>
    </xf>
    <xf numFmtId="172" fontId="65" fillId="5" borderId="33" xfId="0" applyNumberFormat="1" applyFont="1" applyFill="1" applyBorder="1" applyAlignment="1" applyProtection="1">
      <alignment vertical="top" shrinkToFit="1"/>
    </xf>
    <xf numFmtId="4" fontId="37" fillId="14" borderId="0" xfId="0" applyNumberFormat="1" applyFont="1" applyFill="1" applyAlignment="1" applyProtection="1">
      <alignment vertical="top" shrinkToFit="1"/>
    </xf>
    <xf numFmtId="49" fontId="37" fillId="0" borderId="31" xfId="0" applyNumberFormat="1" applyFont="1" applyBorder="1" applyAlignment="1" applyProtection="1">
      <alignment horizontal="center" vertical="top" wrapText="1"/>
    </xf>
    <xf numFmtId="167" fontId="37" fillId="5" borderId="31" xfId="0" applyNumberFormat="1" applyFont="1" applyFill="1" applyBorder="1" applyAlignment="1" applyProtection="1">
      <alignment vertical="center" shrinkToFit="1"/>
    </xf>
    <xf numFmtId="167" fontId="37" fillId="5" borderId="31" xfId="0" applyNumberFormat="1" applyFont="1" applyFill="1" applyBorder="1" applyAlignment="1" applyProtection="1">
      <alignment vertical="top" shrinkToFit="1"/>
    </xf>
    <xf numFmtId="0" fontId="0" fillId="0" borderId="0" xfId="0" applyAlignment="1" applyProtection="1">
      <alignment horizontal="left" vertical="center"/>
      <protection locked="0"/>
    </xf>
    <xf numFmtId="0" fontId="0" fillId="0" borderId="0" xfId="0" applyAlignment="1" applyProtection="1">
      <alignment horizontal="left" vertical="center" wrapText="1"/>
      <protection locked="0"/>
    </xf>
    <xf numFmtId="3" fontId="52" fillId="0" borderId="0" xfId="0" applyNumberFormat="1" applyFont="1" applyAlignment="1" applyProtection="1">
      <alignment horizontal="center" vertical="center"/>
      <protection locked="0"/>
    </xf>
    <xf numFmtId="0" fontId="71" fillId="0" borderId="0" xfId="0" applyFont="1" applyAlignment="1" applyProtection="1">
      <alignment vertical="center"/>
      <protection locked="0"/>
    </xf>
    <xf numFmtId="3" fontId="71" fillId="0" borderId="0" xfId="0" applyNumberFormat="1" applyFont="1" applyAlignment="1" applyProtection="1">
      <alignment horizontal="center" vertical="center"/>
      <protection locked="0"/>
    </xf>
    <xf numFmtId="0" fontId="69" fillId="0" borderId="0" xfId="0" applyFont="1" applyAlignment="1" applyProtection="1">
      <alignment horizontal="left" vertical="center"/>
      <protection locked="0"/>
    </xf>
    <xf numFmtId="0" fontId="69" fillId="0" borderId="0" xfId="0" applyFont="1" applyAlignment="1" applyProtection="1">
      <alignment horizontal="left" vertical="center" wrapText="1"/>
      <protection locked="0"/>
    </xf>
    <xf numFmtId="0" fontId="70" fillId="0" borderId="0" xfId="0" applyFont="1" applyAlignment="1" applyProtection="1">
      <alignment horizontal="left" vertical="center"/>
      <protection locked="0"/>
    </xf>
    <xf numFmtId="0" fontId="70" fillId="0" borderId="0" xfId="0" applyFont="1" applyAlignment="1" applyProtection="1">
      <alignment horizontal="left" vertical="center" wrapText="1"/>
      <protection locked="0"/>
    </xf>
    <xf numFmtId="3" fontId="70" fillId="0" borderId="0" xfId="0" applyNumberFormat="1" applyFont="1" applyAlignment="1" applyProtection="1">
      <alignment horizontal="center" vertical="center" wrapText="1"/>
      <protection locked="0"/>
    </xf>
    <xf numFmtId="0" fontId="70" fillId="0" borderId="0" xfId="0" applyFont="1" applyAlignment="1" applyProtection="1">
      <alignment vertical="center"/>
      <protection locked="0"/>
    </xf>
    <xf numFmtId="0" fontId="70" fillId="0" borderId="0" xfId="0" applyFont="1" applyAlignment="1" applyProtection="1">
      <alignment vertical="center" wrapText="1"/>
      <protection locked="0"/>
    </xf>
    <xf numFmtId="0" fontId="52" fillId="0" borderId="0" xfId="0" applyFont="1" applyAlignment="1" applyProtection="1">
      <alignment horizontal="center" vertical="center"/>
      <protection locked="0"/>
    </xf>
    <xf numFmtId="0" fontId="52" fillId="0" borderId="0" xfId="0" applyFont="1" applyAlignment="1" applyProtection="1">
      <alignment vertical="center" wrapText="1"/>
      <protection locked="0"/>
    </xf>
    <xf numFmtId="3" fontId="52" fillId="0" borderId="0" xfId="0" applyNumberFormat="1" applyFont="1" applyAlignment="1" applyProtection="1">
      <alignment horizontal="center" vertical="center" wrapText="1"/>
      <protection locked="0"/>
    </xf>
    <xf numFmtId="0" fontId="52" fillId="0" borderId="57" xfId="0" applyFont="1" applyBorder="1" applyAlignment="1" applyProtection="1">
      <alignment horizontal="center" vertical="center"/>
      <protection locked="0"/>
    </xf>
    <xf numFmtId="0" fontId="55" fillId="0" borderId="0" xfId="0" applyFont="1" applyAlignment="1" applyProtection="1">
      <alignment horizontal="left" vertical="center" wrapText="1"/>
      <protection locked="0"/>
    </xf>
    <xf numFmtId="3" fontId="52" fillId="0" borderId="58" xfId="0" applyNumberFormat="1" applyFont="1" applyBorder="1" applyAlignment="1" applyProtection="1">
      <alignment horizontal="center" vertical="center" wrapText="1"/>
      <protection locked="0"/>
    </xf>
    <xf numFmtId="3" fontId="46" fillId="5" borderId="67" xfId="0" applyNumberFormat="1" applyFont="1" applyFill="1" applyBorder="1" applyAlignment="1" applyProtection="1">
      <alignment horizontal="center" vertical="center" wrapText="1"/>
      <protection locked="0"/>
    </xf>
    <xf numFmtId="3" fontId="48" fillId="15" borderId="23" xfId="0" applyNumberFormat="1" applyFont="1" applyFill="1" applyBorder="1" applyAlignment="1" applyProtection="1">
      <alignment horizontal="center" vertical="center" wrapText="1"/>
      <protection locked="0"/>
    </xf>
    <xf numFmtId="3" fontId="47" fillId="0" borderId="67" xfId="0" applyNumberFormat="1" applyFont="1" applyBorder="1" applyAlignment="1" applyProtection="1">
      <alignment horizontal="center" vertical="center" wrapText="1"/>
      <protection locked="0"/>
    </xf>
    <xf numFmtId="3" fontId="47" fillId="0" borderId="68" xfId="0" applyNumberFormat="1" applyFont="1" applyBorder="1" applyAlignment="1" applyProtection="1">
      <alignment horizontal="center" vertical="center" wrapText="1"/>
      <protection locked="0"/>
    </xf>
    <xf numFmtId="3" fontId="87" fillId="0" borderId="23" xfId="0" applyNumberFormat="1" applyFont="1" applyBorder="1" applyAlignment="1" applyProtection="1">
      <alignment horizontal="center" vertical="center" wrapText="1"/>
      <protection locked="0"/>
    </xf>
    <xf numFmtId="3" fontId="47" fillId="0" borderId="70" xfId="0" applyNumberFormat="1" applyFont="1" applyBorder="1" applyAlignment="1" applyProtection="1">
      <alignment horizontal="center" vertical="center" wrapText="1"/>
      <protection locked="0"/>
    </xf>
    <xf numFmtId="0" fontId="47" fillId="0" borderId="0" xfId="0" applyFont="1" applyAlignment="1" applyProtection="1">
      <alignment horizontal="center" vertical="center"/>
      <protection locked="0"/>
    </xf>
    <xf numFmtId="0" fontId="47" fillId="0" borderId="0" xfId="0" applyFont="1" applyAlignment="1" applyProtection="1">
      <alignment horizontal="left" vertical="center" wrapText="1"/>
      <protection locked="0"/>
    </xf>
    <xf numFmtId="3" fontId="72" fillId="0" borderId="0" xfId="0" applyNumberFormat="1" applyFont="1" applyAlignment="1" applyProtection="1">
      <alignment horizontal="center" vertical="center" wrapText="1"/>
      <protection locked="0"/>
    </xf>
    <xf numFmtId="3" fontId="52" fillId="0" borderId="0" xfId="0" applyNumberFormat="1" applyFont="1" applyAlignment="1" applyProtection="1">
      <alignment vertical="center"/>
      <protection locked="0"/>
    </xf>
    <xf numFmtId="0" fontId="73" fillId="0" borderId="0" xfId="0" applyFont="1" applyAlignment="1" applyProtection="1">
      <alignment vertical="center" wrapText="1"/>
      <protection locked="0"/>
    </xf>
    <xf numFmtId="0" fontId="46" fillId="0" borderId="61" xfId="0" applyFont="1" applyBorder="1" applyAlignment="1" applyProtection="1">
      <alignment horizontal="center" vertical="center"/>
    </xf>
    <xf numFmtId="0" fontId="46" fillId="0" borderId="74" xfId="0" applyFont="1" applyBorder="1" applyAlignment="1" applyProtection="1">
      <alignment horizontal="center" vertical="center"/>
    </xf>
    <xf numFmtId="2" fontId="73" fillId="5" borderId="66" xfId="0" applyNumberFormat="1" applyFont="1" applyFill="1" applyBorder="1" applyAlignment="1" applyProtection="1">
      <alignment horizontal="center" vertical="center" wrapText="1"/>
    </xf>
    <xf numFmtId="2" fontId="73" fillId="5" borderId="67" xfId="0" applyNumberFormat="1" applyFont="1" applyFill="1" applyBorder="1" applyAlignment="1" applyProtection="1">
      <alignment horizontal="left" vertical="center" wrapText="1"/>
    </xf>
    <xf numFmtId="2" fontId="46" fillId="5" borderId="67" xfId="0" applyNumberFormat="1" applyFont="1" applyFill="1" applyBorder="1" applyAlignment="1" applyProtection="1">
      <alignment horizontal="center" vertical="center"/>
    </xf>
    <xf numFmtId="2" fontId="46" fillId="5" borderId="67" xfId="0" applyNumberFormat="1" applyFont="1" applyFill="1" applyBorder="1" applyAlignment="1" applyProtection="1">
      <alignment horizontal="center" vertical="center" wrapText="1"/>
    </xf>
    <xf numFmtId="1" fontId="73" fillId="0" borderId="69" xfId="0" applyNumberFormat="1" applyFont="1" applyBorder="1" applyAlignment="1" applyProtection="1">
      <alignment horizontal="center" vertical="center" wrapText="1"/>
    </xf>
    <xf numFmtId="2" fontId="46" fillId="0" borderId="23" xfId="0" applyNumberFormat="1" applyFont="1" applyBorder="1" applyAlignment="1" applyProtection="1">
      <alignment horizontal="left" vertical="center" wrapText="1"/>
    </xf>
    <xf numFmtId="1" fontId="46" fillId="0" borderId="23" xfId="0" applyNumberFormat="1" applyFont="1" applyBorder="1" applyAlignment="1" applyProtection="1">
      <alignment horizontal="center" vertical="center"/>
    </xf>
    <xf numFmtId="2" fontId="46" fillId="0" borderId="23" xfId="0" applyNumberFormat="1" applyFont="1" applyBorder="1" applyAlignment="1" applyProtection="1">
      <alignment horizontal="center" vertical="center"/>
    </xf>
    <xf numFmtId="2" fontId="46" fillId="0" borderId="23" xfId="0" applyNumberFormat="1" applyFont="1" applyBorder="1" applyAlignment="1" applyProtection="1">
      <alignment horizontal="center" vertical="center" wrapText="1"/>
    </xf>
    <xf numFmtId="1" fontId="74" fillId="0" borderId="69" xfId="0" applyNumberFormat="1" applyFont="1" applyBorder="1" applyAlignment="1" applyProtection="1">
      <alignment horizontal="center" vertical="center" wrapText="1"/>
    </xf>
    <xf numFmtId="2" fontId="75" fillId="0" borderId="23" xfId="0" applyNumberFormat="1" applyFont="1" applyBorder="1" applyAlignment="1" applyProtection="1">
      <alignment horizontal="left" vertical="center" wrapText="1"/>
    </xf>
    <xf numFmtId="1" fontId="75" fillId="0" borderId="23" xfId="0" applyNumberFormat="1" applyFont="1" applyBorder="1" applyAlignment="1" applyProtection="1">
      <alignment horizontal="center" vertical="center"/>
    </xf>
    <xf numFmtId="2" fontId="75" fillId="0" borderId="23" xfId="0" applyNumberFormat="1" applyFont="1" applyBorder="1" applyAlignment="1" applyProtection="1">
      <alignment horizontal="center" vertical="center"/>
    </xf>
    <xf numFmtId="2" fontId="75" fillId="0" borderId="23" xfId="0" applyNumberFormat="1" applyFont="1" applyBorder="1" applyAlignment="1" applyProtection="1">
      <alignment horizontal="center" vertical="center" wrapText="1"/>
    </xf>
    <xf numFmtId="1" fontId="75" fillId="0" borderId="69" xfId="0" applyNumberFormat="1" applyFont="1" applyBorder="1" applyAlignment="1" applyProtection="1">
      <alignment horizontal="center" vertical="center" wrapText="1"/>
    </xf>
    <xf numFmtId="2" fontId="76" fillId="0" borderId="23" xfId="0" applyNumberFormat="1" applyFont="1" applyBorder="1" applyAlignment="1" applyProtection="1">
      <alignment horizontal="left" vertical="center" wrapText="1"/>
    </xf>
    <xf numFmtId="1" fontId="47" fillId="0" borderId="69" xfId="0" applyNumberFormat="1" applyFont="1" applyBorder="1" applyAlignment="1" applyProtection="1">
      <alignment horizontal="center" vertical="center" wrapText="1"/>
    </xf>
    <xf numFmtId="2" fontId="78" fillId="0" borderId="23" xfId="0" applyNumberFormat="1" applyFont="1" applyBorder="1" applyAlignment="1" applyProtection="1">
      <alignment horizontal="left" vertical="center" wrapText="1"/>
    </xf>
    <xf numFmtId="1" fontId="47" fillId="0" borderId="23" xfId="0" applyNumberFormat="1" applyFont="1" applyBorder="1" applyAlignment="1" applyProtection="1">
      <alignment horizontal="center" vertical="center"/>
    </xf>
    <xf numFmtId="2" fontId="47" fillId="0" borderId="23" xfId="0" applyNumberFormat="1" applyFont="1" applyBorder="1" applyAlignment="1" applyProtection="1">
      <alignment horizontal="center" vertical="center"/>
    </xf>
    <xf numFmtId="2" fontId="47" fillId="0" borderId="23" xfId="0" applyNumberFormat="1" applyFont="1" applyBorder="1" applyAlignment="1" applyProtection="1">
      <alignment horizontal="center" vertical="center" wrapText="1"/>
    </xf>
    <xf numFmtId="1" fontId="48" fillId="0" borderId="69" xfId="0" applyNumberFormat="1" applyFont="1" applyBorder="1" applyAlignment="1" applyProtection="1">
      <alignment horizontal="center" vertical="center" wrapText="1"/>
    </xf>
    <xf numFmtId="2" fontId="48" fillId="0" borderId="23" xfId="0" applyNumberFormat="1" applyFont="1" applyBorder="1" applyAlignment="1" applyProtection="1">
      <alignment horizontal="left" vertical="center" wrapText="1"/>
    </xf>
    <xf numFmtId="1" fontId="48" fillId="0" borderId="23" xfId="0" applyNumberFormat="1" applyFont="1" applyBorder="1" applyAlignment="1" applyProtection="1">
      <alignment horizontal="center" vertical="center"/>
    </xf>
    <xf numFmtId="2" fontId="48" fillId="0" borderId="23" xfId="0" applyNumberFormat="1" applyFont="1" applyBorder="1" applyAlignment="1" applyProtection="1">
      <alignment horizontal="center" vertical="center"/>
    </xf>
    <xf numFmtId="2" fontId="80" fillId="0" borderId="23" xfId="0" applyNumberFormat="1" applyFont="1" applyBorder="1" applyAlignment="1" applyProtection="1">
      <alignment horizontal="center" vertical="center"/>
    </xf>
    <xf numFmtId="168" fontId="75" fillId="0" borderId="69" xfId="0" applyNumberFormat="1" applyFont="1" applyBorder="1" applyAlignment="1" applyProtection="1">
      <alignment horizontal="center" vertical="center" wrapText="1"/>
    </xf>
    <xf numFmtId="0" fontId="75" fillId="0" borderId="23" xfId="0" applyFont="1" applyBorder="1" applyAlignment="1" applyProtection="1">
      <alignment horizontal="left" vertical="center" wrapText="1"/>
    </xf>
    <xf numFmtId="0" fontId="75" fillId="0" borderId="23" xfId="0" applyFont="1" applyBorder="1" applyAlignment="1" applyProtection="1">
      <alignment horizontal="center" vertical="center"/>
    </xf>
    <xf numFmtId="0" fontId="75" fillId="0" borderId="23" xfId="0" applyFont="1" applyBorder="1" applyAlignment="1" applyProtection="1">
      <alignment horizontal="center" vertical="center" wrapText="1"/>
    </xf>
    <xf numFmtId="0" fontId="48" fillId="0" borderId="69" xfId="0" applyFont="1" applyBorder="1" applyAlignment="1" applyProtection="1">
      <alignment horizontal="center" vertical="center" wrapText="1"/>
    </xf>
    <xf numFmtId="0" fontId="78" fillId="0" borderId="23" xfId="0" applyFont="1" applyBorder="1" applyAlignment="1" applyProtection="1">
      <alignment horizontal="left" vertical="center" wrapText="1"/>
    </xf>
    <xf numFmtId="0" fontId="78" fillId="0" borderId="23" xfId="0" applyFont="1" applyBorder="1" applyAlignment="1" applyProtection="1">
      <alignment horizontal="center" vertical="center"/>
    </xf>
    <xf numFmtId="0" fontId="47" fillId="0" borderId="23" xfId="0" applyFont="1" applyBorder="1" applyAlignment="1" applyProtection="1">
      <alignment horizontal="center" vertical="center"/>
    </xf>
    <xf numFmtId="0" fontId="47" fillId="0" borderId="23" xfId="0" applyFont="1" applyBorder="1" applyAlignment="1" applyProtection="1">
      <alignment horizontal="center" vertical="center" wrapText="1"/>
    </xf>
    <xf numFmtId="0" fontId="82" fillId="0" borderId="69" xfId="0" applyFont="1" applyBorder="1" applyAlignment="1" applyProtection="1">
      <alignment horizontal="center" vertical="center" wrapText="1"/>
    </xf>
    <xf numFmtId="0" fontId="82" fillId="0" borderId="23" xfId="0" applyFont="1" applyBorder="1" applyAlignment="1" applyProtection="1">
      <alignment horizontal="left" vertical="center" wrapText="1"/>
    </xf>
    <xf numFmtId="0" fontId="82" fillId="0" borderId="23" xfId="0" applyFont="1" applyBorder="1" applyAlignment="1" applyProtection="1">
      <alignment horizontal="center" vertical="center" wrapText="1"/>
    </xf>
    <xf numFmtId="0" fontId="49" fillId="0" borderId="23" xfId="0" applyFont="1" applyBorder="1" applyAlignment="1" applyProtection="1">
      <alignment horizontal="left" vertical="center" wrapText="1"/>
    </xf>
    <xf numFmtId="0" fontId="48" fillId="0" borderId="23" xfId="0" applyFont="1" applyBorder="1" applyAlignment="1" applyProtection="1">
      <alignment horizontal="center" vertical="center" wrapText="1"/>
    </xf>
    <xf numFmtId="2" fontId="83" fillId="0" borderId="23" xfId="0" applyNumberFormat="1" applyFont="1" applyBorder="1" applyAlignment="1" applyProtection="1">
      <alignment horizontal="left" vertical="center" wrapText="1"/>
    </xf>
    <xf numFmtId="1" fontId="83" fillId="0" borderId="23" xfId="0" applyNumberFormat="1" applyFont="1" applyBorder="1" applyAlignment="1" applyProtection="1">
      <alignment horizontal="center" vertical="center"/>
    </xf>
    <xf numFmtId="2" fontId="83" fillId="0" borderId="23" xfId="0" applyNumberFormat="1" applyFont="1" applyBorder="1" applyAlignment="1" applyProtection="1">
      <alignment horizontal="center" vertical="center"/>
    </xf>
    <xf numFmtId="2" fontId="52" fillId="0" borderId="23" xfId="0" applyNumberFormat="1" applyFont="1" applyBorder="1" applyAlignment="1" applyProtection="1">
      <alignment vertical="center"/>
    </xf>
    <xf numFmtId="2" fontId="83" fillId="0" borderId="23" xfId="0" applyNumberFormat="1" applyFont="1" applyBorder="1" applyAlignment="1" applyProtection="1">
      <alignment horizontal="center" vertical="center" wrapText="1"/>
    </xf>
    <xf numFmtId="0" fontId="85" fillId="0" borderId="67" xfId="0" applyFont="1" applyBorder="1" applyAlignment="1" applyProtection="1">
      <alignment horizontal="center" vertical="center"/>
    </xf>
    <xf numFmtId="3" fontId="86" fillId="0" borderId="23" xfId="0" applyNumberFormat="1" applyFont="1" applyBorder="1" applyAlignment="1" applyProtection="1">
      <alignment horizontal="center" vertical="center" wrapText="1"/>
    </xf>
    <xf numFmtId="3" fontId="46" fillId="5" borderId="68" xfId="0" applyNumberFormat="1" applyFont="1" applyFill="1" applyBorder="1" applyAlignment="1" applyProtection="1">
      <alignment horizontal="center" vertical="center" wrapText="1"/>
    </xf>
    <xf numFmtId="3" fontId="46" fillId="0" borderId="70" xfId="0" applyNumberFormat="1" applyFont="1" applyBorder="1" applyAlignment="1" applyProtection="1">
      <alignment horizontal="center" vertical="center" wrapText="1"/>
    </xf>
    <xf numFmtId="3" fontId="48" fillId="0" borderId="70" xfId="0" applyNumberFormat="1" applyFont="1" applyBorder="1" applyAlignment="1" applyProtection="1">
      <alignment horizontal="center" vertical="center" wrapText="1"/>
    </xf>
    <xf numFmtId="3" fontId="81" fillId="0" borderId="70" xfId="0" applyNumberFormat="1" applyFont="1" applyBorder="1" applyAlignment="1" applyProtection="1">
      <alignment horizontal="center" vertical="center" wrapText="1"/>
    </xf>
    <xf numFmtId="3" fontId="82" fillId="0" borderId="70" xfId="0" applyNumberFormat="1" applyFont="1" applyBorder="1" applyAlignment="1" applyProtection="1">
      <alignment horizontal="center" vertical="center" wrapText="1"/>
    </xf>
    <xf numFmtId="3" fontId="48" fillId="0" borderId="23" xfId="0" applyNumberFormat="1" applyFont="1" applyBorder="1" applyAlignment="1" applyProtection="1">
      <alignment horizontal="center" vertical="center" wrapText="1"/>
    </xf>
    <xf numFmtId="3" fontId="81" fillId="0" borderId="23" xfId="0" applyNumberFormat="1" applyFont="1" applyBorder="1" applyAlignment="1" applyProtection="1">
      <alignment horizontal="center" vertical="center" wrapText="1"/>
    </xf>
    <xf numFmtId="3" fontId="82" fillId="0" borderId="23" xfId="0" applyNumberFormat="1" applyFont="1" applyBorder="1" applyAlignment="1" applyProtection="1">
      <alignment horizontal="center" vertical="center" wrapText="1"/>
    </xf>
    <xf numFmtId="167" fontId="37" fillId="0" borderId="31" xfId="0" applyNumberFormat="1" applyFont="1" applyBorder="1" applyAlignment="1" applyProtection="1">
      <alignment vertical="center" shrinkToFit="1"/>
    </xf>
    <xf numFmtId="167" fontId="37" fillId="0" borderId="33" xfId="0" applyNumberFormat="1" applyFont="1" applyBorder="1" applyAlignment="1" applyProtection="1">
      <alignment vertical="center" shrinkToFit="1"/>
    </xf>
    <xf numFmtId="49" fontId="37" fillId="0" borderId="28" xfId="0" applyNumberFormat="1" applyFont="1" applyBorder="1" applyAlignment="1" applyProtection="1">
      <alignment vertical="top"/>
    </xf>
    <xf numFmtId="49" fontId="37" fillId="0" borderId="28" xfId="0" applyNumberFormat="1" applyFont="1" applyBorder="1" applyAlignment="1" applyProtection="1">
      <alignment horizontal="left" vertical="top" wrapText="1"/>
    </xf>
    <xf numFmtId="0" fontId="66" fillId="0" borderId="0" xfId="0" applyFont="1" applyProtection="1"/>
    <xf numFmtId="49" fontId="0" fillId="0" borderId="0" xfId="0" applyNumberFormat="1" applyProtection="1"/>
    <xf numFmtId="0" fontId="0" fillId="0" borderId="0" xfId="0" applyAlignment="1" applyProtection="1">
      <alignment horizontal="center"/>
    </xf>
    <xf numFmtId="0" fontId="0" fillId="0" borderId="0" xfId="0" applyAlignment="1" applyProtection="1">
      <alignment wrapText="1"/>
    </xf>
    <xf numFmtId="4" fontId="65" fillId="0" borderId="0" xfId="0" applyNumberFormat="1" applyFont="1" applyAlignment="1" applyProtection="1">
      <alignment vertical="top" wrapText="1" shrinkToFit="1"/>
    </xf>
    <xf numFmtId="0" fontId="65" fillId="0" borderId="0" xfId="0" applyFont="1" applyProtection="1"/>
    <xf numFmtId="0" fontId="51" fillId="5" borderId="27" xfId="0" applyFont="1" applyFill="1" applyBorder="1" applyAlignment="1" applyProtection="1">
      <alignment vertical="top"/>
    </xf>
    <xf numFmtId="49" fontId="51" fillId="5" borderId="28" xfId="0" applyNumberFormat="1" applyFont="1" applyFill="1" applyBorder="1" applyAlignment="1" applyProtection="1">
      <alignment vertical="top"/>
    </xf>
    <xf numFmtId="49" fontId="51" fillId="5" borderId="28" xfId="0" applyNumberFormat="1" applyFont="1" applyFill="1" applyBorder="1" applyAlignment="1" applyProtection="1">
      <alignment horizontal="left" vertical="top" wrapText="1"/>
    </xf>
    <xf numFmtId="0" fontId="51" fillId="5" borderId="28" xfId="0" applyFont="1" applyFill="1" applyBorder="1" applyAlignment="1" applyProtection="1">
      <alignment horizontal="center" vertical="top" shrinkToFit="1"/>
    </xf>
    <xf numFmtId="172" fontId="51" fillId="5" borderId="28" xfId="0" applyNumberFormat="1" applyFont="1" applyFill="1" applyBorder="1" applyAlignment="1" applyProtection="1">
      <alignment vertical="top" shrinkToFit="1"/>
    </xf>
    <xf numFmtId="4" fontId="51" fillId="5" borderId="28" xfId="0" applyNumberFormat="1" applyFont="1" applyFill="1" applyBorder="1" applyAlignment="1" applyProtection="1">
      <alignment vertical="top" shrinkToFit="1"/>
    </xf>
    <xf numFmtId="4" fontId="51" fillId="5" borderId="29" xfId="0" applyNumberFormat="1" applyFont="1" applyFill="1" applyBorder="1" applyAlignment="1" applyProtection="1">
      <alignment vertical="top" shrinkToFit="1"/>
    </xf>
    <xf numFmtId="4" fontId="51" fillId="5" borderId="0" xfId="0" applyNumberFormat="1" applyFont="1" applyFill="1" applyAlignment="1" applyProtection="1">
      <alignment vertical="top" shrinkToFit="1"/>
    </xf>
    <xf numFmtId="4" fontId="51" fillId="5" borderId="0" xfId="0" applyNumberFormat="1" applyFont="1" applyFill="1" applyAlignment="1" applyProtection="1">
      <alignment vertical="top" wrapText="1" shrinkToFit="1"/>
    </xf>
    <xf numFmtId="0" fontId="0" fillId="0" borderId="23" xfId="0" applyBorder="1" applyAlignment="1" applyProtection="1">
      <alignment vertical="center"/>
    </xf>
    <xf numFmtId="0" fontId="0" fillId="0" borderId="24" xfId="0" applyBorder="1" applyAlignment="1" applyProtection="1">
      <alignment vertical="center"/>
    </xf>
    <xf numFmtId="0" fontId="0" fillId="5" borderId="23" xfId="0" applyFill="1" applyBorder="1" applyAlignment="1" applyProtection="1">
      <alignment vertical="center"/>
    </xf>
    <xf numFmtId="0" fontId="0" fillId="5" borderId="24" xfId="0" applyFill="1" applyBorder="1" applyAlignment="1" applyProtection="1">
      <alignment vertical="center"/>
    </xf>
    <xf numFmtId="0" fontId="0" fillId="6" borderId="23" xfId="0" applyFill="1" applyBorder="1" applyProtection="1"/>
    <xf numFmtId="49" fontId="0" fillId="6" borderId="23" xfId="0" applyNumberFormat="1" applyFill="1" applyBorder="1" applyProtection="1"/>
    <xf numFmtId="0" fontId="0" fillId="6" borderId="23" xfId="0" applyFill="1" applyBorder="1" applyAlignment="1" applyProtection="1">
      <alignment horizontal="center"/>
    </xf>
    <xf numFmtId="0" fontId="0" fillId="6" borderId="24" xfId="0" applyFill="1" applyBorder="1" applyProtection="1"/>
    <xf numFmtId="0" fontId="0" fillId="6" borderId="23" xfId="0" applyFill="1" applyBorder="1" applyAlignment="1" applyProtection="1">
      <alignment wrapText="1"/>
    </xf>
    <xf numFmtId="0" fontId="0" fillId="0" borderId="0" xfId="0" applyAlignment="1" applyProtection="1">
      <alignment vertical="top"/>
    </xf>
    <xf numFmtId="49" fontId="0" fillId="0" borderId="0" xfId="0" applyNumberFormat="1" applyAlignment="1" applyProtection="1">
      <alignment vertical="top"/>
    </xf>
    <xf numFmtId="0" fontId="0" fillId="0" borderId="0" xfId="0" applyAlignment="1" applyProtection="1">
      <alignment horizontal="center" vertical="top"/>
    </xf>
    <xf numFmtId="166" fontId="0" fillId="0" borderId="0" xfId="0" applyNumberFormat="1" applyAlignment="1" applyProtection="1">
      <alignment vertical="top"/>
    </xf>
    <xf numFmtId="4" fontId="0" fillId="0" borderId="0" xfId="0" applyNumberFormat="1" applyAlignment="1" applyProtection="1">
      <alignment vertical="top"/>
    </xf>
    <xf numFmtId="4" fontId="0" fillId="0" borderId="0" xfId="0" applyNumberFormat="1" applyAlignment="1" applyProtection="1">
      <alignment vertical="top" wrapText="1"/>
    </xf>
    <xf numFmtId="166" fontId="51" fillId="5" borderId="28" xfId="0" applyNumberFormat="1" applyFont="1" applyFill="1" applyBorder="1" applyAlignment="1" applyProtection="1">
      <alignment vertical="top" shrinkToFit="1"/>
    </xf>
    <xf numFmtId="0" fontId="24" fillId="0" borderId="0" xfId="0" applyFont="1" applyAlignment="1">
      <alignment horizontal="left" vertical="center" wrapText="1"/>
    </xf>
    <xf numFmtId="0" fontId="27"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vertical="center"/>
    </xf>
    <xf numFmtId="165" fontId="2" fillId="0" borderId="0" xfId="0" applyNumberFormat="1" applyFont="1" applyAlignment="1">
      <alignment horizontal="left" vertical="center"/>
    </xf>
    <xf numFmtId="0" fontId="17" fillId="0" borderId="11" xfId="0" applyFont="1" applyBorder="1" applyAlignment="1">
      <alignment horizontal="center" vertical="center"/>
    </xf>
    <xf numFmtId="0" fontId="17" fillId="0" borderId="12" xfId="0" applyFont="1" applyBorder="1" applyAlignment="1">
      <alignment horizontal="left" vertical="center"/>
    </xf>
    <xf numFmtId="0" fontId="18" fillId="0" borderId="14" xfId="0" applyFont="1" applyBorder="1" applyAlignment="1">
      <alignment horizontal="left" vertical="center"/>
    </xf>
    <xf numFmtId="0" fontId="18" fillId="0" borderId="0" xfId="0"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19" fillId="4" borderId="7" xfId="0" applyFont="1" applyFill="1" applyBorder="1" applyAlignment="1">
      <alignment horizontal="center" vertical="center"/>
    </xf>
    <xf numFmtId="0" fontId="19" fillId="4" borderId="7" xfId="0" applyFont="1" applyFill="1" applyBorder="1" applyAlignment="1">
      <alignment horizontal="left" vertical="center"/>
    </xf>
    <xf numFmtId="0" fontId="19" fillId="4" borderId="6" xfId="0" applyFont="1" applyFill="1" applyBorder="1" applyAlignment="1">
      <alignment horizontal="center" vertical="center"/>
    </xf>
    <xf numFmtId="0" fontId="19" fillId="4" borderId="8" xfId="0" applyFont="1" applyFill="1" applyBorder="1" applyAlignment="1">
      <alignment horizontal="left" vertical="center"/>
    </xf>
    <xf numFmtId="0" fontId="19" fillId="4" borderId="7" xfId="0" applyFont="1" applyFill="1" applyBorder="1" applyAlignment="1">
      <alignment horizontal="right" vertical="center"/>
    </xf>
    <xf numFmtId="4" fontId="25" fillId="0" borderId="0" xfId="0" applyNumberFormat="1" applyFont="1" applyAlignment="1">
      <alignment vertical="center"/>
    </xf>
    <xf numFmtId="0" fontId="25" fillId="0" borderId="0" xfId="0" applyFont="1" applyAlignment="1">
      <alignment vertical="center"/>
    </xf>
    <xf numFmtId="4" fontId="25" fillId="0" borderId="0" xfId="0" applyNumberFormat="1" applyFont="1" applyAlignment="1">
      <alignment horizontal="right" vertical="center"/>
    </xf>
    <xf numFmtId="4" fontId="7" fillId="0" borderId="0" xfId="0" applyNumberFormat="1" applyFont="1" applyAlignment="1">
      <alignment vertical="center"/>
    </xf>
    <xf numFmtId="0" fontId="7" fillId="0" borderId="0" xfId="0" applyFont="1" applyAlignment="1">
      <alignment vertical="center"/>
    </xf>
    <xf numFmtId="4" fontId="21" fillId="0" borderId="0" xfId="0" applyNumberFormat="1" applyFont="1" applyAlignment="1">
      <alignment horizontal="right" vertical="center"/>
    </xf>
    <xf numFmtId="4" fontId="21" fillId="0" borderId="0" xfId="0" applyNumberFormat="1" applyFont="1" applyAlignment="1">
      <alignment vertical="center"/>
    </xf>
    <xf numFmtId="4" fontId="15" fillId="0" borderId="0" xfId="0" applyNumberFormat="1" applyFont="1" applyAlignment="1">
      <alignment vertical="center"/>
    </xf>
    <xf numFmtId="0" fontId="1" fillId="0" borderId="0" xfId="0" applyFont="1" applyAlignment="1">
      <alignment vertical="center"/>
    </xf>
    <xf numFmtId="164" fontId="1" fillId="0" borderId="0" xfId="0" applyNumberFormat="1" applyFont="1" applyAlignment="1">
      <alignment horizontal="left" vertical="center"/>
    </xf>
    <xf numFmtId="4" fontId="4" fillId="3" borderId="7" xfId="0" applyNumberFormat="1" applyFont="1" applyFill="1" applyBorder="1" applyAlignment="1">
      <alignment vertical="center"/>
    </xf>
    <xf numFmtId="0" fontId="0" fillId="3" borderId="7" xfId="0" applyFill="1" applyBorder="1" applyAlignment="1">
      <alignment vertical="center"/>
    </xf>
    <xf numFmtId="0" fontId="0" fillId="3" borderId="8" xfId="0" applyFill="1" applyBorder="1" applyAlignment="1">
      <alignment vertical="center"/>
    </xf>
    <xf numFmtId="0" fontId="4" fillId="3" borderId="7" xfId="0" applyFont="1" applyFill="1" applyBorder="1" applyAlignment="1">
      <alignment horizontal="left" vertical="center"/>
    </xf>
    <xf numFmtId="0" fontId="0" fillId="0" borderId="0" xfId="0"/>
    <xf numFmtId="0" fontId="13" fillId="0" borderId="0" xfId="0" applyFont="1" applyAlignment="1">
      <alignment horizontal="left" vertical="top" wrapText="1"/>
    </xf>
    <xf numFmtId="0" fontId="13" fillId="0" borderId="0" xfId="0" applyFont="1" applyAlignment="1">
      <alignment horizontal="left" vertical="center"/>
    </xf>
    <xf numFmtId="0" fontId="15"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top" wrapText="1"/>
    </xf>
    <xf numFmtId="49" fontId="2" fillId="2"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14" fillId="0" borderId="5" xfId="0" applyNumberFormat="1" applyFont="1" applyBorder="1" applyAlignment="1">
      <alignment vertical="center"/>
    </xf>
    <xf numFmtId="0" fontId="0" fillId="0" borderId="5" xfId="0" applyBorder="1" applyAlignment="1">
      <alignment vertical="center"/>
    </xf>
    <xf numFmtId="0" fontId="1" fillId="0" borderId="0" xfId="0" applyFont="1" applyAlignment="1">
      <alignment horizontal="right" vertical="center"/>
    </xf>
    <xf numFmtId="0" fontId="0" fillId="0" borderId="0" xfId="0" applyAlignment="1">
      <alignment vertical="center"/>
    </xf>
    <xf numFmtId="0" fontId="1" fillId="0" borderId="0" xfId="0" applyFont="1" applyAlignment="1">
      <alignment horizontal="left" vertical="center" wrapText="1"/>
    </xf>
    <xf numFmtId="0" fontId="1" fillId="0" borderId="0" xfId="0" applyFont="1" applyAlignment="1">
      <alignment horizontal="left" vertical="center"/>
    </xf>
    <xf numFmtId="0" fontId="2" fillId="2" borderId="0" xfId="0" applyFont="1" applyFill="1" applyAlignment="1" applyProtection="1">
      <alignment horizontal="left" vertical="center"/>
      <protection locked="0"/>
    </xf>
    <xf numFmtId="0" fontId="37" fillId="5" borderId="0" xfId="0" applyFont="1" applyFill="1" applyAlignment="1" applyProtection="1">
      <alignment horizontal="left" vertical="top" wrapText="1"/>
    </xf>
    <xf numFmtId="0" fontId="35" fillId="0" borderId="0" xfId="0" applyFont="1" applyAlignment="1" applyProtection="1">
      <alignment horizontal="center"/>
    </xf>
    <xf numFmtId="0" fontId="36" fillId="0" borderId="23" xfId="0" applyFont="1" applyBorder="1" applyAlignment="1" applyProtection="1">
      <alignment horizontal="left" vertical="center"/>
    </xf>
    <xf numFmtId="49" fontId="36" fillId="0" borderId="23" xfId="0" applyNumberFormat="1" applyFont="1" applyBorder="1" applyAlignment="1" applyProtection="1">
      <alignment horizontal="left" vertical="center"/>
    </xf>
    <xf numFmtId="0" fontId="36" fillId="5" borderId="24" xfId="0" applyFont="1" applyFill="1" applyBorder="1" applyAlignment="1" applyProtection="1">
      <alignment horizontal="left" vertical="center"/>
    </xf>
    <xf numFmtId="0" fontId="36" fillId="5" borderId="25" xfId="0" applyFont="1" applyFill="1" applyBorder="1" applyAlignment="1" applyProtection="1">
      <alignment horizontal="left" vertical="center"/>
    </xf>
    <xf numFmtId="0" fontId="36" fillId="5" borderId="26" xfId="0" applyFont="1" applyFill="1" applyBorder="1" applyAlignment="1" applyProtection="1">
      <alignment horizontal="left" vertical="center"/>
    </xf>
    <xf numFmtId="0" fontId="38" fillId="5" borderId="24" xfId="0" applyFont="1" applyFill="1" applyBorder="1" applyAlignment="1" applyProtection="1">
      <alignment horizontal="left"/>
    </xf>
    <xf numFmtId="0" fontId="38" fillId="5" borderId="25" xfId="0" applyFont="1" applyFill="1" applyBorder="1" applyAlignment="1" applyProtection="1">
      <alignment horizontal="left"/>
    </xf>
    <xf numFmtId="0" fontId="38" fillId="5" borderId="26" xfId="0" applyFont="1" applyFill="1" applyBorder="1" applyAlignment="1" applyProtection="1">
      <alignment horizontal="left"/>
    </xf>
    <xf numFmtId="0" fontId="37" fillId="0" borderId="0" xfId="0" applyFont="1" applyAlignment="1" applyProtection="1">
      <alignment vertical="top"/>
    </xf>
    <xf numFmtId="0" fontId="37" fillId="0" borderId="0" xfId="0" applyFont="1" applyAlignment="1" applyProtection="1">
      <alignment horizontal="left" vertical="top" wrapText="1"/>
    </xf>
    <xf numFmtId="0" fontId="49" fillId="0" borderId="23" xfId="0" applyFont="1" applyBorder="1" applyAlignment="1" applyProtection="1">
      <alignment horizontal="center" vertical="center" wrapText="1"/>
    </xf>
    <xf numFmtId="3" fontId="49" fillId="15" borderId="23" xfId="0" applyNumberFormat="1" applyFont="1" applyFill="1" applyBorder="1" applyAlignment="1" applyProtection="1">
      <alignment horizontal="center" vertical="center" wrapText="1"/>
      <protection locked="0"/>
    </xf>
    <xf numFmtId="3" fontId="49" fillId="15" borderId="70" xfId="0" applyNumberFormat="1" applyFont="1" applyFill="1" applyBorder="1" applyAlignment="1" applyProtection="1">
      <alignment horizontal="center" vertical="center" wrapText="1"/>
      <protection locked="0"/>
    </xf>
    <xf numFmtId="0" fontId="89" fillId="0" borderId="72" xfId="0" applyFont="1" applyBorder="1" applyAlignment="1" applyProtection="1">
      <alignment horizontal="center" vertical="center" wrapText="1"/>
    </xf>
    <xf numFmtId="3" fontId="89" fillId="0" borderId="72" xfId="0" applyNumberFormat="1" applyFont="1" applyBorder="1" applyAlignment="1" applyProtection="1">
      <alignment horizontal="center" vertical="center" wrapText="1"/>
    </xf>
    <xf numFmtId="3" fontId="89" fillId="0" borderId="73" xfId="0" applyNumberFormat="1" applyFont="1" applyBorder="1" applyAlignment="1" applyProtection="1">
      <alignment horizontal="center" vertical="center" wrapText="1"/>
    </xf>
    <xf numFmtId="0" fontId="90" fillId="0" borderId="0" xfId="0" applyFont="1" applyAlignment="1" applyProtection="1">
      <alignment horizontal="left" wrapText="1"/>
      <protection locked="0"/>
    </xf>
    <xf numFmtId="0" fontId="47" fillId="0" borderId="0" xfId="0" applyFont="1" applyAlignment="1" applyProtection="1">
      <alignment horizontal="left" vertical="center"/>
      <protection locked="0"/>
    </xf>
    <xf numFmtId="3" fontId="46" fillId="0" borderId="62" xfId="0" applyNumberFormat="1" applyFont="1" applyBorder="1" applyAlignment="1" applyProtection="1">
      <alignment horizontal="center" vertical="center" wrapText="1"/>
    </xf>
    <xf numFmtId="3" fontId="46" fillId="0" borderId="65" xfId="0" applyNumberFormat="1" applyFont="1" applyBorder="1" applyAlignment="1" applyProtection="1">
      <alignment horizontal="center" vertical="center" wrapText="1"/>
    </xf>
    <xf numFmtId="0" fontId="84" fillId="0" borderId="66" xfId="0" applyFont="1" applyBorder="1" applyAlignment="1" applyProtection="1">
      <alignment horizontal="center" vertical="center" wrapText="1"/>
    </xf>
    <xf numFmtId="0" fontId="84" fillId="0" borderId="67" xfId="0" applyFont="1" applyBorder="1" applyAlignment="1" applyProtection="1">
      <alignment horizontal="center" vertical="center" wrapText="1"/>
    </xf>
    <xf numFmtId="0" fontId="84" fillId="0" borderId="69" xfId="0" applyFont="1" applyBorder="1" applyAlignment="1" applyProtection="1">
      <alignment horizontal="center" vertical="center" wrapText="1"/>
    </xf>
    <xf numFmtId="0" fontId="84" fillId="0" borderId="23" xfId="0" applyFont="1" applyBorder="1" applyAlignment="1" applyProtection="1">
      <alignment horizontal="center" vertical="center" wrapText="1"/>
    </xf>
    <xf numFmtId="0" fontId="84" fillId="0" borderId="71" xfId="0" applyFont="1" applyBorder="1" applyAlignment="1" applyProtection="1">
      <alignment horizontal="center" vertical="center" wrapText="1"/>
    </xf>
    <xf numFmtId="0" fontId="84" fillId="0" borderId="72" xfId="0" applyFont="1" applyBorder="1" applyAlignment="1" applyProtection="1">
      <alignment horizontal="center" vertical="center" wrapText="1"/>
    </xf>
    <xf numFmtId="0" fontId="85" fillId="0" borderId="67" xfId="0" applyFont="1" applyBorder="1" applyAlignment="1" applyProtection="1">
      <alignment horizontal="left" vertical="center"/>
    </xf>
    <xf numFmtId="0" fontId="85" fillId="0" borderId="23" xfId="0" applyFont="1" applyBorder="1" applyAlignment="1" applyProtection="1">
      <alignment horizontal="left" vertical="center"/>
    </xf>
    <xf numFmtId="0" fontId="72" fillId="0" borderId="23" xfId="0" applyFont="1" applyBorder="1" applyAlignment="1" applyProtection="1">
      <alignment horizontal="center" vertical="center" wrapText="1"/>
    </xf>
    <xf numFmtId="3" fontId="88" fillId="0" borderId="23" xfId="0" applyNumberFormat="1" applyFont="1" applyBorder="1" applyAlignment="1" applyProtection="1">
      <alignment horizontal="center" vertical="center" wrapText="1"/>
    </xf>
    <xf numFmtId="3" fontId="88" fillId="0" borderId="70" xfId="0" applyNumberFormat="1" applyFont="1" applyBorder="1" applyAlignment="1" applyProtection="1">
      <alignment horizontal="center" vertical="center" wrapText="1"/>
    </xf>
    <xf numFmtId="0" fontId="73" fillId="0" borderId="59" xfId="0" applyFont="1" applyBorder="1" applyAlignment="1" applyProtection="1">
      <alignment horizontal="center" vertical="center" wrapText="1"/>
    </xf>
    <xf numFmtId="0" fontId="73" fillId="0" borderId="63" xfId="0" applyFont="1" applyBorder="1" applyAlignment="1" applyProtection="1">
      <alignment horizontal="center" vertical="center" wrapText="1"/>
    </xf>
    <xf numFmtId="0" fontId="73" fillId="0" borderId="60" xfId="0" applyFont="1" applyBorder="1" applyAlignment="1" applyProtection="1">
      <alignment horizontal="left" vertical="center" wrapText="1"/>
    </xf>
    <xf numFmtId="0" fontId="73" fillId="0" borderId="64" xfId="0" applyFont="1" applyBorder="1" applyAlignment="1" applyProtection="1">
      <alignment horizontal="left" vertical="center" wrapText="1"/>
    </xf>
    <xf numFmtId="0" fontId="46" fillId="0" borderId="61" xfId="0" applyFont="1" applyBorder="1" applyAlignment="1" applyProtection="1">
      <alignment horizontal="center" vertical="center"/>
    </xf>
    <xf numFmtId="0" fontId="46" fillId="0" borderId="60" xfId="0" applyFont="1" applyBorder="1" applyAlignment="1" applyProtection="1">
      <alignment horizontal="center" vertical="center" wrapText="1"/>
    </xf>
    <xf numFmtId="0" fontId="46" fillId="0" borderId="64" xfId="0" applyFont="1" applyBorder="1" applyAlignment="1" applyProtection="1">
      <alignment horizontal="center" vertical="center" wrapText="1"/>
    </xf>
    <xf numFmtId="3" fontId="46" fillId="0" borderId="60" xfId="0" applyNumberFormat="1" applyFont="1" applyBorder="1" applyAlignment="1" applyProtection="1">
      <alignment horizontal="center" vertical="center" wrapText="1"/>
    </xf>
    <xf numFmtId="3" fontId="46" fillId="0" borderId="64" xfId="0" applyNumberFormat="1" applyFont="1" applyBorder="1" applyAlignment="1" applyProtection="1">
      <alignment horizontal="center" vertical="center" wrapText="1"/>
    </xf>
    <xf numFmtId="0" fontId="69" fillId="0" borderId="0" xfId="0" applyFont="1" applyAlignment="1" applyProtection="1">
      <alignment horizontal="left" vertical="center" wrapText="1"/>
      <protection locked="0"/>
    </xf>
    <xf numFmtId="0" fontId="47" fillId="0" borderId="50" xfId="0" applyFont="1" applyBorder="1" applyAlignment="1" applyProtection="1">
      <alignment horizontal="center" vertical="center" wrapText="1"/>
      <protection locked="0"/>
    </xf>
    <xf numFmtId="0" fontId="72" fillId="0" borderId="0" xfId="0" applyFont="1" applyAlignment="1" applyProtection="1">
      <alignment horizontal="left" vertical="center" wrapText="1"/>
      <protection locked="0"/>
    </xf>
    <xf numFmtId="0" fontId="72" fillId="0" borderId="58" xfId="0" applyFont="1" applyBorder="1" applyAlignment="1" applyProtection="1">
      <alignment horizontal="left" vertical="center" wrapText="1"/>
      <protection locked="0"/>
    </xf>
    <xf numFmtId="0" fontId="70" fillId="0" borderId="0" xfId="0" applyFont="1" applyAlignment="1" applyProtection="1">
      <alignment horizontal="left" vertical="center" wrapText="1"/>
      <protection locked="0"/>
    </xf>
    <xf numFmtId="0" fontId="68" fillId="0" borderId="0" xfId="0" applyFont="1" applyAlignment="1" applyProtection="1">
      <alignment horizontal="center" vertical="center" wrapText="1"/>
      <protection locked="0"/>
    </xf>
    <xf numFmtId="0" fontId="37" fillId="5" borderId="0" xfId="0" applyFont="1" applyFill="1" applyAlignment="1" applyProtection="1">
      <alignment horizontal="left" vertical="top"/>
    </xf>
    <xf numFmtId="0" fontId="67" fillId="0" borderId="0" xfId="0" applyFont="1" applyAlignment="1" applyProtection="1">
      <alignment horizontal="center"/>
    </xf>
    <xf numFmtId="49" fontId="0" fillId="0" borderId="25" xfId="0" applyNumberFormat="1" applyBorder="1" applyAlignment="1" applyProtection="1">
      <alignment horizontal="left" vertical="center"/>
    </xf>
    <xf numFmtId="0" fontId="0" fillId="0" borderId="25" xfId="0" applyBorder="1" applyAlignment="1" applyProtection="1">
      <alignment horizontal="left" vertical="center"/>
    </xf>
    <xf numFmtId="0" fontId="0" fillId="0" borderId="26" xfId="0" applyBorder="1" applyAlignment="1" applyProtection="1">
      <alignment horizontal="left" vertical="center"/>
    </xf>
    <xf numFmtId="49" fontId="0" fillId="5" borderId="25" xfId="0" applyNumberFormat="1" applyFill="1" applyBorder="1" applyAlignment="1" applyProtection="1">
      <alignment horizontal="left" vertical="center"/>
    </xf>
    <xf numFmtId="0" fontId="0" fillId="5" borderId="25" xfId="0" applyFill="1" applyBorder="1" applyAlignment="1" applyProtection="1">
      <alignment horizontal="left" vertical="center"/>
    </xf>
    <xf numFmtId="0" fontId="0" fillId="5" borderId="26" xfId="0" applyFill="1" applyBorder="1" applyAlignment="1" applyProtection="1">
      <alignment horizontal="left" vertical="center"/>
    </xf>
  </cellXfs>
  <cellStyles count="9">
    <cellStyle name="Hypertextový odkaz" xfId="1" builtinId="8"/>
    <cellStyle name="Normální" xfId="0" builtinId="0" customBuiltin="1"/>
    <cellStyle name="Normální 4" xfId="5"/>
    <cellStyle name="Normální 5" xfId="6"/>
    <cellStyle name="Normální 8" xfId="8"/>
    <cellStyle name="normální_002_ROZP_OCENENY_VV_upr08-2010" xfId="7"/>
    <cellStyle name="normální_Mobil_502Roz" xfId="3"/>
    <cellStyle name="normální_SO 05 fasáda propočet" xfId="4"/>
    <cellStyle name="normální_Troja" xfId="2"/>
  </cellStyles>
  <dxfs count="0"/>
  <tableStyles count="0"/>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externalLink" Target="externalLinks/externalLink3.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externalLink" Target="externalLinks/externalLink6.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4.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externalLink" Target="externalLinks/externalLink7.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Franti&#353;ek\Desktop\D\Pr&#225;ce\Pr&#225;ce%202025\Sportovn&#237;%20projekty\SK%20Union%20B&#345;evnov\Elektro\rozp_SO-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Franti&#353;ek\Desktop\D\Pr&#225;ce\Pr&#225;ce%202025\Sportovn&#237;%20projekty\SK%20Union%20B&#345;evnov\Elektro\rozp_SO-03.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Franti&#353;ek\Desktop\D\Pr&#225;ce\Pr&#225;ce%202025\Sportovn&#237;%20projekty\SK%20Union%20B&#345;evnov\Elektro\rozp_SO-03.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Franti&#353;ek\Desktop\D\Pr&#225;ce\Pr&#225;ce%202025\Sportovn&#237;%20projekty\SK%20Union%20B&#345;evnov\Elektro\rozp_IO-0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Franti&#353;ek\Desktop\D\Pr&#225;ce\Pr&#225;ce%202025\Sportovn&#237;%20projekty\SK%20Union%20B&#345;evnov\Elektro\rozp_IO-0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Franti&#353;ek\Desktop\D\Pr&#225;ce\Pr&#225;ce%202025\Sportovn&#237;%20projekty\SK%20Union%20B&#345;evnov\Elektro\rozp_IO-06.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Franti&#353;ek\Desktop\D\Pr&#225;ce\Pr&#225;ce%202025\Sportovn&#237;%20projekty\SK%20Union%20B&#345;evnov\Elektro\rozp_IO-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 val="SO-02.2"/>
    </sheetNames>
    <definedNames>
      <definedName name="CisloStavby" refersTo="='Stavba'!$D$2" sheetId="1"/>
      <definedName name="NazevStavby" refersTo="='Stavba'!$E$2" sheetId="1"/>
    </definedNames>
    <sheetDataSet>
      <sheetData sheetId="0"/>
      <sheetData sheetId="1">
        <row r="2">
          <cell r="D2" t="str">
            <v>0001</v>
          </cell>
          <cell r="E2" t="str">
            <v>UNION Břevnov</v>
          </cell>
        </row>
        <row r="3">
          <cell r="D3" t="str">
            <v>25.011</v>
          </cell>
          <cell r="E3" t="str">
            <v>SO-02.2 Osvětlení hřiště</v>
          </cell>
        </row>
        <row r="4">
          <cell r="D4" t="str">
            <v>01</v>
          </cell>
          <cell r="E4" t="str">
            <v>projektový rozpočet</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 val="SO-03.7"/>
    </sheetNames>
    <definedNames>
      <definedName name="CisloStavby" refersTo="='Stavba'!$D$2" sheetId="1"/>
      <definedName name="NazevStavby" refersTo="='Stavba'!$E$2" sheetId="1"/>
    </definedNames>
    <sheetDataSet>
      <sheetData sheetId="0"/>
      <sheetData sheetId="1">
        <row r="2">
          <cell r="D2" t="str">
            <v>0001</v>
          </cell>
          <cell r="E2" t="str">
            <v>UNION Břevnov</v>
          </cell>
        </row>
        <row r="3">
          <cell r="E3" t="str">
            <v>ELEKTROINSTALACE</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 val="SO-03.9"/>
    </sheetNames>
    <definedNames>
      <definedName name="CisloStavby" refersTo="='Stavba'!$D$2" sheetId="1"/>
      <definedName name="NazevStavby" refersTo="='Stavba'!$E$2" sheetId="1"/>
    </definedNames>
    <sheetDataSet>
      <sheetData sheetId="0"/>
      <sheetData sheetId="1">
        <row r="2">
          <cell r="D2" t="str">
            <v>0001</v>
          </cell>
          <cell r="E2" t="str">
            <v>UNION Břevnov</v>
          </cell>
        </row>
        <row r="3">
          <cell r="E3" t="str">
            <v>Měření a regulace</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 val="IO-04"/>
    </sheetNames>
    <definedNames>
      <definedName name="CisloStavby" refersTo="='Stavba'!$D$2" sheetId="1"/>
    </definedNames>
    <sheetDataSet>
      <sheetData sheetId="0"/>
      <sheetData sheetId="1">
        <row r="2">
          <cell r="D2" t="str">
            <v>0001</v>
          </cell>
          <cell r="E2" t="str">
            <v>UNION Břevnov</v>
          </cell>
        </row>
        <row r="3">
          <cell r="E3" t="str">
            <v>IO-04 PŘÍPOJKA ELEKTRO</v>
          </cell>
        </row>
        <row r="4">
          <cell r="E4" t="str">
            <v>projektový rozpočet</v>
          </cell>
        </row>
      </sheetData>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 val="IO-05"/>
    </sheetNames>
    <definedNames>
      <definedName name="CisloStavby" refersTo="='Stavba'!$D$2" sheetId="1"/>
    </definedNames>
    <sheetDataSet>
      <sheetData sheetId="0"/>
      <sheetData sheetId="1">
        <row r="2">
          <cell r="D2" t="str">
            <v>0001</v>
          </cell>
          <cell r="E2" t="str">
            <v>UNION Břevnov</v>
          </cell>
        </row>
        <row r="3">
          <cell r="E3" t="str">
            <v>IO-05 AREÁLOVÝ ROZVOD ELEKTRO</v>
          </cell>
        </row>
        <row r="4">
          <cell r="E4" t="str">
            <v>projektový rozpočet</v>
          </cell>
        </row>
      </sheetData>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 val="IO-06"/>
    </sheetNames>
    <definedNames>
      <definedName name="CisloStavby" refersTo="='Stavba'!$D$2" sheetId="1"/>
    </definedNames>
    <sheetDataSet>
      <sheetData sheetId="0"/>
      <sheetData sheetId="1">
        <row r="2">
          <cell r="D2" t="str">
            <v>0001</v>
          </cell>
          <cell r="E2" t="str">
            <v>UNION Břevnov</v>
          </cell>
        </row>
        <row r="3">
          <cell r="E3" t="str">
            <v>IO-06 PŘÍPOJKA SDĚLOVACÍHO VEDENÍ</v>
          </cell>
        </row>
        <row r="4">
          <cell r="E4" t="str">
            <v>projektový rozpočet</v>
          </cell>
        </row>
      </sheetData>
      <sheetData sheetId="2"/>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 val="IO-07"/>
    </sheetNames>
    <definedNames>
      <definedName name="CisloStavby" refersTo="='Stavba'!$D$2" sheetId="1"/>
      <definedName name="NazevStavby" refersTo="='Stavba'!$E$2" sheetId="1"/>
    </definedNames>
    <sheetDataSet>
      <sheetData sheetId="0"/>
      <sheetData sheetId="1">
        <row r="2">
          <cell r="D2" t="str">
            <v>0001</v>
          </cell>
          <cell r="E2" t="str">
            <v>UNION Břevnov</v>
          </cell>
        </row>
        <row r="3">
          <cell r="E3" t="str">
            <v>IO-07 Veřejné osvětlení</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M118"/>
  <sheetViews>
    <sheetView showGridLines="0" tabSelected="1" workbookViewId="0"/>
  </sheetViews>
  <sheetFormatPr defaultRowHeight="11.25"/>
  <cols>
    <col min="1" max="1" width="8.33203125" customWidth="1"/>
    <col min="2" max="2" width="1.6640625" customWidth="1"/>
    <col min="3" max="3" width="4.1640625" customWidth="1"/>
    <col min="4" max="33" width="2.6640625" customWidth="1"/>
    <col min="34" max="34" width="3.33203125" customWidth="1"/>
    <col min="35" max="35" width="31.6640625" customWidth="1"/>
    <col min="36" max="37" width="2.5" customWidth="1"/>
    <col min="38" max="38" width="8.33203125" customWidth="1"/>
    <col min="39" max="39" width="3.33203125" customWidth="1"/>
    <col min="40" max="40" width="13.33203125" customWidth="1"/>
    <col min="41" max="41" width="7.5" customWidth="1"/>
    <col min="42" max="42" width="4.1640625" customWidth="1"/>
    <col min="43" max="43" width="15.6640625" hidden="1" customWidth="1"/>
    <col min="44" max="44" width="13.6640625" customWidth="1"/>
    <col min="45" max="47" width="25.83203125" hidden="1" customWidth="1"/>
    <col min="48" max="49" width="21.6640625" hidden="1" customWidth="1"/>
    <col min="50" max="51" width="25" hidden="1" customWidth="1"/>
    <col min="52" max="52" width="21.6640625" hidden="1" customWidth="1"/>
    <col min="53" max="53" width="19.1640625" hidden="1" customWidth="1"/>
    <col min="54" max="54" width="25" hidden="1" customWidth="1"/>
    <col min="55" max="55" width="21.6640625" hidden="1" customWidth="1"/>
    <col min="56" max="56" width="19.1640625" hidden="1" customWidth="1"/>
    <col min="57" max="57" width="66.5" customWidth="1"/>
    <col min="71" max="91" width="9.33203125" hidden="1"/>
  </cols>
  <sheetData>
    <row r="1" spans="1:74">
      <c r="A1" s="12" t="s">
        <v>0</v>
      </c>
      <c r="AZ1" s="12" t="s">
        <v>1</v>
      </c>
      <c r="BA1" s="12" t="s">
        <v>2</v>
      </c>
      <c r="BB1" s="12" t="s">
        <v>3</v>
      </c>
      <c r="BT1" s="12" t="s">
        <v>4</v>
      </c>
      <c r="BU1" s="12" t="s">
        <v>4</v>
      </c>
      <c r="BV1" s="12" t="s">
        <v>5</v>
      </c>
    </row>
    <row r="2" spans="1:74" ht="36.950000000000003" customHeight="1">
      <c r="AR2" s="642"/>
      <c r="AS2" s="642"/>
      <c r="AT2" s="642"/>
      <c r="AU2" s="642"/>
      <c r="AV2" s="642"/>
      <c r="AW2" s="642"/>
      <c r="AX2" s="642"/>
      <c r="AY2" s="642"/>
      <c r="AZ2" s="642"/>
      <c r="BA2" s="642"/>
      <c r="BB2" s="642"/>
      <c r="BC2" s="642"/>
      <c r="BD2" s="642"/>
      <c r="BE2" s="642"/>
      <c r="BS2" s="13" t="s">
        <v>6</v>
      </c>
      <c r="BT2" s="13" t="s">
        <v>7</v>
      </c>
    </row>
    <row r="3" spans="1:74" ht="6.95" customHeight="1">
      <c r="B3" s="14"/>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6"/>
      <c r="BS3" s="13" t="s">
        <v>6</v>
      </c>
      <c r="BT3" s="13" t="s">
        <v>8</v>
      </c>
    </row>
    <row r="4" spans="1:74" ht="24.95" customHeight="1">
      <c r="B4" s="16"/>
      <c r="D4" s="17" t="s">
        <v>9</v>
      </c>
      <c r="AR4" s="16"/>
      <c r="AS4" s="18" t="s">
        <v>10</v>
      </c>
      <c r="BE4" s="19" t="s">
        <v>11</v>
      </c>
      <c r="BS4" s="13" t="s">
        <v>12</v>
      </c>
    </row>
    <row r="5" spans="1:74" ht="12" customHeight="1">
      <c r="B5" s="16"/>
      <c r="D5" s="20" t="s">
        <v>13</v>
      </c>
      <c r="K5" s="646" t="s">
        <v>14</v>
      </c>
      <c r="L5" s="642"/>
      <c r="M5" s="642"/>
      <c r="N5" s="642"/>
      <c r="O5" s="642"/>
      <c r="P5" s="642"/>
      <c r="Q5" s="642"/>
      <c r="R5" s="642"/>
      <c r="S5" s="642"/>
      <c r="T5" s="642"/>
      <c r="U5" s="642"/>
      <c r="V5" s="642"/>
      <c r="W5" s="642"/>
      <c r="X5" s="642"/>
      <c r="Y5" s="642"/>
      <c r="Z5" s="642"/>
      <c r="AA5" s="642"/>
      <c r="AB5" s="642"/>
      <c r="AC5" s="642"/>
      <c r="AD5" s="642"/>
      <c r="AE5" s="642"/>
      <c r="AF5" s="642"/>
      <c r="AG5" s="642"/>
      <c r="AH5" s="642"/>
      <c r="AI5" s="642"/>
      <c r="AJ5" s="642"/>
      <c r="AK5" s="642"/>
      <c r="AL5" s="642"/>
      <c r="AM5" s="642"/>
      <c r="AN5" s="642"/>
      <c r="AO5" s="642"/>
      <c r="AR5" s="16"/>
      <c r="BE5" s="643" t="s">
        <v>15</v>
      </c>
      <c r="BS5" s="13" t="s">
        <v>6</v>
      </c>
    </row>
    <row r="6" spans="1:74" ht="36.950000000000003" customHeight="1">
      <c r="B6" s="16"/>
      <c r="D6" s="22" t="s">
        <v>16</v>
      </c>
      <c r="K6" s="647" t="s">
        <v>17</v>
      </c>
      <c r="L6" s="642"/>
      <c r="M6" s="642"/>
      <c r="N6" s="642"/>
      <c r="O6" s="642"/>
      <c r="P6" s="642"/>
      <c r="Q6" s="642"/>
      <c r="R6" s="642"/>
      <c r="S6" s="642"/>
      <c r="T6" s="642"/>
      <c r="U6" s="642"/>
      <c r="V6" s="642"/>
      <c r="W6" s="642"/>
      <c r="X6" s="642"/>
      <c r="Y6" s="642"/>
      <c r="Z6" s="642"/>
      <c r="AA6" s="642"/>
      <c r="AB6" s="642"/>
      <c r="AC6" s="642"/>
      <c r="AD6" s="642"/>
      <c r="AE6" s="642"/>
      <c r="AF6" s="642"/>
      <c r="AG6" s="642"/>
      <c r="AH6" s="642"/>
      <c r="AI6" s="642"/>
      <c r="AJ6" s="642"/>
      <c r="AK6" s="642"/>
      <c r="AL6" s="642"/>
      <c r="AM6" s="642"/>
      <c r="AN6" s="642"/>
      <c r="AO6" s="642"/>
      <c r="AR6" s="16"/>
      <c r="BE6" s="644"/>
      <c r="BS6" s="13" t="s">
        <v>6</v>
      </c>
    </row>
    <row r="7" spans="1:74" ht="12" customHeight="1">
      <c r="B7" s="16"/>
      <c r="D7" s="23" t="s">
        <v>18</v>
      </c>
      <c r="K7" s="21" t="s">
        <v>1</v>
      </c>
      <c r="AK7" s="23" t="s">
        <v>19</v>
      </c>
      <c r="AN7" s="21" t="s">
        <v>1</v>
      </c>
      <c r="AR7" s="16"/>
      <c r="BE7" s="644"/>
      <c r="BS7" s="13" t="s">
        <v>6</v>
      </c>
    </row>
    <row r="8" spans="1:74" ht="12" customHeight="1">
      <c r="B8" s="16"/>
      <c r="D8" s="23" t="s">
        <v>20</v>
      </c>
      <c r="K8" s="21" t="s">
        <v>21</v>
      </c>
      <c r="AK8" s="23" t="s">
        <v>22</v>
      </c>
      <c r="AN8" s="24" t="s">
        <v>23</v>
      </c>
      <c r="AR8" s="16"/>
      <c r="BE8" s="644"/>
      <c r="BS8" s="13" t="s">
        <v>6</v>
      </c>
    </row>
    <row r="9" spans="1:74" ht="14.45" customHeight="1">
      <c r="B9" s="16"/>
      <c r="AR9" s="16"/>
      <c r="BE9" s="644"/>
      <c r="BS9" s="13" t="s">
        <v>6</v>
      </c>
    </row>
    <row r="10" spans="1:74" ht="12" customHeight="1">
      <c r="B10" s="16"/>
      <c r="D10" s="23" t="s">
        <v>24</v>
      </c>
      <c r="AK10" s="23" t="s">
        <v>25</v>
      </c>
      <c r="AN10" s="21" t="s">
        <v>1</v>
      </c>
      <c r="AR10" s="16"/>
      <c r="BE10" s="644"/>
      <c r="BS10" s="13" t="s">
        <v>6</v>
      </c>
    </row>
    <row r="11" spans="1:74" ht="18.600000000000001" customHeight="1">
      <c r="B11" s="16"/>
      <c r="E11" s="21" t="s">
        <v>26</v>
      </c>
      <c r="AK11" s="23" t="s">
        <v>27</v>
      </c>
      <c r="AN11" s="21" t="s">
        <v>1</v>
      </c>
      <c r="AR11" s="16"/>
      <c r="BE11" s="644"/>
      <c r="BS11" s="13" t="s">
        <v>6</v>
      </c>
    </row>
    <row r="12" spans="1:74" ht="6.95" customHeight="1">
      <c r="B12" s="16"/>
      <c r="AR12" s="16"/>
      <c r="BE12" s="644"/>
      <c r="BS12" s="13" t="s">
        <v>6</v>
      </c>
    </row>
    <row r="13" spans="1:74" ht="12" customHeight="1">
      <c r="B13" s="16"/>
      <c r="D13" s="23" t="s">
        <v>28</v>
      </c>
      <c r="AK13" s="23" t="s">
        <v>25</v>
      </c>
      <c r="AN13" s="25" t="s">
        <v>29</v>
      </c>
      <c r="AR13" s="16"/>
      <c r="BE13" s="644"/>
      <c r="BS13" s="13" t="s">
        <v>6</v>
      </c>
    </row>
    <row r="14" spans="1:74" ht="12.75">
      <c r="B14" s="16"/>
      <c r="E14" s="648" t="s">
        <v>29</v>
      </c>
      <c r="F14" s="649"/>
      <c r="G14" s="649"/>
      <c r="H14" s="649"/>
      <c r="I14" s="649"/>
      <c r="J14" s="649"/>
      <c r="K14" s="649"/>
      <c r="L14" s="649"/>
      <c r="M14" s="649"/>
      <c r="N14" s="649"/>
      <c r="O14" s="649"/>
      <c r="P14" s="649"/>
      <c r="Q14" s="649"/>
      <c r="R14" s="649"/>
      <c r="S14" s="649"/>
      <c r="T14" s="649"/>
      <c r="U14" s="649"/>
      <c r="V14" s="649"/>
      <c r="W14" s="649"/>
      <c r="X14" s="649"/>
      <c r="Y14" s="649"/>
      <c r="Z14" s="649"/>
      <c r="AA14" s="649"/>
      <c r="AB14" s="649"/>
      <c r="AC14" s="649"/>
      <c r="AD14" s="649"/>
      <c r="AE14" s="649"/>
      <c r="AF14" s="649"/>
      <c r="AG14" s="649"/>
      <c r="AH14" s="649"/>
      <c r="AI14" s="649"/>
      <c r="AJ14" s="649"/>
      <c r="AK14" s="23" t="s">
        <v>27</v>
      </c>
      <c r="AN14" s="25" t="s">
        <v>29</v>
      </c>
      <c r="AR14" s="16"/>
      <c r="BE14" s="644"/>
      <c r="BS14" s="13" t="s">
        <v>6</v>
      </c>
    </row>
    <row r="15" spans="1:74" ht="6.95" customHeight="1">
      <c r="B15" s="16"/>
      <c r="AR15" s="16"/>
      <c r="BE15" s="644"/>
      <c r="BS15" s="13" t="s">
        <v>4</v>
      </c>
    </row>
    <row r="16" spans="1:74" ht="12" customHeight="1">
      <c r="B16" s="16"/>
      <c r="D16" s="23" t="s">
        <v>30</v>
      </c>
      <c r="AK16" s="23" t="s">
        <v>25</v>
      </c>
      <c r="AN16" s="21" t="s">
        <v>1</v>
      </c>
      <c r="AR16" s="16"/>
      <c r="BE16" s="644"/>
      <c r="BS16" s="13" t="s">
        <v>4</v>
      </c>
    </row>
    <row r="17" spans="2:71" ht="18.600000000000001" customHeight="1">
      <c r="B17" s="16"/>
      <c r="E17" s="21" t="s">
        <v>31</v>
      </c>
      <c r="AK17" s="23" t="s">
        <v>27</v>
      </c>
      <c r="AN17" s="21" t="s">
        <v>1</v>
      </c>
      <c r="AR17" s="16"/>
      <c r="BE17" s="644"/>
      <c r="BS17" s="13" t="s">
        <v>32</v>
      </c>
    </row>
    <row r="18" spans="2:71" ht="6.95" customHeight="1">
      <c r="B18" s="16"/>
      <c r="AR18" s="16"/>
      <c r="BE18" s="644"/>
      <c r="BS18" s="13" t="s">
        <v>6</v>
      </c>
    </row>
    <row r="19" spans="2:71" ht="12" customHeight="1">
      <c r="B19" s="16"/>
      <c r="D19" s="23" t="s">
        <v>33</v>
      </c>
      <c r="AK19" s="23" t="s">
        <v>25</v>
      </c>
      <c r="AN19" s="21" t="s">
        <v>1</v>
      </c>
      <c r="AR19" s="16"/>
      <c r="BE19" s="644"/>
      <c r="BS19" s="13" t="s">
        <v>6</v>
      </c>
    </row>
    <row r="20" spans="2:71" ht="18.600000000000001" customHeight="1">
      <c r="B20" s="16"/>
      <c r="E20" s="21" t="s">
        <v>34</v>
      </c>
      <c r="AK20" s="23" t="s">
        <v>27</v>
      </c>
      <c r="AN20" s="21" t="s">
        <v>1</v>
      </c>
      <c r="AR20" s="16"/>
      <c r="BE20" s="644"/>
      <c r="BS20" s="13" t="s">
        <v>32</v>
      </c>
    </row>
    <row r="21" spans="2:71" ht="6.95" customHeight="1">
      <c r="B21" s="16"/>
      <c r="AR21" s="16"/>
      <c r="BE21" s="644"/>
    </row>
    <row r="22" spans="2:71" ht="12" customHeight="1">
      <c r="B22" s="16"/>
      <c r="D22" s="23" t="s">
        <v>35</v>
      </c>
      <c r="AR22" s="16"/>
      <c r="BE22" s="644"/>
    </row>
    <row r="23" spans="2:71" ht="47.25" customHeight="1">
      <c r="B23" s="16"/>
      <c r="E23" s="650" t="s">
        <v>36</v>
      </c>
      <c r="F23" s="650"/>
      <c r="G23" s="650"/>
      <c r="H23" s="650"/>
      <c r="I23" s="650"/>
      <c r="J23" s="650"/>
      <c r="K23" s="650"/>
      <c r="L23" s="650"/>
      <c r="M23" s="650"/>
      <c r="N23" s="650"/>
      <c r="O23" s="650"/>
      <c r="P23" s="650"/>
      <c r="Q23" s="650"/>
      <c r="R23" s="650"/>
      <c r="S23" s="650"/>
      <c r="T23" s="650"/>
      <c r="U23" s="650"/>
      <c r="V23" s="650"/>
      <c r="W23" s="650"/>
      <c r="X23" s="650"/>
      <c r="Y23" s="650"/>
      <c r="Z23" s="650"/>
      <c r="AA23" s="650"/>
      <c r="AB23" s="650"/>
      <c r="AC23" s="650"/>
      <c r="AD23" s="650"/>
      <c r="AE23" s="650"/>
      <c r="AF23" s="650"/>
      <c r="AG23" s="650"/>
      <c r="AH23" s="650"/>
      <c r="AI23" s="650"/>
      <c r="AJ23" s="650"/>
      <c r="AK23" s="650"/>
      <c r="AL23" s="650"/>
      <c r="AM23" s="650"/>
      <c r="AN23" s="650"/>
      <c r="AR23" s="16"/>
      <c r="BE23" s="644"/>
    </row>
    <row r="24" spans="2:71" ht="6.95" customHeight="1">
      <c r="B24" s="16"/>
      <c r="AR24" s="16"/>
      <c r="BE24" s="644"/>
    </row>
    <row r="25" spans="2:71" ht="6.95" customHeight="1">
      <c r="B25" s="16"/>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R25" s="16"/>
      <c r="BE25" s="644"/>
    </row>
    <row r="26" spans="2:71" s="1" customFormat="1" ht="25.9" customHeight="1">
      <c r="B26" s="28"/>
      <c r="D26" s="29" t="s">
        <v>37</v>
      </c>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651">
        <f>ROUND(AG94,2)</f>
        <v>0</v>
      </c>
      <c r="AL26" s="652"/>
      <c r="AM26" s="652"/>
      <c r="AN26" s="652"/>
      <c r="AO26" s="652"/>
      <c r="AR26" s="28"/>
      <c r="BE26" s="644"/>
    </row>
    <row r="27" spans="2:71" s="1" customFormat="1" ht="6.95" customHeight="1">
      <c r="B27" s="28"/>
      <c r="AR27" s="28"/>
      <c r="BE27" s="644"/>
    </row>
    <row r="28" spans="2:71" s="1" customFormat="1" ht="12.75">
      <c r="B28" s="28"/>
      <c r="L28" s="653" t="s">
        <v>38</v>
      </c>
      <c r="M28" s="653"/>
      <c r="N28" s="653"/>
      <c r="O28" s="653"/>
      <c r="P28" s="653"/>
      <c r="W28" s="653" t="s">
        <v>39</v>
      </c>
      <c r="X28" s="653"/>
      <c r="Y28" s="653"/>
      <c r="Z28" s="653"/>
      <c r="AA28" s="653"/>
      <c r="AB28" s="653"/>
      <c r="AC28" s="653"/>
      <c r="AD28" s="653"/>
      <c r="AE28" s="653"/>
      <c r="AK28" s="653" t="s">
        <v>40</v>
      </c>
      <c r="AL28" s="653"/>
      <c r="AM28" s="653"/>
      <c r="AN28" s="653"/>
      <c r="AO28" s="653"/>
      <c r="AR28" s="28"/>
      <c r="BE28" s="644"/>
    </row>
    <row r="29" spans="2:71" s="2" customFormat="1" ht="14.45" customHeight="1">
      <c r="B29" s="32"/>
      <c r="D29" s="23" t="s">
        <v>41</v>
      </c>
      <c r="F29" s="23" t="s">
        <v>42</v>
      </c>
      <c r="L29" s="637">
        <v>0.21</v>
      </c>
      <c r="M29" s="636"/>
      <c r="N29" s="636"/>
      <c r="O29" s="636"/>
      <c r="P29" s="636"/>
      <c r="W29" s="635">
        <f>ROUND(AZ94, 2)</f>
        <v>0</v>
      </c>
      <c r="X29" s="636"/>
      <c r="Y29" s="636"/>
      <c r="Z29" s="636"/>
      <c r="AA29" s="636"/>
      <c r="AB29" s="636"/>
      <c r="AC29" s="636"/>
      <c r="AD29" s="636"/>
      <c r="AE29" s="636"/>
      <c r="AK29" s="635">
        <f>ROUND(AV94, 2)</f>
        <v>0</v>
      </c>
      <c r="AL29" s="636"/>
      <c r="AM29" s="636"/>
      <c r="AN29" s="636"/>
      <c r="AO29" s="636"/>
      <c r="AR29" s="32"/>
      <c r="BE29" s="645"/>
    </row>
    <row r="30" spans="2:71" s="2" customFormat="1" ht="14.45" customHeight="1">
      <c r="B30" s="32"/>
      <c r="F30" s="23" t="s">
        <v>43</v>
      </c>
      <c r="L30" s="637">
        <v>0.12</v>
      </c>
      <c r="M30" s="636"/>
      <c r="N30" s="636"/>
      <c r="O30" s="636"/>
      <c r="P30" s="636"/>
      <c r="W30" s="635">
        <f>ROUND(BA94, 2)</f>
        <v>0</v>
      </c>
      <c r="X30" s="636"/>
      <c r="Y30" s="636"/>
      <c r="Z30" s="636"/>
      <c r="AA30" s="636"/>
      <c r="AB30" s="636"/>
      <c r="AC30" s="636"/>
      <c r="AD30" s="636"/>
      <c r="AE30" s="636"/>
      <c r="AK30" s="635">
        <f>ROUND(AW94, 2)</f>
        <v>0</v>
      </c>
      <c r="AL30" s="636"/>
      <c r="AM30" s="636"/>
      <c r="AN30" s="636"/>
      <c r="AO30" s="636"/>
      <c r="AR30" s="32"/>
      <c r="BE30" s="645"/>
    </row>
    <row r="31" spans="2:71" s="2" customFormat="1" ht="14.45" hidden="1" customHeight="1">
      <c r="B31" s="32"/>
      <c r="F31" s="23" t="s">
        <v>44</v>
      </c>
      <c r="L31" s="637">
        <v>0.21</v>
      </c>
      <c r="M31" s="636"/>
      <c r="N31" s="636"/>
      <c r="O31" s="636"/>
      <c r="P31" s="636"/>
      <c r="W31" s="635">
        <f>ROUND(BB94, 2)</f>
        <v>0</v>
      </c>
      <c r="X31" s="636"/>
      <c r="Y31" s="636"/>
      <c r="Z31" s="636"/>
      <c r="AA31" s="636"/>
      <c r="AB31" s="636"/>
      <c r="AC31" s="636"/>
      <c r="AD31" s="636"/>
      <c r="AE31" s="636"/>
      <c r="AK31" s="635">
        <v>0</v>
      </c>
      <c r="AL31" s="636"/>
      <c r="AM31" s="636"/>
      <c r="AN31" s="636"/>
      <c r="AO31" s="636"/>
      <c r="AR31" s="32"/>
      <c r="BE31" s="645"/>
    </row>
    <row r="32" spans="2:71" s="2" customFormat="1" ht="14.45" hidden="1" customHeight="1">
      <c r="B32" s="32"/>
      <c r="F32" s="23" t="s">
        <v>45</v>
      </c>
      <c r="L32" s="637">
        <v>0.12</v>
      </c>
      <c r="M32" s="636"/>
      <c r="N32" s="636"/>
      <c r="O32" s="636"/>
      <c r="P32" s="636"/>
      <c r="W32" s="635">
        <f>ROUND(BC94, 2)</f>
        <v>0</v>
      </c>
      <c r="X32" s="636"/>
      <c r="Y32" s="636"/>
      <c r="Z32" s="636"/>
      <c r="AA32" s="636"/>
      <c r="AB32" s="636"/>
      <c r="AC32" s="636"/>
      <c r="AD32" s="636"/>
      <c r="AE32" s="636"/>
      <c r="AK32" s="635">
        <v>0</v>
      </c>
      <c r="AL32" s="636"/>
      <c r="AM32" s="636"/>
      <c r="AN32" s="636"/>
      <c r="AO32" s="636"/>
      <c r="AR32" s="32"/>
      <c r="BE32" s="645"/>
    </row>
    <row r="33" spans="2:57" s="2" customFormat="1" ht="14.45" hidden="1" customHeight="1">
      <c r="B33" s="32"/>
      <c r="F33" s="23" t="s">
        <v>46</v>
      </c>
      <c r="L33" s="637">
        <v>0</v>
      </c>
      <c r="M33" s="636"/>
      <c r="N33" s="636"/>
      <c r="O33" s="636"/>
      <c r="P33" s="636"/>
      <c r="W33" s="635">
        <f>ROUND(BD94, 2)</f>
        <v>0</v>
      </c>
      <c r="X33" s="636"/>
      <c r="Y33" s="636"/>
      <c r="Z33" s="636"/>
      <c r="AA33" s="636"/>
      <c r="AB33" s="636"/>
      <c r="AC33" s="636"/>
      <c r="AD33" s="636"/>
      <c r="AE33" s="636"/>
      <c r="AK33" s="635">
        <v>0</v>
      </c>
      <c r="AL33" s="636"/>
      <c r="AM33" s="636"/>
      <c r="AN33" s="636"/>
      <c r="AO33" s="636"/>
      <c r="AR33" s="32"/>
      <c r="BE33" s="645"/>
    </row>
    <row r="34" spans="2:57" s="1" customFormat="1" ht="6.95" customHeight="1">
      <c r="B34" s="28"/>
      <c r="AR34" s="28"/>
      <c r="BE34" s="644"/>
    </row>
    <row r="35" spans="2:57" s="1" customFormat="1" ht="25.9" customHeight="1">
      <c r="B35" s="28"/>
      <c r="C35" s="33"/>
      <c r="D35" s="34" t="s">
        <v>47</v>
      </c>
      <c r="E35" s="35"/>
      <c r="F35" s="35"/>
      <c r="G35" s="35"/>
      <c r="H35" s="35"/>
      <c r="I35" s="35"/>
      <c r="J35" s="35"/>
      <c r="K35" s="35"/>
      <c r="L35" s="35"/>
      <c r="M35" s="35"/>
      <c r="N35" s="35"/>
      <c r="O35" s="35"/>
      <c r="P35" s="35"/>
      <c r="Q35" s="35"/>
      <c r="R35" s="35"/>
      <c r="S35" s="35"/>
      <c r="T35" s="36" t="s">
        <v>48</v>
      </c>
      <c r="U35" s="35"/>
      <c r="V35" s="35"/>
      <c r="W35" s="35"/>
      <c r="X35" s="641" t="s">
        <v>49</v>
      </c>
      <c r="Y35" s="639"/>
      <c r="Z35" s="639"/>
      <c r="AA35" s="639"/>
      <c r="AB35" s="639"/>
      <c r="AC35" s="35"/>
      <c r="AD35" s="35"/>
      <c r="AE35" s="35"/>
      <c r="AF35" s="35"/>
      <c r="AG35" s="35"/>
      <c r="AH35" s="35"/>
      <c r="AI35" s="35"/>
      <c r="AJ35" s="35"/>
      <c r="AK35" s="638">
        <f>SUM(AK26:AK33)</f>
        <v>0</v>
      </c>
      <c r="AL35" s="639"/>
      <c r="AM35" s="639"/>
      <c r="AN35" s="639"/>
      <c r="AO35" s="640"/>
      <c r="AP35" s="33"/>
      <c r="AQ35" s="33"/>
      <c r="AR35" s="28"/>
    </row>
    <row r="36" spans="2:57" s="1" customFormat="1" ht="6.95" customHeight="1">
      <c r="B36" s="28"/>
      <c r="AR36" s="28"/>
    </row>
    <row r="37" spans="2:57" s="1" customFormat="1" ht="14.45" customHeight="1">
      <c r="B37" s="28"/>
      <c r="AR37" s="28"/>
    </row>
    <row r="38" spans="2:57" ht="14.45" customHeight="1">
      <c r="B38" s="16"/>
      <c r="AR38" s="16"/>
    </row>
    <row r="39" spans="2:57" ht="14.45" customHeight="1">
      <c r="B39" s="16"/>
      <c r="AR39" s="16"/>
    </row>
    <row r="40" spans="2:57" ht="14.45" customHeight="1">
      <c r="B40" s="16"/>
      <c r="AR40" s="16"/>
    </row>
    <row r="41" spans="2:57" ht="14.45" customHeight="1">
      <c r="B41" s="16"/>
      <c r="AR41" s="16"/>
    </row>
    <row r="42" spans="2:57" ht="14.45" customHeight="1">
      <c r="B42" s="16"/>
      <c r="AR42" s="16"/>
    </row>
    <row r="43" spans="2:57" ht="14.45" customHeight="1">
      <c r="B43" s="16"/>
      <c r="AR43" s="16"/>
    </row>
    <row r="44" spans="2:57" ht="14.45" customHeight="1">
      <c r="B44" s="16"/>
      <c r="AR44" s="16"/>
    </row>
    <row r="45" spans="2:57" ht="14.45" customHeight="1">
      <c r="B45" s="16"/>
      <c r="AR45" s="16"/>
    </row>
    <row r="46" spans="2:57" ht="14.45" customHeight="1">
      <c r="B46" s="16"/>
      <c r="AR46" s="16"/>
    </row>
    <row r="47" spans="2:57" ht="14.45" customHeight="1">
      <c r="B47" s="16"/>
      <c r="AR47" s="16"/>
    </row>
    <row r="48" spans="2:57" ht="14.45" customHeight="1">
      <c r="B48" s="16"/>
      <c r="AR48" s="16"/>
    </row>
    <row r="49" spans="2:44" s="1" customFormat="1" ht="14.45" customHeight="1">
      <c r="B49" s="28"/>
      <c r="D49" s="37" t="s">
        <v>50</v>
      </c>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7" t="s">
        <v>51</v>
      </c>
      <c r="AI49" s="38"/>
      <c r="AJ49" s="38"/>
      <c r="AK49" s="38"/>
      <c r="AL49" s="38"/>
      <c r="AM49" s="38"/>
      <c r="AN49" s="38"/>
      <c r="AO49" s="38"/>
      <c r="AR49" s="28"/>
    </row>
    <row r="50" spans="2:44">
      <c r="B50" s="16"/>
      <c r="AR50" s="16"/>
    </row>
    <row r="51" spans="2:44">
      <c r="B51" s="16"/>
      <c r="AR51" s="16"/>
    </row>
    <row r="52" spans="2:44">
      <c r="B52" s="16"/>
      <c r="AR52" s="16"/>
    </row>
    <row r="53" spans="2:44">
      <c r="B53" s="16"/>
      <c r="AR53" s="16"/>
    </row>
    <row r="54" spans="2:44">
      <c r="B54" s="16"/>
      <c r="AR54" s="16"/>
    </row>
    <row r="55" spans="2:44">
      <c r="B55" s="16"/>
      <c r="AR55" s="16"/>
    </row>
    <row r="56" spans="2:44">
      <c r="B56" s="16"/>
      <c r="AR56" s="16"/>
    </row>
    <row r="57" spans="2:44">
      <c r="B57" s="16"/>
      <c r="AR57" s="16"/>
    </row>
    <row r="58" spans="2:44">
      <c r="B58" s="16"/>
      <c r="AR58" s="16"/>
    </row>
    <row r="59" spans="2:44">
      <c r="B59" s="16"/>
      <c r="AR59" s="16"/>
    </row>
    <row r="60" spans="2:44" s="1" customFormat="1" ht="12.75">
      <c r="B60" s="28"/>
      <c r="D60" s="39" t="s">
        <v>52</v>
      </c>
      <c r="E60" s="30"/>
      <c r="F60" s="30"/>
      <c r="G60" s="30"/>
      <c r="H60" s="30"/>
      <c r="I60" s="30"/>
      <c r="J60" s="30"/>
      <c r="K60" s="30"/>
      <c r="L60" s="30"/>
      <c r="M60" s="30"/>
      <c r="N60" s="30"/>
      <c r="O60" s="30"/>
      <c r="P60" s="30"/>
      <c r="Q60" s="30"/>
      <c r="R60" s="30"/>
      <c r="S60" s="30"/>
      <c r="T60" s="30"/>
      <c r="U60" s="30"/>
      <c r="V60" s="39" t="s">
        <v>53</v>
      </c>
      <c r="W60" s="30"/>
      <c r="X60" s="30"/>
      <c r="Y60" s="30"/>
      <c r="Z60" s="30"/>
      <c r="AA60" s="30"/>
      <c r="AB60" s="30"/>
      <c r="AC60" s="30"/>
      <c r="AD60" s="30"/>
      <c r="AE60" s="30"/>
      <c r="AF60" s="30"/>
      <c r="AG60" s="30"/>
      <c r="AH60" s="39" t="s">
        <v>52</v>
      </c>
      <c r="AI60" s="30"/>
      <c r="AJ60" s="30"/>
      <c r="AK60" s="30"/>
      <c r="AL60" s="30"/>
      <c r="AM60" s="39" t="s">
        <v>53</v>
      </c>
      <c r="AN60" s="30"/>
      <c r="AO60" s="30"/>
      <c r="AR60" s="28"/>
    </row>
    <row r="61" spans="2:44">
      <c r="B61" s="16"/>
      <c r="AR61" s="16"/>
    </row>
    <row r="62" spans="2:44">
      <c r="B62" s="16"/>
      <c r="AR62" s="16"/>
    </row>
    <row r="63" spans="2:44">
      <c r="B63" s="16"/>
      <c r="AR63" s="16"/>
    </row>
    <row r="64" spans="2:44" s="1" customFormat="1" ht="12.75">
      <c r="B64" s="28"/>
      <c r="D64" s="37" t="s">
        <v>54</v>
      </c>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7" t="s">
        <v>55</v>
      </c>
      <c r="AI64" s="38"/>
      <c r="AJ64" s="38"/>
      <c r="AK64" s="38"/>
      <c r="AL64" s="38"/>
      <c r="AM64" s="38"/>
      <c r="AN64" s="38"/>
      <c r="AO64" s="38"/>
      <c r="AR64" s="28"/>
    </row>
    <row r="65" spans="2:44">
      <c r="B65" s="16"/>
      <c r="AR65" s="16"/>
    </row>
    <row r="66" spans="2:44">
      <c r="B66" s="16"/>
      <c r="AR66" s="16"/>
    </row>
    <row r="67" spans="2:44">
      <c r="B67" s="16"/>
      <c r="AR67" s="16"/>
    </row>
    <row r="68" spans="2:44">
      <c r="B68" s="16"/>
      <c r="AR68" s="16"/>
    </row>
    <row r="69" spans="2:44">
      <c r="B69" s="16"/>
      <c r="AR69" s="16"/>
    </row>
    <row r="70" spans="2:44">
      <c r="B70" s="16"/>
      <c r="AR70" s="16"/>
    </row>
    <row r="71" spans="2:44">
      <c r="B71" s="16"/>
      <c r="AR71" s="16"/>
    </row>
    <row r="72" spans="2:44">
      <c r="B72" s="16"/>
      <c r="AR72" s="16"/>
    </row>
    <row r="73" spans="2:44">
      <c r="B73" s="16"/>
      <c r="AR73" s="16"/>
    </row>
    <row r="74" spans="2:44">
      <c r="B74" s="16"/>
      <c r="AR74" s="16"/>
    </row>
    <row r="75" spans="2:44" s="1" customFormat="1" ht="12.75">
      <c r="B75" s="28"/>
      <c r="D75" s="39" t="s">
        <v>52</v>
      </c>
      <c r="E75" s="30"/>
      <c r="F75" s="30"/>
      <c r="G75" s="30"/>
      <c r="H75" s="30"/>
      <c r="I75" s="30"/>
      <c r="J75" s="30"/>
      <c r="K75" s="30"/>
      <c r="L75" s="30"/>
      <c r="M75" s="30"/>
      <c r="N75" s="30"/>
      <c r="O75" s="30"/>
      <c r="P75" s="30"/>
      <c r="Q75" s="30"/>
      <c r="R75" s="30"/>
      <c r="S75" s="30"/>
      <c r="T75" s="30"/>
      <c r="U75" s="30"/>
      <c r="V75" s="39" t="s">
        <v>53</v>
      </c>
      <c r="W75" s="30"/>
      <c r="X75" s="30"/>
      <c r="Y75" s="30"/>
      <c r="Z75" s="30"/>
      <c r="AA75" s="30"/>
      <c r="AB75" s="30"/>
      <c r="AC75" s="30"/>
      <c r="AD75" s="30"/>
      <c r="AE75" s="30"/>
      <c r="AF75" s="30"/>
      <c r="AG75" s="30"/>
      <c r="AH75" s="39" t="s">
        <v>52</v>
      </c>
      <c r="AI75" s="30"/>
      <c r="AJ75" s="30"/>
      <c r="AK75" s="30"/>
      <c r="AL75" s="30"/>
      <c r="AM75" s="39" t="s">
        <v>53</v>
      </c>
      <c r="AN75" s="30"/>
      <c r="AO75" s="30"/>
      <c r="AR75" s="28"/>
    </row>
    <row r="76" spans="2:44" s="1" customFormat="1">
      <c r="B76" s="28"/>
      <c r="AR76" s="28"/>
    </row>
    <row r="77" spans="2:44" s="1" customFormat="1" ht="6.95" customHeight="1">
      <c r="B77" s="40"/>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28"/>
    </row>
    <row r="81" spans="1:91" s="1" customFormat="1" ht="6.95" customHeight="1">
      <c r="B81" s="42"/>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28"/>
    </row>
    <row r="82" spans="1:91" s="1" customFormat="1" ht="24.95" customHeight="1">
      <c r="B82" s="28"/>
      <c r="C82" s="17" t="s">
        <v>56</v>
      </c>
      <c r="AR82" s="28"/>
    </row>
    <row r="83" spans="1:91" s="1" customFormat="1" ht="6.95" customHeight="1">
      <c r="B83" s="28"/>
      <c r="AR83" s="28"/>
    </row>
    <row r="84" spans="1:91" s="3" customFormat="1" ht="12" customHeight="1">
      <c r="B84" s="44"/>
      <c r="C84" s="23" t="s">
        <v>13</v>
      </c>
      <c r="L84" s="3" t="str">
        <f>K5</f>
        <v>25-042-1</v>
      </c>
      <c r="AR84" s="44"/>
    </row>
    <row r="85" spans="1:91" s="4" customFormat="1" ht="36.950000000000003" customHeight="1">
      <c r="B85" s="45"/>
      <c r="C85" s="46" t="s">
        <v>16</v>
      </c>
      <c r="L85" s="614" t="str">
        <f>K6</f>
        <v>Rekonstrukce a modernizace fotbalového hřiště SK Union Břevnov</v>
      </c>
      <c r="M85" s="615"/>
      <c r="N85" s="615"/>
      <c r="O85" s="615"/>
      <c r="P85" s="615"/>
      <c r="Q85" s="615"/>
      <c r="R85" s="615"/>
      <c r="S85" s="615"/>
      <c r="T85" s="615"/>
      <c r="U85" s="615"/>
      <c r="V85" s="615"/>
      <c r="W85" s="615"/>
      <c r="X85" s="615"/>
      <c r="Y85" s="615"/>
      <c r="Z85" s="615"/>
      <c r="AA85" s="615"/>
      <c r="AB85" s="615"/>
      <c r="AC85" s="615"/>
      <c r="AD85" s="615"/>
      <c r="AE85" s="615"/>
      <c r="AF85" s="615"/>
      <c r="AG85" s="615"/>
      <c r="AH85" s="615"/>
      <c r="AI85" s="615"/>
      <c r="AJ85" s="615"/>
      <c r="AK85" s="615"/>
      <c r="AL85" s="615"/>
      <c r="AM85" s="615"/>
      <c r="AN85" s="615"/>
      <c r="AO85" s="615"/>
      <c r="AR85" s="45"/>
    </row>
    <row r="86" spans="1:91" s="1" customFormat="1" ht="6.95" customHeight="1">
      <c r="B86" s="28"/>
      <c r="AR86" s="28"/>
    </row>
    <row r="87" spans="1:91" s="1" customFormat="1" ht="12" customHeight="1">
      <c r="B87" s="28"/>
      <c r="C87" s="23" t="s">
        <v>20</v>
      </c>
      <c r="L87" s="47" t="str">
        <f>IF(K8="","",K8)</f>
        <v>Praha 6</v>
      </c>
      <c r="AI87" s="23" t="s">
        <v>22</v>
      </c>
      <c r="AM87" s="616" t="str">
        <f>IF(AN8= "","",AN8)</f>
        <v>19. 12. 2025</v>
      </c>
      <c r="AN87" s="616"/>
      <c r="AR87" s="28"/>
    </row>
    <row r="88" spans="1:91" s="1" customFormat="1" ht="6.95" customHeight="1">
      <c r="B88" s="28"/>
      <c r="AR88" s="28"/>
    </row>
    <row r="89" spans="1:91" s="1" customFormat="1" ht="15.2" customHeight="1">
      <c r="B89" s="28"/>
      <c r="C89" s="23" t="s">
        <v>24</v>
      </c>
      <c r="L89" s="3" t="str">
        <f>IF(E11= "","",E11)</f>
        <v>Městská část Praha 6</v>
      </c>
      <c r="AI89" s="23" t="s">
        <v>30</v>
      </c>
      <c r="AM89" s="621" t="str">
        <f>IF(E17="","",E17)</f>
        <v>Sportovní projekty s.r.o.</v>
      </c>
      <c r="AN89" s="622"/>
      <c r="AO89" s="622"/>
      <c r="AP89" s="622"/>
      <c r="AR89" s="28"/>
      <c r="AS89" s="617" t="s">
        <v>57</v>
      </c>
      <c r="AT89" s="618"/>
      <c r="AU89" s="49"/>
      <c r="AV89" s="49"/>
      <c r="AW89" s="49"/>
      <c r="AX89" s="49"/>
      <c r="AY89" s="49"/>
      <c r="AZ89" s="49"/>
      <c r="BA89" s="49"/>
      <c r="BB89" s="49"/>
      <c r="BC89" s="49"/>
      <c r="BD89" s="50"/>
    </row>
    <row r="90" spans="1:91" s="1" customFormat="1" ht="15.2" customHeight="1">
      <c r="B90" s="28"/>
      <c r="C90" s="23" t="s">
        <v>28</v>
      </c>
      <c r="L90" s="3" t="str">
        <f>IF(E14= "Vyplň údaj","",E14)</f>
        <v/>
      </c>
      <c r="AI90" s="23" t="s">
        <v>33</v>
      </c>
      <c r="AM90" s="621" t="str">
        <f>IF(E20="","",E20)</f>
        <v>F.Pecka</v>
      </c>
      <c r="AN90" s="622"/>
      <c r="AO90" s="622"/>
      <c r="AP90" s="622"/>
      <c r="AR90" s="28"/>
      <c r="AS90" s="619"/>
      <c r="AT90" s="620"/>
      <c r="BD90" s="52"/>
    </row>
    <row r="91" spans="1:91" s="1" customFormat="1" ht="10.7" customHeight="1">
      <c r="B91" s="28"/>
      <c r="AR91" s="28"/>
      <c r="AS91" s="619"/>
      <c r="AT91" s="620"/>
      <c r="BD91" s="52"/>
    </row>
    <row r="92" spans="1:91" s="1" customFormat="1" ht="29.25" customHeight="1">
      <c r="B92" s="28"/>
      <c r="C92" s="625" t="s">
        <v>58</v>
      </c>
      <c r="D92" s="624"/>
      <c r="E92" s="624"/>
      <c r="F92" s="624"/>
      <c r="G92" s="624"/>
      <c r="H92" s="53"/>
      <c r="I92" s="623" t="s">
        <v>59</v>
      </c>
      <c r="J92" s="624"/>
      <c r="K92" s="624"/>
      <c r="L92" s="624"/>
      <c r="M92" s="624"/>
      <c r="N92" s="624"/>
      <c r="O92" s="624"/>
      <c r="P92" s="624"/>
      <c r="Q92" s="624"/>
      <c r="R92" s="624"/>
      <c r="S92" s="624"/>
      <c r="T92" s="624"/>
      <c r="U92" s="624"/>
      <c r="V92" s="624"/>
      <c r="W92" s="624"/>
      <c r="X92" s="624"/>
      <c r="Y92" s="624"/>
      <c r="Z92" s="624"/>
      <c r="AA92" s="624"/>
      <c r="AB92" s="624"/>
      <c r="AC92" s="624"/>
      <c r="AD92" s="624"/>
      <c r="AE92" s="624"/>
      <c r="AF92" s="624"/>
      <c r="AG92" s="627" t="s">
        <v>60</v>
      </c>
      <c r="AH92" s="624"/>
      <c r="AI92" s="624"/>
      <c r="AJ92" s="624"/>
      <c r="AK92" s="624"/>
      <c r="AL92" s="624"/>
      <c r="AM92" s="624"/>
      <c r="AN92" s="623" t="s">
        <v>61</v>
      </c>
      <c r="AO92" s="624"/>
      <c r="AP92" s="626"/>
      <c r="AQ92" s="54" t="s">
        <v>62</v>
      </c>
      <c r="AR92" s="28"/>
      <c r="AS92" s="55" t="s">
        <v>63</v>
      </c>
      <c r="AT92" s="56" t="s">
        <v>64</v>
      </c>
      <c r="AU92" s="56" t="s">
        <v>65</v>
      </c>
      <c r="AV92" s="56" t="s">
        <v>66</v>
      </c>
      <c r="AW92" s="56" t="s">
        <v>67</v>
      </c>
      <c r="AX92" s="56" t="s">
        <v>68</v>
      </c>
      <c r="AY92" s="56" t="s">
        <v>69</v>
      </c>
      <c r="AZ92" s="56" t="s">
        <v>70</v>
      </c>
      <c r="BA92" s="56" t="s">
        <v>71</v>
      </c>
      <c r="BB92" s="56" t="s">
        <v>72</v>
      </c>
      <c r="BC92" s="56" t="s">
        <v>73</v>
      </c>
      <c r="BD92" s="57" t="s">
        <v>74</v>
      </c>
    </row>
    <row r="93" spans="1:91" s="1" customFormat="1" ht="10.7" customHeight="1">
      <c r="B93" s="28"/>
      <c r="AR93" s="28"/>
      <c r="AS93" s="58"/>
      <c r="AT93" s="49"/>
      <c r="AU93" s="49"/>
      <c r="AV93" s="49"/>
      <c r="AW93" s="49"/>
      <c r="AX93" s="49"/>
      <c r="AY93" s="49"/>
      <c r="AZ93" s="49"/>
      <c r="BA93" s="49"/>
      <c r="BB93" s="49"/>
      <c r="BC93" s="49"/>
      <c r="BD93" s="50"/>
    </row>
    <row r="94" spans="1:91" s="5" customFormat="1" ht="32.450000000000003" customHeight="1">
      <c r="B94" s="59"/>
      <c r="C94" s="60" t="s">
        <v>75</v>
      </c>
      <c r="D94" s="61"/>
      <c r="E94" s="61"/>
      <c r="F94" s="61"/>
      <c r="G94" s="61"/>
      <c r="H94" s="61"/>
      <c r="I94" s="61"/>
      <c r="J94" s="61"/>
      <c r="K94" s="61"/>
      <c r="L94" s="61"/>
      <c r="M94" s="61"/>
      <c r="N94" s="61"/>
      <c r="O94" s="61"/>
      <c r="P94" s="61"/>
      <c r="Q94" s="61"/>
      <c r="R94" s="61"/>
      <c r="S94" s="61"/>
      <c r="T94" s="61"/>
      <c r="U94" s="61"/>
      <c r="V94" s="61"/>
      <c r="W94" s="61"/>
      <c r="X94" s="61"/>
      <c r="Y94" s="61"/>
      <c r="Z94" s="61"/>
      <c r="AA94" s="61"/>
      <c r="AB94" s="61"/>
      <c r="AC94" s="61"/>
      <c r="AD94" s="61"/>
      <c r="AE94" s="61"/>
      <c r="AF94" s="61"/>
      <c r="AG94" s="633">
        <f>ROUND(AG95+AG96+AG99+SUM(AG107:AG116),2)</f>
        <v>0</v>
      </c>
      <c r="AH94" s="633"/>
      <c r="AI94" s="633"/>
      <c r="AJ94" s="633"/>
      <c r="AK94" s="633"/>
      <c r="AL94" s="633"/>
      <c r="AM94" s="633"/>
      <c r="AN94" s="634">
        <f t="shared" ref="AN94:AN116" si="0">SUM(AG94,AT94)</f>
        <v>0</v>
      </c>
      <c r="AO94" s="634"/>
      <c r="AP94" s="634"/>
      <c r="AQ94" s="63" t="s">
        <v>1</v>
      </c>
      <c r="AR94" s="59"/>
      <c r="AS94" s="64">
        <f>ROUND(AS95+AS96+AS99+SUM(AS107:AS116),2)</f>
        <v>0</v>
      </c>
      <c r="AT94" s="65">
        <f t="shared" ref="AT94:AT116" si="1">ROUND(SUM(AV94:AW94),2)</f>
        <v>0</v>
      </c>
      <c r="AU94" s="66">
        <f>ROUND(AU95+AU96+AU99+SUM(AU107:AU116),5)</f>
        <v>0</v>
      </c>
      <c r="AV94" s="65">
        <f>ROUND(AZ94*L29,2)</f>
        <v>0</v>
      </c>
      <c r="AW94" s="65">
        <f>ROUND(BA94*L30,2)</f>
        <v>0</v>
      </c>
      <c r="AX94" s="65">
        <f>ROUND(BB94*L29,2)</f>
        <v>0</v>
      </c>
      <c r="AY94" s="65">
        <f>ROUND(BC94*L30,2)</f>
        <v>0</v>
      </c>
      <c r="AZ94" s="65">
        <f>ROUND(AZ95+AZ96+AZ99+SUM(AZ107:AZ116),2)</f>
        <v>0</v>
      </c>
      <c r="BA94" s="65">
        <f>ROUND(BA95+BA96+BA99+SUM(BA107:BA116),2)</f>
        <v>0</v>
      </c>
      <c r="BB94" s="65">
        <f>ROUND(BB95+BB96+BB99+SUM(BB107:BB116),2)</f>
        <v>0</v>
      </c>
      <c r="BC94" s="65">
        <f>ROUND(BC95+BC96+BC99+SUM(BC107:BC116),2)</f>
        <v>0</v>
      </c>
      <c r="BD94" s="67">
        <f>ROUND(BD95+BD96+BD99+SUM(BD107:BD116),2)</f>
        <v>0</v>
      </c>
      <c r="BS94" s="68" t="s">
        <v>76</v>
      </c>
      <c r="BT94" s="68" t="s">
        <v>77</v>
      </c>
      <c r="BU94" s="69" t="s">
        <v>78</v>
      </c>
      <c r="BV94" s="68" t="s">
        <v>79</v>
      </c>
      <c r="BW94" s="68" t="s">
        <v>5</v>
      </c>
      <c r="BX94" s="68" t="s">
        <v>80</v>
      </c>
      <c r="CL94" s="68" t="s">
        <v>1</v>
      </c>
    </row>
    <row r="95" spans="1:91" s="6" customFormat="1" ht="16.5" customHeight="1">
      <c r="A95" s="70" t="s">
        <v>81</v>
      </c>
      <c r="B95" s="71"/>
      <c r="C95" s="72"/>
      <c r="D95" s="612" t="s">
        <v>82</v>
      </c>
      <c r="E95" s="612"/>
      <c r="F95" s="612"/>
      <c r="G95" s="612"/>
      <c r="H95" s="612"/>
      <c r="I95" s="73"/>
      <c r="J95" s="612" t="s">
        <v>83</v>
      </c>
      <c r="K95" s="612"/>
      <c r="L95" s="612"/>
      <c r="M95" s="612"/>
      <c r="N95" s="612"/>
      <c r="O95" s="612"/>
      <c r="P95" s="612"/>
      <c r="Q95" s="612"/>
      <c r="R95" s="612"/>
      <c r="S95" s="612"/>
      <c r="T95" s="612"/>
      <c r="U95" s="612"/>
      <c r="V95" s="612"/>
      <c r="W95" s="612"/>
      <c r="X95" s="612"/>
      <c r="Y95" s="612"/>
      <c r="Z95" s="612"/>
      <c r="AA95" s="612"/>
      <c r="AB95" s="612"/>
      <c r="AC95" s="612"/>
      <c r="AD95" s="612"/>
      <c r="AE95" s="612"/>
      <c r="AF95" s="612"/>
      <c r="AG95" s="628">
        <f>'SO-01 - Bourání, HTÚ'!J30</f>
        <v>0</v>
      </c>
      <c r="AH95" s="629"/>
      <c r="AI95" s="629"/>
      <c r="AJ95" s="629"/>
      <c r="AK95" s="629"/>
      <c r="AL95" s="629"/>
      <c r="AM95" s="629"/>
      <c r="AN95" s="628">
        <f t="shared" si="0"/>
        <v>0</v>
      </c>
      <c r="AO95" s="629"/>
      <c r="AP95" s="629"/>
      <c r="AQ95" s="74" t="s">
        <v>84</v>
      </c>
      <c r="AR95" s="71"/>
      <c r="AS95" s="75">
        <v>0</v>
      </c>
      <c r="AT95" s="76">
        <f t="shared" si="1"/>
        <v>0</v>
      </c>
      <c r="AU95" s="77">
        <f>'SO-01 - Bourání, HTÚ'!P129</f>
        <v>0</v>
      </c>
      <c r="AV95" s="76">
        <f>'SO-01 - Bourání, HTÚ'!J33</f>
        <v>0</v>
      </c>
      <c r="AW95" s="76">
        <f>'SO-01 - Bourání, HTÚ'!J34</f>
        <v>0</v>
      </c>
      <c r="AX95" s="76">
        <f>'SO-01 - Bourání, HTÚ'!J35</f>
        <v>0</v>
      </c>
      <c r="AY95" s="76">
        <f>'SO-01 - Bourání, HTÚ'!J36</f>
        <v>0</v>
      </c>
      <c r="AZ95" s="76">
        <f>'SO-01 - Bourání, HTÚ'!F33</f>
        <v>0</v>
      </c>
      <c r="BA95" s="76">
        <f>'SO-01 - Bourání, HTÚ'!F34</f>
        <v>0</v>
      </c>
      <c r="BB95" s="76">
        <f>'SO-01 - Bourání, HTÚ'!F35</f>
        <v>0</v>
      </c>
      <c r="BC95" s="76">
        <f>'SO-01 - Bourání, HTÚ'!F36</f>
        <v>0</v>
      </c>
      <c r="BD95" s="78">
        <f>'SO-01 - Bourání, HTÚ'!F37</f>
        <v>0</v>
      </c>
      <c r="BT95" s="79" t="s">
        <v>85</v>
      </c>
      <c r="BV95" s="79" t="s">
        <v>79</v>
      </c>
      <c r="BW95" s="79" t="s">
        <v>86</v>
      </c>
      <c r="BX95" s="79" t="s">
        <v>5</v>
      </c>
      <c r="CL95" s="79" t="s">
        <v>1</v>
      </c>
      <c r="CM95" s="79" t="s">
        <v>87</v>
      </c>
    </row>
    <row r="96" spans="1:91" s="6" customFormat="1" ht="16.5" customHeight="1">
      <c r="B96" s="71"/>
      <c r="C96" s="72"/>
      <c r="D96" s="612" t="s">
        <v>88</v>
      </c>
      <c r="E96" s="612"/>
      <c r="F96" s="612"/>
      <c r="G96" s="612"/>
      <c r="H96" s="612"/>
      <c r="I96" s="73"/>
      <c r="J96" s="612" t="s">
        <v>89</v>
      </c>
      <c r="K96" s="612"/>
      <c r="L96" s="612"/>
      <c r="M96" s="612"/>
      <c r="N96" s="612"/>
      <c r="O96" s="612"/>
      <c r="P96" s="612"/>
      <c r="Q96" s="612"/>
      <c r="R96" s="612"/>
      <c r="S96" s="612"/>
      <c r="T96" s="612"/>
      <c r="U96" s="612"/>
      <c r="V96" s="612"/>
      <c r="W96" s="612"/>
      <c r="X96" s="612"/>
      <c r="Y96" s="612"/>
      <c r="Z96" s="612"/>
      <c r="AA96" s="612"/>
      <c r="AB96" s="612"/>
      <c r="AC96" s="612"/>
      <c r="AD96" s="612"/>
      <c r="AE96" s="612"/>
      <c r="AF96" s="612"/>
      <c r="AG96" s="630">
        <f>ROUND(SUM(AG97:AG98),2)</f>
        <v>0</v>
      </c>
      <c r="AH96" s="629"/>
      <c r="AI96" s="629"/>
      <c r="AJ96" s="629"/>
      <c r="AK96" s="629"/>
      <c r="AL96" s="629"/>
      <c r="AM96" s="629"/>
      <c r="AN96" s="628">
        <f t="shared" si="0"/>
        <v>0</v>
      </c>
      <c r="AO96" s="629"/>
      <c r="AP96" s="629"/>
      <c r="AQ96" s="74" t="s">
        <v>84</v>
      </c>
      <c r="AR96" s="71"/>
      <c r="AS96" s="75">
        <f>ROUND(SUM(AS97:AS98),2)</f>
        <v>0</v>
      </c>
      <c r="AT96" s="76">
        <f t="shared" si="1"/>
        <v>0</v>
      </c>
      <c r="AU96" s="77">
        <f>ROUND(SUM(AU97:AU98),5)</f>
        <v>0</v>
      </c>
      <c r="AV96" s="76">
        <f>ROUND(AZ96*L29,2)</f>
        <v>0</v>
      </c>
      <c r="AW96" s="76">
        <f>ROUND(BA96*L30,2)</f>
        <v>0</v>
      </c>
      <c r="AX96" s="76">
        <f>ROUND(BB96*L29,2)</f>
        <v>0</v>
      </c>
      <c r="AY96" s="76">
        <f>ROUND(BC96*L30,2)</f>
        <v>0</v>
      </c>
      <c r="AZ96" s="76">
        <f>ROUND(SUM(AZ97:AZ98),2)</f>
        <v>0</v>
      </c>
      <c r="BA96" s="76">
        <f>ROUND(SUM(BA97:BA98),2)</f>
        <v>0</v>
      </c>
      <c r="BB96" s="76">
        <f>ROUND(SUM(BB97:BB98),2)</f>
        <v>0</v>
      </c>
      <c r="BC96" s="76">
        <f>ROUND(SUM(BC97:BC98),2)</f>
        <v>0</v>
      </c>
      <c r="BD96" s="78">
        <f>ROUND(SUM(BD97:BD98),2)</f>
        <v>0</v>
      </c>
      <c r="BS96" s="79" t="s">
        <v>76</v>
      </c>
      <c r="BT96" s="79" t="s">
        <v>85</v>
      </c>
      <c r="BU96" s="79" t="s">
        <v>78</v>
      </c>
      <c r="BV96" s="79" t="s">
        <v>79</v>
      </c>
      <c r="BW96" s="79" t="s">
        <v>90</v>
      </c>
      <c r="BX96" s="79" t="s">
        <v>5</v>
      </c>
      <c r="CL96" s="79" t="s">
        <v>1</v>
      </c>
      <c r="CM96" s="79" t="s">
        <v>87</v>
      </c>
    </row>
    <row r="97" spans="1:91" s="3" customFormat="1" ht="16.5" customHeight="1">
      <c r="A97" s="70" t="s">
        <v>81</v>
      </c>
      <c r="B97" s="44"/>
      <c r="C97" s="9"/>
      <c r="D97" s="9"/>
      <c r="E97" s="613" t="s">
        <v>91</v>
      </c>
      <c r="F97" s="613"/>
      <c r="G97" s="613"/>
      <c r="H97" s="613"/>
      <c r="I97" s="613"/>
      <c r="J97" s="9"/>
      <c r="K97" s="613" t="s">
        <v>92</v>
      </c>
      <c r="L97" s="613"/>
      <c r="M97" s="613"/>
      <c r="N97" s="613"/>
      <c r="O97" s="613"/>
      <c r="P97" s="613"/>
      <c r="Q97" s="613"/>
      <c r="R97" s="613"/>
      <c r="S97" s="613"/>
      <c r="T97" s="613"/>
      <c r="U97" s="613"/>
      <c r="V97" s="613"/>
      <c r="W97" s="613"/>
      <c r="X97" s="613"/>
      <c r="Y97" s="613"/>
      <c r="Z97" s="613"/>
      <c r="AA97" s="613"/>
      <c r="AB97" s="613"/>
      <c r="AC97" s="613"/>
      <c r="AD97" s="613"/>
      <c r="AE97" s="613"/>
      <c r="AF97" s="613"/>
      <c r="AG97" s="631">
        <f>'SO-02.1 - Stavební řešení'!J32</f>
        <v>0</v>
      </c>
      <c r="AH97" s="632"/>
      <c r="AI97" s="632"/>
      <c r="AJ97" s="632"/>
      <c r="AK97" s="632"/>
      <c r="AL97" s="632"/>
      <c r="AM97" s="632"/>
      <c r="AN97" s="631">
        <f t="shared" si="0"/>
        <v>0</v>
      </c>
      <c r="AO97" s="632"/>
      <c r="AP97" s="632"/>
      <c r="AQ97" s="80" t="s">
        <v>93</v>
      </c>
      <c r="AR97" s="44"/>
      <c r="AS97" s="81">
        <v>0</v>
      </c>
      <c r="AT97" s="82">
        <f t="shared" si="1"/>
        <v>0</v>
      </c>
      <c r="AU97" s="83">
        <f>'SO-02.1 - Stavební řešení'!P135</f>
        <v>0</v>
      </c>
      <c r="AV97" s="82">
        <f>'SO-02.1 - Stavební řešení'!J35</f>
        <v>0</v>
      </c>
      <c r="AW97" s="82">
        <f>'SO-02.1 - Stavební řešení'!J36</f>
        <v>0</v>
      </c>
      <c r="AX97" s="82">
        <f>'SO-02.1 - Stavební řešení'!J37</f>
        <v>0</v>
      </c>
      <c r="AY97" s="82">
        <f>'SO-02.1 - Stavební řešení'!J38</f>
        <v>0</v>
      </c>
      <c r="AZ97" s="82">
        <f>'SO-02.1 - Stavební řešení'!F35</f>
        <v>0</v>
      </c>
      <c r="BA97" s="82">
        <f>'SO-02.1 - Stavební řešení'!F36</f>
        <v>0</v>
      </c>
      <c r="BB97" s="82">
        <f>'SO-02.1 - Stavební řešení'!F37</f>
        <v>0</v>
      </c>
      <c r="BC97" s="82">
        <f>'SO-02.1 - Stavební řešení'!F38</f>
        <v>0</v>
      </c>
      <c r="BD97" s="84">
        <f>'SO-02.1 - Stavební řešení'!F39</f>
        <v>0</v>
      </c>
      <c r="BT97" s="21" t="s">
        <v>87</v>
      </c>
      <c r="BV97" s="21" t="s">
        <v>79</v>
      </c>
      <c r="BW97" s="21" t="s">
        <v>94</v>
      </c>
      <c r="BX97" s="21" t="s">
        <v>90</v>
      </c>
      <c r="CL97" s="21" t="s">
        <v>1</v>
      </c>
    </row>
    <row r="98" spans="1:91" s="3" customFormat="1" ht="16.5" customHeight="1">
      <c r="A98" s="70" t="s">
        <v>81</v>
      </c>
      <c r="B98" s="44"/>
      <c r="C98" s="9"/>
      <c r="D98" s="9"/>
      <c r="E98" s="613" t="s">
        <v>95</v>
      </c>
      <c r="F98" s="613"/>
      <c r="G98" s="613"/>
      <c r="H98" s="613"/>
      <c r="I98" s="613"/>
      <c r="J98" s="9"/>
      <c r="K98" s="613" t="s">
        <v>96</v>
      </c>
      <c r="L98" s="613"/>
      <c r="M98" s="613"/>
      <c r="N98" s="613"/>
      <c r="O98" s="613"/>
      <c r="P98" s="613"/>
      <c r="Q98" s="613"/>
      <c r="R98" s="613"/>
      <c r="S98" s="613"/>
      <c r="T98" s="613"/>
      <c r="U98" s="613"/>
      <c r="V98" s="613"/>
      <c r="W98" s="613"/>
      <c r="X98" s="613"/>
      <c r="Y98" s="613"/>
      <c r="Z98" s="613"/>
      <c r="AA98" s="613"/>
      <c r="AB98" s="613"/>
      <c r="AC98" s="613"/>
      <c r="AD98" s="613"/>
      <c r="AE98" s="613"/>
      <c r="AF98" s="613"/>
      <c r="AG98" s="631">
        <f>'SO-02.2 - Osvětlení hřiště'!J32</f>
        <v>0</v>
      </c>
      <c r="AH98" s="632"/>
      <c r="AI98" s="632"/>
      <c r="AJ98" s="632"/>
      <c r="AK98" s="632"/>
      <c r="AL98" s="632"/>
      <c r="AM98" s="632"/>
      <c r="AN98" s="631">
        <f t="shared" si="0"/>
        <v>0</v>
      </c>
      <c r="AO98" s="632"/>
      <c r="AP98" s="632"/>
      <c r="AQ98" s="80" t="s">
        <v>93</v>
      </c>
      <c r="AR98" s="44"/>
      <c r="AS98" s="81">
        <v>0</v>
      </c>
      <c r="AT98" s="82">
        <f t="shared" si="1"/>
        <v>0</v>
      </c>
      <c r="AU98" s="83">
        <f>'SO-02.2 - Osvětlení hřiště'!P122</f>
        <v>0</v>
      </c>
      <c r="AV98" s="82">
        <f>'SO-02.2 - Osvětlení hřiště'!J35</f>
        <v>0</v>
      </c>
      <c r="AW98" s="82">
        <f>'SO-02.2 - Osvětlení hřiště'!J36</f>
        <v>0</v>
      </c>
      <c r="AX98" s="82">
        <f>'SO-02.2 - Osvětlení hřiště'!J37</f>
        <v>0</v>
      </c>
      <c r="AY98" s="82">
        <f>'SO-02.2 - Osvětlení hřiště'!J38</f>
        <v>0</v>
      </c>
      <c r="AZ98" s="82">
        <f>'SO-02.2 - Osvětlení hřiště'!F35</f>
        <v>0</v>
      </c>
      <c r="BA98" s="82">
        <f>'SO-02.2 - Osvětlení hřiště'!F36</f>
        <v>0</v>
      </c>
      <c r="BB98" s="82">
        <f>'SO-02.2 - Osvětlení hřiště'!F37</f>
        <v>0</v>
      </c>
      <c r="BC98" s="82">
        <f>'SO-02.2 - Osvětlení hřiště'!F38</f>
        <v>0</v>
      </c>
      <c r="BD98" s="84">
        <f>'SO-02.2 - Osvětlení hřiště'!F39</f>
        <v>0</v>
      </c>
      <c r="BT98" s="21" t="s">
        <v>87</v>
      </c>
      <c r="BV98" s="21" t="s">
        <v>79</v>
      </c>
      <c r="BW98" s="21" t="s">
        <v>97</v>
      </c>
      <c r="BX98" s="21" t="s">
        <v>90</v>
      </c>
      <c r="CL98" s="21" t="s">
        <v>1</v>
      </c>
    </row>
    <row r="99" spans="1:91" s="6" customFormat="1" ht="16.5" customHeight="1">
      <c r="B99" s="71"/>
      <c r="C99" s="72"/>
      <c r="D99" s="612" t="s">
        <v>98</v>
      </c>
      <c r="E99" s="612"/>
      <c r="F99" s="612"/>
      <c r="G99" s="612"/>
      <c r="H99" s="612"/>
      <c r="I99" s="73"/>
      <c r="J99" s="612" t="s">
        <v>99</v>
      </c>
      <c r="K99" s="612"/>
      <c r="L99" s="612"/>
      <c r="M99" s="612"/>
      <c r="N99" s="612"/>
      <c r="O99" s="612"/>
      <c r="P99" s="612"/>
      <c r="Q99" s="612"/>
      <c r="R99" s="612"/>
      <c r="S99" s="612"/>
      <c r="T99" s="612"/>
      <c r="U99" s="612"/>
      <c r="V99" s="612"/>
      <c r="W99" s="612"/>
      <c r="X99" s="612"/>
      <c r="Y99" s="612"/>
      <c r="Z99" s="612"/>
      <c r="AA99" s="612"/>
      <c r="AB99" s="612"/>
      <c r="AC99" s="612"/>
      <c r="AD99" s="612"/>
      <c r="AE99" s="612"/>
      <c r="AF99" s="612"/>
      <c r="AG99" s="630">
        <f>ROUND(SUM(AG100:AG106),2)</f>
        <v>0</v>
      </c>
      <c r="AH99" s="629"/>
      <c r="AI99" s="629"/>
      <c r="AJ99" s="629"/>
      <c r="AK99" s="629"/>
      <c r="AL99" s="629"/>
      <c r="AM99" s="629"/>
      <c r="AN99" s="628">
        <f t="shared" si="0"/>
        <v>0</v>
      </c>
      <c r="AO99" s="629"/>
      <c r="AP99" s="629"/>
      <c r="AQ99" s="74" t="s">
        <v>84</v>
      </c>
      <c r="AR99" s="71"/>
      <c r="AS99" s="75">
        <f>ROUND(SUM(AS100:AS106),2)</f>
        <v>0</v>
      </c>
      <c r="AT99" s="76">
        <f t="shared" si="1"/>
        <v>0</v>
      </c>
      <c r="AU99" s="77">
        <f>ROUND(SUM(AU100:AU106),5)</f>
        <v>0</v>
      </c>
      <c r="AV99" s="76">
        <f>ROUND(AZ99*L29,2)</f>
        <v>0</v>
      </c>
      <c r="AW99" s="76">
        <f>ROUND(BA99*L30,2)</f>
        <v>0</v>
      </c>
      <c r="AX99" s="76">
        <f>ROUND(BB99*L29,2)</f>
        <v>0</v>
      </c>
      <c r="AY99" s="76">
        <f>ROUND(BC99*L30,2)</f>
        <v>0</v>
      </c>
      <c r="AZ99" s="76">
        <f>ROUND(SUM(AZ100:AZ106),2)</f>
        <v>0</v>
      </c>
      <c r="BA99" s="76">
        <f>ROUND(SUM(BA100:BA106),2)</f>
        <v>0</v>
      </c>
      <c r="BB99" s="76">
        <f>ROUND(SUM(BB100:BB106),2)</f>
        <v>0</v>
      </c>
      <c r="BC99" s="76">
        <f>ROUND(SUM(BC100:BC106),2)</f>
        <v>0</v>
      </c>
      <c r="BD99" s="78">
        <f>ROUND(SUM(BD100:BD106),2)</f>
        <v>0</v>
      </c>
      <c r="BS99" s="79" t="s">
        <v>76</v>
      </c>
      <c r="BT99" s="79" t="s">
        <v>85</v>
      </c>
      <c r="BU99" s="79" t="s">
        <v>78</v>
      </c>
      <c r="BV99" s="79" t="s">
        <v>79</v>
      </c>
      <c r="BW99" s="79" t="s">
        <v>100</v>
      </c>
      <c r="BX99" s="79" t="s">
        <v>5</v>
      </c>
      <c r="CL99" s="79" t="s">
        <v>1</v>
      </c>
      <c r="CM99" s="79" t="s">
        <v>87</v>
      </c>
    </row>
    <row r="100" spans="1:91" s="3" customFormat="1" ht="16.5" customHeight="1">
      <c r="A100" s="70" t="s">
        <v>81</v>
      </c>
      <c r="B100" s="44"/>
      <c r="C100" s="9"/>
      <c r="D100" s="9"/>
      <c r="E100" s="613" t="s">
        <v>101</v>
      </c>
      <c r="F100" s="613"/>
      <c r="G100" s="613"/>
      <c r="H100" s="613"/>
      <c r="I100" s="613"/>
      <c r="J100" s="9"/>
      <c r="K100" s="613" t="s">
        <v>92</v>
      </c>
      <c r="L100" s="613"/>
      <c r="M100" s="613"/>
      <c r="N100" s="613"/>
      <c r="O100" s="613"/>
      <c r="P100" s="613"/>
      <c r="Q100" s="613"/>
      <c r="R100" s="613"/>
      <c r="S100" s="613"/>
      <c r="T100" s="613"/>
      <c r="U100" s="613"/>
      <c r="V100" s="613"/>
      <c r="W100" s="613"/>
      <c r="X100" s="613"/>
      <c r="Y100" s="613"/>
      <c r="Z100" s="613"/>
      <c r="AA100" s="613"/>
      <c r="AB100" s="613"/>
      <c r="AC100" s="613"/>
      <c r="AD100" s="613"/>
      <c r="AE100" s="613"/>
      <c r="AF100" s="613"/>
      <c r="AG100" s="631">
        <f>'SO-03.1 - Stavební řešení'!J32</f>
        <v>0</v>
      </c>
      <c r="AH100" s="632"/>
      <c r="AI100" s="632"/>
      <c r="AJ100" s="632"/>
      <c r="AK100" s="632"/>
      <c r="AL100" s="632"/>
      <c r="AM100" s="632"/>
      <c r="AN100" s="631">
        <f t="shared" si="0"/>
        <v>0</v>
      </c>
      <c r="AO100" s="632"/>
      <c r="AP100" s="632"/>
      <c r="AQ100" s="80" t="s">
        <v>93</v>
      </c>
      <c r="AR100" s="44"/>
      <c r="AS100" s="81">
        <v>0</v>
      </c>
      <c r="AT100" s="82">
        <f t="shared" si="1"/>
        <v>0</v>
      </c>
      <c r="AU100" s="83">
        <f>'SO-03.1 - Stavební řešení'!P151</f>
        <v>0</v>
      </c>
      <c r="AV100" s="82">
        <f>'SO-03.1 - Stavební řešení'!J35</f>
        <v>0</v>
      </c>
      <c r="AW100" s="82">
        <f>'SO-03.1 - Stavební řešení'!J36</f>
        <v>0</v>
      </c>
      <c r="AX100" s="82">
        <f>'SO-03.1 - Stavební řešení'!J37</f>
        <v>0</v>
      </c>
      <c r="AY100" s="82">
        <f>'SO-03.1 - Stavební řešení'!J38</f>
        <v>0</v>
      </c>
      <c r="AZ100" s="82">
        <f>'SO-03.1 - Stavební řešení'!F35</f>
        <v>0</v>
      </c>
      <c r="BA100" s="82">
        <f>'SO-03.1 - Stavební řešení'!F36</f>
        <v>0</v>
      </c>
      <c r="BB100" s="82">
        <f>'SO-03.1 - Stavební řešení'!F37</f>
        <v>0</v>
      </c>
      <c r="BC100" s="82">
        <f>'SO-03.1 - Stavební řešení'!F38</f>
        <v>0</v>
      </c>
      <c r="BD100" s="84">
        <f>'SO-03.1 - Stavební řešení'!F39</f>
        <v>0</v>
      </c>
      <c r="BT100" s="21" t="s">
        <v>87</v>
      </c>
      <c r="BV100" s="21" t="s">
        <v>79</v>
      </c>
      <c r="BW100" s="21" t="s">
        <v>102</v>
      </c>
      <c r="BX100" s="21" t="s">
        <v>100</v>
      </c>
      <c r="CL100" s="21" t="s">
        <v>1</v>
      </c>
    </row>
    <row r="101" spans="1:91" s="3" customFormat="1" ht="16.5" customHeight="1">
      <c r="A101" s="70" t="s">
        <v>81</v>
      </c>
      <c r="B101" s="44"/>
      <c r="C101" s="9"/>
      <c r="D101" s="9"/>
      <c r="E101" s="613" t="s">
        <v>103</v>
      </c>
      <c r="F101" s="613"/>
      <c r="G101" s="613"/>
      <c r="H101" s="613"/>
      <c r="I101" s="613"/>
      <c r="J101" s="9"/>
      <c r="K101" s="613" t="s">
        <v>104</v>
      </c>
      <c r="L101" s="613"/>
      <c r="M101" s="613"/>
      <c r="N101" s="613"/>
      <c r="O101" s="613"/>
      <c r="P101" s="613"/>
      <c r="Q101" s="613"/>
      <c r="R101" s="613"/>
      <c r="S101" s="613"/>
      <c r="T101" s="613"/>
      <c r="U101" s="613"/>
      <c r="V101" s="613"/>
      <c r="W101" s="613"/>
      <c r="X101" s="613"/>
      <c r="Y101" s="613"/>
      <c r="Z101" s="613"/>
      <c r="AA101" s="613"/>
      <c r="AB101" s="613"/>
      <c r="AC101" s="613"/>
      <c r="AD101" s="613"/>
      <c r="AE101" s="613"/>
      <c r="AF101" s="613"/>
      <c r="AG101" s="631">
        <f>'SO-03.4 - ZTI'!J32</f>
        <v>0</v>
      </c>
      <c r="AH101" s="632"/>
      <c r="AI101" s="632"/>
      <c r="AJ101" s="632"/>
      <c r="AK101" s="632"/>
      <c r="AL101" s="632"/>
      <c r="AM101" s="632"/>
      <c r="AN101" s="631">
        <f t="shared" si="0"/>
        <v>0</v>
      </c>
      <c r="AO101" s="632"/>
      <c r="AP101" s="632"/>
      <c r="AQ101" s="80" t="s">
        <v>93</v>
      </c>
      <c r="AR101" s="44"/>
      <c r="AS101" s="81">
        <v>0</v>
      </c>
      <c r="AT101" s="82">
        <f t="shared" si="1"/>
        <v>0</v>
      </c>
      <c r="AU101" s="83">
        <f>'SO-03.4 - ZTI'!P137</f>
        <v>0</v>
      </c>
      <c r="AV101" s="82">
        <f>'SO-03.4 - ZTI'!J35</f>
        <v>0</v>
      </c>
      <c r="AW101" s="82">
        <f>'SO-03.4 - ZTI'!J36</f>
        <v>0</v>
      </c>
      <c r="AX101" s="82">
        <f>'SO-03.4 - ZTI'!J37</f>
        <v>0</v>
      </c>
      <c r="AY101" s="82">
        <f>'SO-03.4 - ZTI'!J38</f>
        <v>0</v>
      </c>
      <c r="AZ101" s="82">
        <f>'SO-03.4 - ZTI'!F35</f>
        <v>0</v>
      </c>
      <c r="BA101" s="82">
        <f>'SO-03.4 - ZTI'!F36</f>
        <v>0</v>
      </c>
      <c r="BB101" s="82">
        <f>'SO-03.4 - ZTI'!F37</f>
        <v>0</v>
      </c>
      <c r="BC101" s="82">
        <f>'SO-03.4 - ZTI'!F38</f>
        <v>0</v>
      </c>
      <c r="BD101" s="84">
        <f>'SO-03.4 - ZTI'!F39</f>
        <v>0</v>
      </c>
      <c r="BT101" s="21" t="s">
        <v>87</v>
      </c>
      <c r="BV101" s="21" t="s">
        <v>79</v>
      </c>
      <c r="BW101" s="21" t="s">
        <v>105</v>
      </c>
      <c r="BX101" s="21" t="s">
        <v>100</v>
      </c>
      <c r="CL101" s="21" t="s">
        <v>1</v>
      </c>
    </row>
    <row r="102" spans="1:91" s="3" customFormat="1" ht="16.5" customHeight="1">
      <c r="A102" s="70" t="s">
        <v>81</v>
      </c>
      <c r="B102" s="44"/>
      <c r="C102" s="9"/>
      <c r="D102" s="9"/>
      <c r="E102" s="613" t="s">
        <v>106</v>
      </c>
      <c r="F102" s="613"/>
      <c r="G102" s="613"/>
      <c r="H102" s="613"/>
      <c r="I102" s="613"/>
      <c r="J102" s="9"/>
      <c r="K102" s="613" t="s">
        <v>107</v>
      </c>
      <c r="L102" s="613"/>
      <c r="M102" s="613"/>
      <c r="N102" s="613"/>
      <c r="O102" s="613"/>
      <c r="P102" s="613"/>
      <c r="Q102" s="613"/>
      <c r="R102" s="613"/>
      <c r="S102" s="613"/>
      <c r="T102" s="613"/>
      <c r="U102" s="613"/>
      <c r="V102" s="613"/>
      <c r="W102" s="613"/>
      <c r="X102" s="613"/>
      <c r="Y102" s="613"/>
      <c r="Z102" s="613"/>
      <c r="AA102" s="613"/>
      <c r="AB102" s="613"/>
      <c r="AC102" s="613"/>
      <c r="AD102" s="613"/>
      <c r="AE102" s="613"/>
      <c r="AF102" s="613"/>
      <c r="AG102" s="631">
        <f>'SO-03.5 - VZT'!J32</f>
        <v>0</v>
      </c>
      <c r="AH102" s="632"/>
      <c r="AI102" s="632"/>
      <c r="AJ102" s="632"/>
      <c r="AK102" s="632"/>
      <c r="AL102" s="632"/>
      <c r="AM102" s="632"/>
      <c r="AN102" s="631">
        <f t="shared" si="0"/>
        <v>0</v>
      </c>
      <c r="AO102" s="632"/>
      <c r="AP102" s="632"/>
      <c r="AQ102" s="80" t="s">
        <v>93</v>
      </c>
      <c r="AR102" s="44"/>
      <c r="AS102" s="81">
        <v>0</v>
      </c>
      <c r="AT102" s="82">
        <f t="shared" si="1"/>
        <v>0</v>
      </c>
      <c r="AU102" s="83">
        <f>'SO-03.5 - VZT'!P126</f>
        <v>0</v>
      </c>
      <c r="AV102" s="82">
        <f>'SO-03.5 - VZT'!J35</f>
        <v>0</v>
      </c>
      <c r="AW102" s="82">
        <f>'SO-03.5 - VZT'!J36</f>
        <v>0</v>
      </c>
      <c r="AX102" s="82">
        <f>'SO-03.5 - VZT'!J37</f>
        <v>0</v>
      </c>
      <c r="AY102" s="82">
        <f>'SO-03.5 - VZT'!J38</f>
        <v>0</v>
      </c>
      <c r="AZ102" s="82">
        <f>'SO-03.5 - VZT'!F35</f>
        <v>0</v>
      </c>
      <c r="BA102" s="82">
        <f>'SO-03.5 - VZT'!F36</f>
        <v>0</v>
      </c>
      <c r="BB102" s="82">
        <f>'SO-03.5 - VZT'!F37</f>
        <v>0</v>
      </c>
      <c r="BC102" s="82">
        <f>'SO-03.5 - VZT'!F38</f>
        <v>0</v>
      </c>
      <c r="BD102" s="84">
        <f>'SO-03.5 - VZT'!F39</f>
        <v>0</v>
      </c>
      <c r="BT102" s="21" t="s">
        <v>87</v>
      </c>
      <c r="BV102" s="21" t="s">
        <v>79</v>
      </c>
      <c r="BW102" s="21" t="s">
        <v>108</v>
      </c>
      <c r="BX102" s="21" t="s">
        <v>100</v>
      </c>
      <c r="CL102" s="21" t="s">
        <v>1</v>
      </c>
    </row>
    <row r="103" spans="1:91" s="3" customFormat="1" ht="16.5" customHeight="1">
      <c r="A103" s="70" t="s">
        <v>81</v>
      </c>
      <c r="B103" s="44"/>
      <c r="C103" s="9"/>
      <c r="D103" s="9"/>
      <c r="E103" s="613" t="s">
        <v>109</v>
      </c>
      <c r="F103" s="613"/>
      <c r="G103" s="613"/>
      <c r="H103" s="613"/>
      <c r="I103" s="613"/>
      <c r="J103" s="9"/>
      <c r="K103" s="613" t="s">
        <v>110</v>
      </c>
      <c r="L103" s="613"/>
      <c r="M103" s="613"/>
      <c r="N103" s="613"/>
      <c r="O103" s="613"/>
      <c r="P103" s="613"/>
      <c r="Q103" s="613"/>
      <c r="R103" s="613"/>
      <c r="S103" s="613"/>
      <c r="T103" s="613"/>
      <c r="U103" s="613"/>
      <c r="V103" s="613"/>
      <c r="W103" s="613"/>
      <c r="X103" s="613"/>
      <c r="Y103" s="613"/>
      <c r="Z103" s="613"/>
      <c r="AA103" s="613"/>
      <c r="AB103" s="613"/>
      <c r="AC103" s="613"/>
      <c r="AD103" s="613"/>
      <c r="AE103" s="613"/>
      <c r="AF103" s="613"/>
      <c r="AG103" s="631">
        <f>'SO-03.6 - Vytápění'!J32</f>
        <v>0</v>
      </c>
      <c r="AH103" s="632"/>
      <c r="AI103" s="632"/>
      <c r="AJ103" s="632"/>
      <c r="AK103" s="632"/>
      <c r="AL103" s="632"/>
      <c r="AM103" s="632"/>
      <c r="AN103" s="631">
        <f t="shared" si="0"/>
        <v>0</v>
      </c>
      <c r="AO103" s="632"/>
      <c r="AP103" s="632"/>
      <c r="AQ103" s="80" t="s">
        <v>93</v>
      </c>
      <c r="AR103" s="44"/>
      <c r="AS103" s="81">
        <v>0</v>
      </c>
      <c r="AT103" s="82">
        <f t="shared" si="1"/>
        <v>0</v>
      </c>
      <c r="AU103" s="83">
        <f>'SO-03.6 - Vytápění'!P126</f>
        <v>0</v>
      </c>
      <c r="AV103" s="82">
        <f>'SO-03.6 - Vytápění'!J35</f>
        <v>0</v>
      </c>
      <c r="AW103" s="82">
        <f>'SO-03.6 - Vytápění'!J36</f>
        <v>0</v>
      </c>
      <c r="AX103" s="82">
        <f>'SO-03.6 - Vytápění'!J37</f>
        <v>0</v>
      </c>
      <c r="AY103" s="82">
        <f>'SO-03.6 - Vytápění'!J38</f>
        <v>0</v>
      </c>
      <c r="AZ103" s="82">
        <f>'SO-03.6 - Vytápění'!F35</f>
        <v>0</v>
      </c>
      <c r="BA103" s="82">
        <f>'SO-03.6 - Vytápění'!F36</f>
        <v>0</v>
      </c>
      <c r="BB103" s="82">
        <f>'SO-03.6 - Vytápění'!F37</f>
        <v>0</v>
      </c>
      <c r="BC103" s="82">
        <f>'SO-03.6 - Vytápění'!F38</f>
        <v>0</v>
      </c>
      <c r="BD103" s="84">
        <f>'SO-03.6 - Vytápění'!F39</f>
        <v>0</v>
      </c>
      <c r="BT103" s="21" t="s">
        <v>87</v>
      </c>
      <c r="BV103" s="21" t="s">
        <v>79</v>
      </c>
      <c r="BW103" s="21" t="s">
        <v>111</v>
      </c>
      <c r="BX103" s="21" t="s">
        <v>100</v>
      </c>
      <c r="CL103" s="21" t="s">
        <v>1</v>
      </c>
    </row>
    <row r="104" spans="1:91" s="3" customFormat="1" ht="16.5" customHeight="1">
      <c r="A104" s="70" t="s">
        <v>81</v>
      </c>
      <c r="B104" s="44"/>
      <c r="C104" s="9"/>
      <c r="D104" s="9"/>
      <c r="E104" s="613" t="s">
        <v>112</v>
      </c>
      <c r="F104" s="613"/>
      <c r="G104" s="613"/>
      <c r="H104" s="613"/>
      <c r="I104" s="613"/>
      <c r="J104" s="9"/>
      <c r="K104" s="613" t="s">
        <v>113</v>
      </c>
      <c r="L104" s="613"/>
      <c r="M104" s="613"/>
      <c r="N104" s="613"/>
      <c r="O104" s="613"/>
      <c r="P104" s="613"/>
      <c r="Q104" s="613"/>
      <c r="R104" s="613"/>
      <c r="S104" s="613"/>
      <c r="T104" s="613"/>
      <c r="U104" s="613"/>
      <c r="V104" s="613"/>
      <c r="W104" s="613"/>
      <c r="X104" s="613"/>
      <c r="Y104" s="613"/>
      <c r="Z104" s="613"/>
      <c r="AA104" s="613"/>
      <c r="AB104" s="613"/>
      <c r="AC104" s="613"/>
      <c r="AD104" s="613"/>
      <c r="AE104" s="613"/>
      <c r="AF104" s="613"/>
      <c r="AG104" s="631">
        <f>'SO-03.7 - Elektroinstalace'!J32</f>
        <v>0</v>
      </c>
      <c r="AH104" s="632"/>
      <c r="AI104" s="632"/>
      <c r="AJ104" s="632"/>
      <c r="AK104" s="632"/>
      <c r="AL104" s="632"/>
      <c r="AM104" s="632"/>
      <c r="AN104" s="631">
        <f t="shared" si="0"/>
        <v>0</v>
      </c>
      <c r="AO104" s="632"/>
      <c r="AP104" s="632"/>
      <c r="AQ104" s="80" t="s">
        <v>93</v>
      </c>
      <c r="AR104" s="44"/>
      <c r="AS104" s="81">
        <v>0</v>
      </c>
      <c r="AT104" s="82">
        <f t="shared" si="1"/>
        <v>0</v>
      </c>
      <c r="AU104" s="83">
        <f>'SO-03.7 - Elektroinstalace'!P126</f>
        <v>0</v>
      </c>
      <c r="AV104" s="82">
        <f>'SO-03.7 - Elektroinstalace'!J35</f>
        <v>0</v>
      </c>
      <c r="AW104" s="82">
        <f>'SO-03.7 - Elektroinstalace'!J36</f>
        <v>0</v>
      </c>
      <c r="AX104" s="82">
        <f>'SO-03.7 - Elektroinstalace'!J37</f>
        <v>0</v>
      </c>
      <c r="AY104" s="82">
        <f>'SO-03.7 - Elektroinstalace'!J38</f>
        <v>0</v>
      </c>
      <c r="AZ104" s="82">
        <f>'SO-03.7 - Elektroinstalace'!F35</f>
        <v>0</v>
      </c>
      <c r="BA104" s="82">
        <f>'SO-03.7 - Elektroinstalace'!F36</f>
        <v>0</v>
      </c>
      <c r="BB104" s="82">
        <f>'SO-03.7 - Elektroinstalace'!F37</f>
        <v>0</v>
      </c>
      <c r="BC104" s="82">
        <f>'SO-03.7 - Elektroinstalace'!F38</f>
        <v>0</v>
      </c>
      <c r="BD104" s="84">
        <f>'SO-03.7 - Elektroinstalace'!F39</f>
        <v>0</v>
      </c>
      <c r="BT104" s="21" t="s">
        <v>87</v>
      </c>
      <c r="BV104" s="21" t="s">
        <v>79</v>
      </c>
      <c r="BW104" s="21" t="s">
        <v>114</v>
      </c>
      <c r="BX104" s="21" t="s">
        <v>100</v>
      </c>
      <c r="CL104" s="21" t="s">
        <v>1</v>
      </c>
    </row>
    <row r="105" spans="1:91" s="3" customFormat="1" ht="16.5" customHeight="1">
      <c r="A105" s="70" t="s">
        <v>81</v>
      </c>
      <c r="B105" s="44"/>
      <c r="C105" s="9"/>
      <c r="D105" s="9"/>
      <c r="E105" s="613" t="s">
        <v>115</v>
      </c>
      <c r="F105" s="613"/>
      <c r="G105" s="613"/>
      <c r="H105" s="613"/>
      <c r="I105" s="613"/>
      <c r="J105" s="9"/>
      <c r="K105" s="613" t="s">
        <v>116</v>
      </c>
      <c r="L105" s="613"/>
      <c r="M105" s="613"/>
      <c r="N105" s="613"/>
      <c r="O105" s="613"/>
      <c r="P105" s="613"/>
      <c r="Q105" s="613"/>
      <c r="R105" s="613"/>
      <c r="S105" s="613"/>
      <c r="T105" s="613"/>
      <c r="U105" s="613"/>
      <c r="V105" s="613"/>
      <c r="W105" s="613"/>
      <c r="X105" s="613"/>
      <c r="Y105" s="613"/>
      <c r="Z105" s="613"/>
      <c r="AA105" s="613"/>
      <c r="AB105" s="613"/>
      <c r="AC105" s="613"/>
      <c r="AD105" s="613"/>
      <c r="AE105" s="613"/>
      <c r="AF105" s="613"/>
      <c r="AG105" s="631">
        <f>'SO-03.8 - Gastro'!J32</f>
        <v>0</v>
      </c>
      <c r="AH105" s="632"/>
      <c r="AI105" s="632"/>
      <c r="AJ105" s="632"/>
      <c r="AK105" s="632"/>
      <c r="AL105" s="632"/>
      <c r="AM105" s="632"/>
      <c r="AN105" s="631">
        <f t="shared" si="0"/>
        <v>0</v>
      </c>
      <c r="AO105" s="632"/>
      <c r="AP105" s="632"/>
      <c r="AQ105" s="80" t="s">
        <v>93</v>
      </c>
      <c r="AR105" s="44"/>
      <c r="AS105" s="81">
        <v>0</v>
      </c>
      <c r="AT105" s="82">
        <f t="shared" si="1"/>
        <v>0</v>
      </c>
      <c r="AU105" s="83">
        <f>'SO-03.8 - Gastro'!P126</f>
        <v>0</v>
      </c>
      <c r="AV105" s="82">
        <f>'SO-03.8 - Gastro'!J35</f>
        <v>0</v>
      </c>
      <c r="AW105" s="82">
        <f>'SO-03.8 - Gastro'!J36</f>
        <v>0</v>
      </c>
      <c r="AX105" s="82">
        <f>'SO-03.8 - Gastro'!J37</f>
        <v>0</v>
      </c>
      <c r="AY105" s="82">
        <f>'SO-03.8 - Gastro'!J38</f>
        <v>0</v>
      </c>
      <c r="AZ105" s="82">
        <f>'SO-03.8 - Gastro'!F35</f>
        <v>0</v>
      </c>
      <c r="BA105" s="82">
        <f>'SO-03.8 - Gastro'!F36</f>
        <v>0</v>
      </c>
      <c r="BB105" s="82">
        <f>'SO-03.8 - Gastro'!F37</f>
        <v>0</v>
      </c>
      <c r="BC105" s="82">
        <f>'SO-03.8 - Gastro'!F38</f>
        <v>0</v>
      </c>
      <c r="BD105" s="84">
        <f>'SO-03.8 - Gastro'!F39</f>
        <v>0</v>
      </c>
      <c r="BT105" s="21" t="s">
        <v>87</v>
      </c>
      <c r="BV105" s="21" t="s">
        <v>79</v>
      </c>
      <c r="BW105" s="21" t="s">
        <v>117</v>
      </c>
      <c r="BX105" s="21" t="s">
        <v>100</v>
      </c>
      <c r="CL105" s="21" t="s">
        <v>1</v>
      </c>
    </row>
    <row r="106" spans="1:91" s="3" customFormat="1" ht="16.5" customHeight="1">
      <c r="A106" s="70" t="s">
        <v>81</v>
      </c>
      <c r="B106" s="44"/>
      <c r="C106" s="9"/>
      <c r="D106" s="9"/>
      <c r="E106" s="613" t="s">
        <v>118</v>
      </c>
      <c r="F106" s="613"/>
      <c r="G106" s="613"/>
      <c r="H106" s="613"/>
      <c r="I106" s="613"/>
      <c r="J106" s="9"/>
      <c r="K106" s="613" t="s">
        <v>119</v>
      </c>
      <c r="L106" s="613"/>
      <c r="M106" s="613"/>
      <c r="N106" s="613"/>
      <c r="O106" s="613"/>
      <c r="P106" s="613"/>
      <c r="Q106" s="613"/>
      <c r="R106" s="613"/>
      <c r="S106" s="613"/>
      <c r="T106" s="613"/>
      <c r="U106" s="613"/>
      <c r="V106" s="613"/>
      <c r="W106" s="613"/>
      <c r="X106" s="613"/>
      <c r="Y106" s="613"/>
      <c r="Z106" s="613"/>
      <c r="AA106" s="613"/>
      <c r="AB106" s="613"/>
      <c r="AC106" s="613"/>
      <c r="AD106" s="613"/>
      <c r="AE106" s="613"/>
      <c r="AF106" s="613"/>
      <c r="AG106" s="631">
        <f>'SO-03.9 - MaR'!J32</f>
        <v>0</v>
      </c>
      <c r="AH106" s="632"/>
      <c r="AI106" s="632"/>
      <c r="AJ106" s="632"/>
      <c r="AK106" s="632"/>
      <c r="AL106" s="632"/>
      <c r="AM106" s="632"/>
      <c r="AN106" s="631">
        <f t="shared" si="0"/>
        <v>0</v>
      </c>
      <c r="AO106" s="632"/>
      <c r="AP106" s="632"/>
      <c r="AQ106" s="80" t="s">
        <v>93</v>
      </c>
      <c r="AR106" s="44"/>
      <c r="AS106" s="81">
        <v>0</v>
      </c>
      <c r="AT106" s="82">
        <f t="shared" si="1"/>
        <v>0</v>
      </c>
      <c r="AU106" s="83">
        <f>'SO-03.9 - MaR'!P126</f>
        <v>0</v>
      </c>
      <c r="AV106" s="82">
        <f>'SO-03.9 - MaR'!J35</f>
        <v>0</v>
      </c>
      <c r="AW106" s="82">
        <f>'SO-03.9 - MaR'!J36</f>
        <v>0</v>
      </c>
      <c r="AX106" s="82">
        <f>'SO-03.9 - MaR'!J37</f>
        <v>0</v>
      </c>
      <c r="AY106" s="82">
        <f>'SO-03.9 - MaR'!J38</f>
        <v>0</v>
      </c>
      <c r="AZ106" s="82">
        <f>'SO-03.9 - MaR'!F35</f>
        <v>0</v>
      </c>
      <c r="BA106" s="82">
        <f>'SO-03.9 - MaR'!F36</f>
        <v>0</v>
      </c>
      <c r="BB106" s="82">
        <f>'SO-03.9 - MaR'!F37</f>
        <v>0</v>
      </c>
      <c r="BC106" s="82">
        <f>'SO-03.9 - MaR'!F38</f>
        <v>0</v>
      </c>
      <c r="BD106" s="84">
        <f>'SO-03.9 - MaR'!F39</f>
        <v>0</v>
      </c>
      <c r="BT106" s="21" t="s">
        <v>87</v>
      </c>
      <c r="BV106" s="21" t="s">
        <v>79</v>
      </c>
      <c r="BW106" s="21" t="s">
        <v>120</v>
      </c>
      <c r="BX106" s="21" t="s">
        <v>100</v>
      </c>
      <c r="CL106" s="21" t="s">
        <v>1</v>
      </c>
    </row>
    <row r="107" spans="1:91" s="6" customFormat="1" ht="16.5" customHeight="1">
      <c r="A107" s="70" t="s">
        <v>81</v>
      </c>
      <c r="B107" s="71"/>
      <c r="C107" s="72"/>
      <c r="D107" s="612" t="s">
        <v>121</v>
      </c>
      <c r="E107" s="612"/>
      <c r="F107" s="612"/>
      <c r="G107" s="612"/>
      <c r="H107" s="612"/>
      <c r="I107" s="73"/>
      <c r="J107" s="612" t="s">
        <v>122</v>
      </c>
      <c r="K107" s="612"/>
      <c r="L107" s="612"/>
      <c r="M107" s="612"/>
      <c r="N107" s="612"/>
      <c r="O107" s="612"/>
      <c r="P107" s="612"/>
      <c r="Q107" s="612"/>
      <c r="R107" s="612"/>
      <c r="S107" s="612"/>
      <c r="T107" s="612"/>
      <c r="U107" s="612"/>
      <c r="V107" s="612"/>
      <c r="W107" s="612"/>
      <c r="X107" s="612"/>
      <c r="Y107" s="612"/>
      <c r="Z107" s="612"/>
      <c r="AA107" s="612"/>
      <c r="AB107" s="612"/>
      <c r="AC107" s="612"/>
      <c r="AD107" s="612"/>
      <c r="AE107" s="612"/>
      <c r="AF107" s="612"/>
      <c r="AG107" s="628">
        <f>'SO-04 - Zpevněné areálové...'!J30</f>
        <v>0</v>
      </c>
      <c r="AH107" s="629"/>
      <c r="AI107" s="629"/>
      <c r="AJ107" s="629"/>
      <c r="AK107" s="629"/>
      <c r="AL107" s="629"/>
      <c r="AM107" s="629"/>
      <c r="AN107" s="628">
        <f t="shared" si="0"/>
        <v>0</v>
      </c>
      <c r="AO107" s="629"/>
      <c r="AP107" s="629"/>
      <c r="AQ107" s="74" t="s">
        <v>84</v>
      </c>
      <c r="AR107" s="71"/>
      <c r="AS107" s="75">
        <v>0</v>
      </c>
      <c r="AT107" s="76">
        <f t="shared" si="1"/>
        <v>0</v>
      </c>
      <c r="AU107" s="77">
        <f>'SO-04 - Zpevněné areálové...'!P132</f>
        <v>0</v>
      </c>
      <c r="AV107" s="76">
        <f>'SO-04 - Zpevněné areálové...'!J33</f>
        <v>0</v>
      </c>
      <c r="AW107" s="76">
        <f>'SO-04 - Zpevněné areálové...'!J34</f>
        <v>0</v>
      </c>
      <c r="AX107" s="76">
        <f>'SO-04 - Zpevněné areálové...'!J35</f>
        <v>0</v>
      </c>
      <c r="AY107" s="76">
        <f>'SO-04 - Zpevněné areálové...'!J36</f>
        <v>0</v>
      </c>
      <c r="AZ107" s="76">
        <f>'SO-04 - Zpevněné areálové...'!F33</f>
        <v>0</v>
      </c>
      <c r="BA107" s="76">
        <f>'SO-04 - Zpevněné areálové...'!F34</f>
        <v>0</v>
      </c>
      <c r="BB107" s="76">
        <f>'SO-04 - Zpevněné areálové...'!F35</f>
        <v>0</v>
      </c>
      <c r="BC107" s="76">
        <f>'SO-04 - Zpevněné areálové...'!F36</f>
        <v>0</v>
      </c>
      <c r="BD107" s="78">
        <f>'SO-04 - Zpevněné areálové...'!F37</f>
        <v>0</v>
      </c>
      <c r="BT107" s="79" t="s">
        <v>85</v>
      </c>
      <c r="BV107" s="79" t="s">
        <v>79</v>
      </c>
      <c r="BW107" s="79" t="s">
        <v>123</v>
      </c>
      <c r="BX107" s="79" t="s">
        <v>5</v>
      </c>
      <c r="CL107" s="79" t="s">
        <v>1</v>
      </c>
      <c r="CM107" s="79" t="s">
        <v>87</v>
      </c>
    </row>
    <row r="108" spans="1:91" s="6" customFormat="1" ht="16.5" customHeight="1">
      <c r="A108" s="70" t="s">
        <v>81</v>
      </c>
      <c r="B108" s="71"/>
      <c r="C108" s="72"/>
      <c r="D108" s="612" t="s">
        <v>124</v>
      </c>
      <c r="E108" s="612"/>
      <c r="F108" s="612"/>
      <c r="G108" s="612"/>
      <c r="H108" s="612"/>
      <c r="I108" s="73"/>
      <c r="J108" s="612" t="s">
        <v>125</v>
      </c>
      <c r="K108" s="612"/>
      <c r="L108" s="612"/>
      <c r="M108" s="612"/>
      <c r="N108" s="612"/>
      <c r="O108" s="612"/>
      <c r="P108" s="612"/>
      <c r="Q108" s="612"/>
      <c r="R108" s="612"/>
      <c r="S108" s="612"/>
      <c r="T108" s="612"/>
      <c r="U108" s="612"/>
      <c r="V108" s="612"/>
      <c r="W108" s="612"/>
      <c r="X108" s="612"/>
      <c r="Y108" s="612"/>
      <c r="Z108" s="612"/>
      <c r="AA108" s="612"/>
      <c r="AB108" s="612"/>
      <c r="AC108" s="612"/>
      <c r="AD108" s="612"/>
      <c r="AE108" s="612"/>
      <c r="AF108" s="612"/>
      <c r="AG108" s="628">
        <f>'SO-05 - Komunikace a park...'!J30</f>
        <v>0</v>
      </c>
      <c r="AH108" s="629"/>
      <c r="AI108" s="629"/>
      <c r="AJ108" s="629"/>
      <c r="AK108" s="629"/>
      <c r="AL108" s="629"/>
      <c r="AM108" s="629"/>
      <c r="AN108" s="628">
        <f t="shared" si="0"/>
        <v>0</v>
      </c>
      <c r="AO108" s="629"/>
      <c r="AP108" s="629"/>
      <c r="AQ108" s="74" t="s">
        <v>84</v>
      </c>
      <c r="AR108" s="71"/>
      <c r="AS108" s="75">
        <v>0</v>
      </c>
      <c r="AT108" s="76">
        <f t="shared" si="1"/>
        <v>0</v>
      </c>
      <c r="AU108" s="77">
        <f>'SO-05 - Komunikace a park...'!P126</f>
        <v>0</v>
      </c>
      <c r="AV108" s="76">
        <f>'SO-05 - Komunikace a park...'!J33</f>
        <v>0</v>
      </c>
      <c r="AW108" s="76">
        <f>'SO-05 - Komunikace a park...'!J34</f>
        <v>0</v>
      </c>
      <c r="AX108" s="76">
        <f>'SO-05 - Komunikace a park...'!J35</f>
        <v>0</v>
      </c>
      <c r="AY108" s="76">
        <f>'SO-05 - Komunikace a park...'!J36</f>
        <v>0</v>
      </c>
      <c r="AZ108" s="76">
        <f>'SO-05 - Komunikace a park...'!F33</f>
        <v>0</v>
      </c>
      <c r="BA108" s="76">
        <f>'SO-05 - Komunikace a park...'!F34</f>
        <v>0</v>
      </c>
      <c r="BB108" s="76">
        <f>'SO-05 - Komunikace a park...'!F35</f>
        <v>0</v>
      </c>
      <c r="BC108" s="76">
        <f>'SO-05 - Komunikace a park...'!F36</f>
        <v>0</v>
      </c>
      <c r="BD108" s="78">
        <f>'SO-05 - Komunikace a park...'!F37</f>
        <v>0</v>
      </c>
      <c r="BT108" s="79" t="s">
        <v>85</v>
      </c>
      <c r="BV108" s="79" t="s">
        <v>79</v>
      </c>
      <c r="BW108" s="79" t="s">
        <v>126</v>
      </c>
      <c r="BX108" s="79" t="s">
        <v>5</v>
      </c>
      <c r="CL108" s="79" t="s">
        <v>1</v>
      </c>
      <c r="CM108" s="79" t="s">
        <v>87</v>
      </c>
    </row>
    <row r="109" spans="1:91" s="6" customFormat="1" ht="16.5" customHeight="1">
      <c r="A109" s="70" t="s">
        <v>81</v>
      </c>
      <c r="B109" s="71"/>
      <c r="C109" s="72"/>
      <c r="D109" s="612" t="s">
        <v>127</v>
      </c>
      <c r="E109" s="612"/>
      <c r="F109" s="612"/>
      <c r="G109" s="612"/>
      <c r="H109" s="612"/>
      <c r="I109" s="73"/>
      <c r="J109" s="612" t="s">
        <v>128</v>
      </c>
      <c r="K109" s="612"/>
      <c r="L109" s="612"/>
      <c r="M109" s="612"/>
      <c r="N109" s="612"/>
      <c r="O109" s="612"/>
      <c r="P109" s="612"/>
      <c r="Q109" s="612"/>
      <c r="R109" s="612"/>
      <c r="S109" s="612"/>
      <c r="T109" s="612"/>
      <c r="U109" s="612"/>
      <c r="V109" s="612"/>
      <c r="W109" s="612"/>
      <c r="X109" s="612"/>
      <c r="Y109" s="612"/>
      <c r="Z109" s="612"/>
      <c r="AA109" s="612"/>
      <c r="AB109" s="612"/>
      <c r="AC109" s="612"/>
      <c r="AD109" s="612"/>
      <c r="AE109" s="612"/>
      <c r="AF109" s="612"/>
      <c r="AG109" s="628">
        <f>'SO-06 - Sadové úpravy'!J30</f>
        <v>0</v>
      </c>
      <c r="AH109" s="629"/>
      <c r="AI109" s="629"/>
      <c r="AJ109" s="629"/>
      <c r="AK109" s="629"/>
      <c r="AL109" s="629"/>
      <c r="AM109" s="629"/>
      <c r="AN109" s="628">
        <f t="shared" si="0"/>
        <v>0</v>
      </c>
      <c r="AO109" s="629"/>
      <c r="AP109" s="629"/>
      <c r="AQ109" s="74" t="s">
        <v>84</v>
      </c>
      <c r="AR109" s="71"/>
      <c r="AS109" s="75">
        <v>0</v>
      </c>
      <c r="AT109" s="76">
        <f t="shared" si="1"/>
        <v>0</v>
      </c>
      <c r="AU109" s="77">
        <f>'SO-06 - Sadové úpravy'!P124</f>
        <v>0</v>
      </c>
      <c r="AV109" s="76">
        <f>'SO-06 - Sadové úpravy'!J33</f>
        <v>0</v>
      </c>
      <c r="AW109" s="76">
        <f>'SO-06 - Sadové úpravy'!J34</f>
        <v>0</v>
      </c>
      <c r="AX109" s="76">
        <f>'SO-06 - Sadové úpravy'!J35</f>
        <v>0</v>
      </c>
      <c r="AY109" s="76">
        <f>'SO-06 - Sadové úpravy'!J36</f>
        <v>0</v>
      </c>
      <c r="AZ109" s="76">
        <f>'SO-06 - Sadové úpravy'!F33</f>
        <v>0</v>
      </c>
      <c r="BA109" s="76">
        <f>'SO-06 - Sadové úpravy'!F34</f>
        <v>0</v>
      </c>
      <c r="BB109" s="76">
        <f>'SO-06 - Sadové úpravy'!F35</f>
        <v>0</v>
      </c>
      <c r="BC109" s="76">
        <f>'SO-06 - Sadové úpravy'!F36</f>
        <v>0</v>
      </c>
      <c r="BD109" s="78">
        <f>'SO-06 - Sadové úpravy'!F37</f>
        <v>0</v>
      </c>
      <c r="BT109" s="79" t="s">
        <v>85</v>
      </c>
      <c r="BV109" s="79" t="s">
        <v>79</v>
      </c>
      <c r="BW109" s="79" t="s">
        <v>129</v>
      </c>
      <c r="BX109" s="79" t="s">
        <v>5</v>
      </c>
      <c r="CL109" s="79" t="s">
        <v>1</v>
      </c>
      <c r="CM109" s="79" t="s">
        <v>87</v>
      </c>
    </row>
    <row r="110" spans="1:91" s="6" customFormat="1" ht="16.5" customHeight="1">
      <c r="A110" s="70" t="s">
        <v>81</v>
      </c>
      <c r="B110" s="71"/>
      <c r="C110" s="72"/>
      <c r="D110" s="612" t="s">
        <v>130</v>
      </c>
      <c r="E110" s="612"/>
      <c r="F110" s="612"/>
      <c r="G110" s="612"/>
      <c r="H110" s="612"/>
      <c r="I110" s="73"/>
      <c r="J110" s="612" t="s">
        <v>131</v>
      </c>
      <c r="K110" s="612"/>
      <c r="L110" s="612"/>
      <c r="M110" s="612"/>
      <c r="N110" s="612"/>
      <c r="O110" s="612"/>
      <c r="P110" s="612"/>
      <c r="Q110" s="612"/>
      <c r="R110" s="612"/>
      <c r="S110" s="612"/>
      <c r="T110" s="612"/>
      <c r="U110" s="612"/>
      <c r="V110" s="612"/>
      <c r="W110" s="612"/>
      <c r="X110" s="612"/>
      <c r="Y110" s="612"/>
      <c r="Z110" s="612"/>
      <c r="AA110" s="612"/>
      <c r="AB110" s="612"/>
      <c r="AC110" s="612"/>
      <c r="AD110" s="612"/>
      <c r="AE110" s="612"/>
      <c r="AF110" s="612"/>
      <c r="AG110" s="628">
        <f>'IO-01 - Přípojka vodovodu'!J30</f>
        <v>0</v>
      </c>
      <c r="AH110" s="629"/>
      <c r="AI110" s="629"/>
      <c r="AJ110" s="629"/>
      <c r="AK110" s="629"/>
      <c r="AL110" s="629"/>
      <c r="AM110" s="629"/>
      <c r="AN110" s="628">
        <f t="shared" si="0"/>
        <v>0</v>
      </c>
      <c r="AO110" s="629"/>
      <c r="AP110" s="629"/>
      <c r="AQ110" s="74" t="s">
        <v>132</v>
      </c>
      <c r="AR110" s="71"/>
      <c r="AS110" s="75">
        <v>0</v>
      </c>
      <c r="AT110" s="76">
        <f t="shared" si="1"/>
        <v>0</v>
      </c>
      <c r="AU110" s="77">
        <f>'IO-01 - Přípojka vodovodu'!P128</f>
        <v>0</v>
      </c>
      <c r="AV110" s="76">
        <f>'IO-01 - Přípojka vodovodu'!J33</f>
        <v>0</v>
      </c>
      <c r="AW110" s="76">
        <f>'IO-01 - Přípojka vodovodu'!J34</f>
        <v>0</v>
      </c>
      <c r="AX110" s="76">
        <f>'IO-01 - Přípojka vodovodu'!J35</f>
        <v>0</v>
      </c>
      <c r="AY110" s="76">
        <f>'IO-01 - Přípojka vodovodu'!J36</f>
        <v>0</v>
      </c>
      <c r="AZ110" s="76">
        <f>'IO-01 - Přípojka vodovodu'!F33</f>
        <v>0</v>
      </c>
      <c r="BA110" s="76">
        <f>'IO-01 - Přípojka vodovodu'!F34</f>
        <v>0</v>
      </c>
      <c r="BB110" s="76">
        <f>'IO-01 - Přípojka vodovodu'!F35</f>
        <v>0</v>
      </c>
      <c r="BC110" s="76">
        <f>'IO-01 - Přípojka vodovodu'!F36</f>
        <v>0</v>
      </c>
      <c r="BD110" s="78">
        <f>'IO-01 - Přípojka vodovodu'!F37</f>
        <v>0</v>
      </c>
      <c r="BT110" s="79" t="s">
        <v>85</v>
      </c>
      <c r="BV110" s="79" t="s">
        <v>79</v>
      </c>
      <c r="BW110" s="79" t="s">
        <v>133</v>
      </c>
      <c r="BX110" s="79" t="s">
        <v>5</v>
      </c>
      <c r="CL110" s="79" t="s">
        <v>1</v>
      </c>
      <c r="CM110" s="79" t="s">
        <v>87</v>
      </c>
    </row>
    <row r="111" spans="1:91" s="6" customFormat="1" ht="16.5" customHeight="1">
      <c r="A111" s="70" t="s">
        <v>81</v>
      </c>
      <c r="B111" s="71"/>
      <c r="C111" s="72"/>
      <c r="D111" s="612" t="s">
        <v>134</v>
      </c>
      <c r="E111" s="612"/>
      <c r="F111" s="612"/>
      <c r="G111" s="612"/>
      <c r="H111" s="612"/>
      <c r="I111" s="73"/>
      <c r="J111" s="612" t="s">
        <v>135</v>
      </c>
      <c r="K111" s="612"/>
      <c r="L111" s="612"/>
      <c r="M111" s="612"/>
      <c r="N111" s="612"/>
      <c r="O111" s="612"/>
      <c r="P111" s="612"/>
      <c r="Q111" s="612"/>
      <c r="R111" s="612"/>
      <c r="S111" s="612"/>
      <c r="T111" s="612"/>
      <c r="U111" s="612"/>
      <c r="V111" s="612"/>
      <c r="W111" s="612"/>
      <c r="X111" s="612"/>
      <c r="Y111" s="612"/>
      <c r="Z111" s="612"/>
      <c r="AA111" s="612"/>
      <c r="AB111" s="612"/>
      <c r="AC111" s="612"/>
      <c r="AD111" s="612"/>
      <c r="AE111" s="612"/>
      <c r="AF111" s="612"/>
      <c r="AG111" s="628">
        <f>'IO-02 - Přípojka kanalizace'!J30</f>
        <v>0</v>
      </c>
      <c r="AH111" s="629"/>
      <c r="AI111" s="629"/>
      <c r="AJ111" s="629"/>
      <c r="AK111" s="629"/>
      <c r="AL111" s="629"/>
      <c r="AM111" s="629"/>
      <c r="AN111" s="628">
        <f t="shared" si="0"/>
        <v>0</v>
      </c>
      <c r="AO111" s="629"/>
      <c r="AP111" s="629"/>
      <c r="AQ111" s="74" t="s">
        <v>132</v>
      </c>
      <c r="AR111" s="71"/>
      <c r="AS111" s="75">
        <v>0</v>
      </c>
      <c r="AT111" s="76">
        <f t="shared" si="1"/>
        <v>0</v>
      </c>
      <c r="AU111" s="77">
        <f>'IO-02 - Přípojka kanalizace'!P128</f>
        <v>0</v>
      </c>
      <c r="AV111" s="76">
        <f>'IO-02 - Přípojka kanalizace'!J33</f>
        <v>0</v>
      </c>
      <c r="AW111" s="76">
        <f>'IO-02 - Přípojka kanalizace'!J34</f>
        <v>0</v>
      </c>
      <c r="AX111" s="76">
        <f>'IO-02 - Přípojka kanalizace'!J35</f>
        <v>0</v>
      </c>
      <c r="AY111" s="76">
        <f>'IO-02 - Přípojka kanalizace'!J36</f>
        <v>0</v>
      </c>
      <c r="AZ111" s="76">
        <f>'IO-02 - Přípojka kanalizace'!F33</f>
        <v>0</v>
      </c>
      <c r="BA111" s="76">
        <f>'IO-02 - Přípojka kanalizace'!F34</f>
        <v>0</v>
      </c>
      <c r="BB111" s="76">
        <f>'IO-02 - Přípojka kanalizace'!F35</f>
        <v>0</v>
      </c>
      <c r="BC111" s="76">
        <f>'IO-02 - Přípojka kanalizace'!F36</f>
        <v>0</v>
      </c>
      <c r="BD111" s="78">
        <f>'IO-02 - Přípojka kanalizace'!F37</f>
        <v>0</v>
      </c>
      <c r="BT111" s="79" t="s">
        <v>85</v>
      </c>
      <c r="BV111" s="79" t="s">
        <v>79</v>
      </c>
      <c r="BW111" s="79" t="s">
        <v>136</v>
      </c>
      <c r="BX111" s="79" t="s">
        <v>5</v>
      </c>
      <c r="CL111" s="79" t="s">
        <v>1</v>
      </c>
      <c r="CM111" s="79" t="s">
        <v>87</v>
      </c>
    </row>
    <row r="112" spans="1:91" s="6" customFormat="1" ht="16.5" customHeight="1">
      <c r="A112" s="70" t="s">
        <v>81</v>
      </c>
      <c r="B112" s="71"/>
      <c r="C112" s="72"/>
      <c r="D112" s="612" t="s">
        <v>137</v>
      </c>
      <c r="E112" s="612"/>
      <c r="F112" s="612"/>
      <c r="G112" s="612"/>
      <c r="H112" s="612"/>
      <c r="I112" s="73"/>
      <c r="J112" s="612" t="s">
        <v>138</v>
      </c>
      <c r="K112" s="612"/>
      <c r="L112" s="612"/>
      <c r="M112" s="612"/>
      <c r="N112" s="612"/>
      <c r="O112" s="612"/>
      <c r="P112" s="612"/>
      <c r="Q112" s="612"/>
      <c r="R112" s="612"/>
      <c r="S112" s="612"/>
      <c r="T112" s="612"/>
      <c r="U112" s="612"/>
      <c r="V112" s="612"/>
      <c r="W112" s="612"/>
      <c r="X112" s="612"/>
      <c r="Y112" s="612"/>
      <c r="Z112" s="612"/>
      <c r="AA112" s="612"/>
      <c r="AB112" s="612"/>
      <c r="AC112" s="612"/>
      <c r="AD112" s="612"/>
      <c r="AE112" s="612"/>
      <c r="AF112" s="612"/>
      <c r="AG112" s="628">
        <f>'IO-03 - Areálová kanalizace'!J30</f>
        <v>0</v>
      </c>
      <c r="AH112" s="629"/>
      <c r="AI112" s="629"/>
      <c r="AJ112" s="629"/>
      <c r="AK112" s="629"/>
      <c r="AL112" s="629"/>
      <c r="AM112" s="629"/>
      <c r="AN112" s="628">
        <f t="shared" si="0"/>
        <v>0</v>
      </c>
      <c r="AO112" s="629"/>
      <c r="AP112" s="629"/>
      <c r="AQ112" s="74" t="s">
        <v>132</v>
      </c>
      <c r="AR112" s="71"/>
      <c r="AS112" s="75">
        <v>0</v>
      </c>
      <c r="AT112" s="76">
        <f t="shared" si="1"/>
        <v>0</v>
      </c>
      <c r="AU112" s="77">
        <f>'IO-03 - Areálová kanalizace'!P127</f>
        <v>0</v>
      </c>
      <c r="AV112" s="76">
        <f>'IO-03 - Areálová kanalizace'!J33</f>
        <v>0</v>
      </c>
      <c r="AW112" s="76">
        <f>'IO-03 - Areálová kanalizace'!J34</f>
        <v>0</v>
      </c>
      <c r="AX112" s="76">
        <f>'IO-03 - Areálová kanalizace'!J35</f>
        <v>0</v>
      </c>
      <c r="AY112" s="76">
        <f>'IO-03 - Areálová kanalizace'!J36</f>
        <v>0</v>
      </c>
      <c r="AZ112" s="76">
        <f>'IO-03 - Areálová kanalizace'!F33</f>
        <v>0</v>
      </c>
      <c r="BA112" s="76">
        <f>'IO-03 - Areálová kanalizace'!F34</f>
        <v>0</v>
      </c>
      <c r="BB112" s="76">
        <f>'IO-03 - Areálová kanalizace'!F35</f>
        <v>0</v>
      </c>
      <c r="BC112" s="76">
        <f>'IO-03 - Areálová kanalizace'!F36</f>
        <v>0</v>
      </c>
      <c r="BD112" s="78">
        <f>'IO-03 - Areálová kanalizace'!F37</f>
        <v>0</v>
      </c>
      <c r="BT112" s="79" t="s">
        <v>85</v>
      </c>
      <c r="BV112" s="79" t="s">
        <v>79</v>
      </c>
      <c r="BW112" s="79" t="s">
        <v>139</v>
      </c>
      <c r="BX112" s="79" t="s">
        <v>5</v>
      </c>
      <c r="CL112" s="79" t="s">
        <v>1</v>
      </c>
      <c r="CM112" s="79" t="s">
        <v>87</v>
      </c>
    </row>
    <row r="113" spans="1:91" s="6" customFormat="1" ht="16.5" customHeight="1">
      <c r="A113" s="70" t="s">
        <v>81</v>
      </c>
      <c r="B113" s="71"/>
      <c r="C113" s="72"/>
      <c r="D113" s="612" t="s">
        <v>140</v>
      </c>
      <c r="E113" s="612"/>
      <c r="F113" s="612"/>
      <c r="G113" s="612"/>
      <c r="H113" s="612"/>
      <c r="I113" s="73"/>
      <c r="J113" s="612" t="s">
        <v>141</v>
      </c>
      <c r="K113" s="612"/>
      <c r="L113" s="612"/>
      <c r="M113" s="612"/>
      <c r="N113" s="612"/>
      <c r="O113" s="612"/>
      <c r="P113" s="612"/>
      <c r="Q113" s="612"/>
      <c r="R113" s="612"/>
      <c r="S113" s="612"/>
      <c r="T113" s="612"/>
      <c r="U113" s="612"/>
      <c r="V113" s="612"/>
      <c r="W113" s="612"/>
      <c r="X113" s="612"/>
      <c r="Y113" s="612"/>
      <c r="Z113" s="612"/>
      <c r="AA113" s="612"/>
      <c r="AB113" s="612"/>
      <c r="AC113" s="612"/>
      <c r="AD113" s="612"/>
      <c r="AE113" s="612"/>
      <c r="AF113" s="612"/>
      <c r="AG113" s="628">
        <f>'IO-04 - Přípojka elektro'!J30</f>
        <v>0</v>
      </c>
      <c r="AH113" s="629"/>
      <c r="AI113" s="629"/>
      <c r="AJ113" s="629"/>
      <c r="AK113" s="629"/>
      <c r="AL113" s="629"/>
      <c r="AM113" s="629"/>
      <c r="AN113" s="628">
        <f t="shared" si="0"/>
        <v>0</v>
      </c>
      <c r="AO113" s="629"/>
      <c r="AP113" s="629"/>
      <c r="AQ113" s="74" t="s">
        <v>132</v>
      </c>
      <c r="AR113" s="71"/>
      <c r="AS113" s="75">
        <v>0</v>
      </c>
      <c r="AT113" s="76">
        <f t="shared" si="1"/>
        <v>0</v>
      </c>
      <c r="AU113" s="77">
        <f>'IO-04 - Přípojka elektro'!P118</f>
        <v>0</v>
      </c>
      <c r="AV113" s="76">
        <f>'IO-04 - Přípojka elektro'!J33</f>
        <v>0</v>
      </c>
      <c r="AW113" s="76">
        <f>'IO-04 - Přípojka elektro'!J34</f>
        <v>0</v>
      </c>
      <c r="AX113" s="76">
        <f>'IO-04 - Přípojka elektro'!J35</f>
        <v>0</v>
      </c>
      <c r="AY113" s="76">
        <f>'IO-04 - Přípojka elektro'!J36</f>
        <v>0</v>
      </c>
      <c r="AZ113" s="76">
        <f>'IO-04 - Přípojka elektro'!F33</f>
        <v>0</v>
      </c>
      <c r="BA113" s="76">
        <f>'IO-04 - Přípojka elektro'!F34</f>
        <v>0</v>
      </c>
      <c r="BB113" s="76">
        <f>'IO-04 - Přípojka elektro'!F35</f>
        <v>0</v>
      </c>
      <c r="BC113" s="76">
        <f>'IO-04 - Přípojka elektro'!F36</f>
        <v>0</v>
      </c>
      <c r="BD113" s="78">
        <f>'IO-04 - Přípojka elektro'!F37</f>
        <v>0</v>
      </c>
      <c r="BT113" s="79" t="s">
        <v>85</v>
      </c>
      <c r="BV113" s="79" t="s">
        <v>79</v>
      </c>
      <c r="BW113" s="79" t="s">
        <v>142</v>
      </c>
      <c r="BX113" s="79" t="s">
        <v>5</v>
      </c>
      <c r="CL113" s="79" t="s">
        <v>1</v>
      </c>
      <c r="CM113" s="79" t="s">
        <v>87</v>
      </c>
    </row>
    <row r="114" spans="1:91" s="6" customFormat="1" ht="16.5" customHeight="1">
      <c r="A114" s="70" t="s">
        <v>81</v>
      </c>
      <c r="B114" s="71"/>
      <c r="C114" s="72"/>
      <c r="D114" s="612" t="s">
        <v>143</v>
      </c>
      <c r="E114" s="612"/>
      <c r="F114" s="612"/>
      <c r="G114" s="612"/>
      <c r="H114" s="612"/>
      <c r="I114" s="73"/>
      <c r="J114" s="612" t="s">
        <v>144</v>
      </c>
      <c r="K114" s="612"/>
      <c r="L114" s="612"/>
      <c r="M114" s="612"/>
      <c r="N114" s="612"/>
      <c r="O114" s="612"/>
      <c r="P114" s="612"/>
      <c r="Q114" s="612"/>
      <c r="R114" s="612"/>
      <c r="S114" s="612"/>
      <c r="T114" s="612"/>
      <c r="U114" s="612"/>
      <c r="V114" s="612"/>
      <c r="W114" s="612"/>
      <c r="X114" s="612"/>
      <c r="Y114" s="612"/>
      <c r="Z114" s="612"/>
      <c r="AA114" s="612"/>
      <c r="AB114" s="612"/>
      <c r="AC114" s="612"/>
      <c r="AD114" s="612"/>
      <c r="AE114" s="612"/>
      <c r="AF114" s="612"/>
      <c r="AG114" s="628">
        <f>'IO-05 - Areálový rozvod e...'!J30</f>
        <v>0</v>
      </c>
      <c r="AH114" s="629"/>
      <c r="AI114" s="629"/>
      <c r="AJ114" s="629"/>
      <c r="AK114" s="629"/>
      <c r="AL114" s="629"/>
      <c r="AM114" s="629"/>
      <c r="AN114" s="628">
        <f t="shared" si="0"/>
        <v>0</v>
      </c>
      <c r="AO114" s="629"/>
      <c r="AP114" s="629"/>
      <c r="AQ114" s="74" t="s">
        <v>132</v>
      </c>
      <c r="AR114" s="71"/>
      <c r="AS114" s="75">
        <v>0</v>
      </c>
      <c r="AT114" s="76">
        <f t="shared" si="1"/>
        <v>0</v>
      </c>
      <c r="AU114" s="77">
        <f>'IO-05 - Areálový rozvod e...'!P118</f>
        <v>0</v>
      </c>
      <c r="AV114" s="76">
        <f>'IO-05 - Areálový rozvod e...'!J33</f>
        <v>0</v>
      </c>
      <c r="AW114" s="76">
        <f>'IO-05 - Areálový rozvod e...'!J34</f>
        <v>0</v>
      </c>
      <c r="AX114" s="76">
        <f>'IO-05 - Areálový rozvod e...'!J35</f>
        <v>0</v>
      </c>
      <c r="AY114" s="76">
        <f>'IO-05 - Areálový rozvod e...'!J36</f>
        <v>0</v>
      </c>
      <c r="AZ114" s="76">
        <f>'IO-05 - Areálový rozvod e...'!F33</f>
        <v>0</v>
      </c>
      <c r="BA114" s="76">
        <f>'IO-05 - Areálový rozvod e...'!F34</f>
        <v>0</v>
      </c>
      <c r="BB114" s="76">
        <f>'IO-05 - Areálový rozvod e...'!F35</f>
        <v>0</v>
      </c>
      <c r="BC114" s="76">
        <f>'IO-05 - Areálový rozvod e...'!F36</f>
        <v>0</v>
      </c>
      <c r="BD114" s="78">
        <f>'IO-05 - Areálový rozvod e...'!F37</f>
        <v>0</v>
      </c>
      <c r="BT114" s="79" t="s">
        <v>85</v>
      </c>
      <c r="BV114" s="79" t="s">
        <v>79</v>
      </c>
      <c r="BW114" s="79" t="s">
        <v>145</v>
      </c>
      <c r="BX114" s="79" t="s">
        <v>5</v>
      </c>
      <c r="CL114" s="79" t="s">
        <v>1</v>
      </c>
      <c r="CM114" s="79" t="s">
        <v>87</v>
      </c>
    </row>
    <row r="115" spans="1:91" s="6" customFormat="1" ht="16.5" customHeight="1">
      <c r="A115" s="70" t="s">
        <v>81</v>
      </c>
      <c r="B115" s="71"/>
      <c r="C115" s="72"/>
      <c r="D115" s="612" t="s">
        <v>146</v>
      </c>
      <c r="E115" s="612"/>
      <c r="F115" s="612"/>
      <c r="G115" s="612"/>
      <c r="H115" s="612"/>
      <c r="I115" s="73"/>
      <c r="J115" s="612" t="s">
        <v>147</v>
      </c>
      <c r="K115" s="612"/>
      <c r="L115" s="612"/>
      <c r="M115" s="612"/>
      <c r="N115" s="612"/>
      <c r="O115" s="612"/>
      <c r="P115" s="612"/>
      <c r="Q115" s="612"/>
      <c r="R115" s="612"/>
      <c r="S115" s="612"/>
      <c r="T115" s="612"/>
      <c r="U115" s="612"/>
      <c r="V115" s="612"/>
      <c r="W115" s="612"/>
      <c r="X115" s="612"/>
      <c r="Y115" s="612"/>
      <c r="Z115" s="612"/>
      <c r="AA115" s="612"/>
      <c r="AB115" s="612"/>
      <c r="AC115" s="612"/>
      <c r="AD115" s="612"/>
      <c r="AE115" s="612"/>
      <c r="AF115" s="612"/>
      <c r="AG115" s="628">
        <f>'IO-06 - Přípojka sdělovac...'!J30</f>
        <v>0</v>
      </c>
      <c r="AH115" s="629"/>
      <c r="AI115" s="629"/>
      <c r="AJ115" s="629"/>
      <c r="AK115" s="629"/>
      <c r="AL115" s="629"/>
      <c r="AM115" s="629"/>
      <c r="AN115" s="628">
        <f t="shared" si="0"/>
        <v>0</v>
      </c>
      <c r="AO115" s="629"/>
      <c r="AP115" s="629"/>
      <c r="AQ115" s="74" t="s">
        <v>132</v>
      </c>
      <c r="AR115" s="71"/>
      <c r="AS115" s="75">
        <v>0</v>
      </c>
      <c r="AT115" s="76">
        <f t="shared" si="1"/>
        <v>0</v>
      </c>
      <c r="AU115" s="77">
        <f>'IO-06 - Přípojka sdělovac...'!P118</f>
        <v>0</v>
      </c>
      <c r="AV115" s="76">
        <f>'IO-06 - Přípojka sdělovac...'!J33</f>
        <v>0</v>
      </c>
      <c r="AW115" s="76">
        <f>'IO-06 - Přípojka sdělovac...'!J34</f>
        <v>0</v>
      </c>
      <c r="AX115" s="76">
        <f>'IO-06 - Přípojka sdělovac...'!J35</f>
        <v>0</v>
      </c>
      <c r="AY115" s="76">
        <f>'IO-06 - Přípojka sdělovac...'!J36</f>
        <v>0</v>
      </c>
      <c r="AZ115" s="76">
        <f>'IO-06 - Přípojka sdělovac...'!F33</f>
        <v>0</v>
      </c>
      <c r="BA115" s="76">
        <f>'IO-06 - Přípojka sdělovac...'!F34</f>
        <v>0</v>
      </c>
      <c r="BB115" s="76">
        <f>'IO-06 - Přípojka sdělovac...'!F35</f>
        <v>0</v>
      </c>
      <c r="BC115" s="76">
        <f>'IO-06 - Přípojka sdělovac...'!F36</f>
        <v>0</v>
      </c>
      <c r="BD115" s="78">
        <f>'IO-06 - Přípojka sdělovac...'!F37</f>
        <v>0</v>
      </c>
      <c r="BT115" s="79" t="s">
        <v>85</v>
      </c>
      <c r="BV115" s="79" t="s">
        <v>79</v>
      </c>
      <c r="BW115" s="79" t="s">
        <v>148</v>
      </c>
      <c r="BX115" s="79" t="s">
        <v>5</v>
      </c>
      <c r="CL115" s="79" t="s">
        <v>1</v>
      </c>
      <c r="CM115" s="79" t="s">
        <v>87</v>
      </c>
    </row>
    <row r="116" spans="1:91" s="6" customFormat="1" ht="16.5" customHeight="1">
      <c r="A116" s="70" t="s">
        <v>81</v>
      </c>
      <c r="B116" s="71"/>
      <c r="C116" s="72"/>
      <c r="D116" s="612" t="s">
        <v>149</v>
      </c>
      <c r="E116" s="612"/>
      <c r="F116" s="612"/>
      <c r="G116" s="612"/>
      <c r="H116" s="612"/>
      <c r="I116" s="73"/>
      <c r="J116" s="612" t="s">
        <v>150</v>
      </c>
      <c r="K116" s="612"/>
      <c r="L116" s="612"/>
      <c r="M116" s="612"/>
      <c r="N116" s="612"/>
      <c r="O116" s="612"/>
      <c r="P116" s="612"/>
      <c r="Q116" s="612"/>
      <c r="R116" s="612"/>
      <c r="S116" s="612"/>
      <c r="T116" s="612"/>
      <c r="U116" s="612"/>
      <c r="V116" s="612"/>
      <c r="W116" s="612"/>
      <c r="X116" s="612"/>
      <c r="Y116" s="612"/>
      <c r="Z116" s="612"/>
      <c r="AA116" s="612"/>
      <c r="AB116" s="612"/>
      <c r="AC116" s="612"/>
      <c r="AD116" s="612"/>
      <c r="AE116" s="612"/>
      <c r="AF116" s="612"/>
      <c r="AG116" s="628">
        <f>'IO-07 - Veřejné osvětlení'!J30</f>
        <v>0</v>
      </c>
      <c r="AH116" s="629"/>
      <c r="AI116" s="629"/>
      <c r="AJ116" s="629"/>
      <c r="AK116" s="629"/>
      <c r="AL116" s="629"/>
      <c r="AM116" s="629"/>
      <c r="AN116" s="628">
        <f t="shared" si="0"/>
        <v>0</v>
      </c>
      <c r="AO116" s="629"/>
      <c r="AP116" s="629"/>
      <c r="AQ116" s="74" t="s">
        <v>132</v>
      </c>
      <c r="AR116" s="71"/>
      <c r="AS116" s="85">
        <v>0</v>
      </c>
      <c r="AT116" s="86">
        <f t="shared" si="1"/>
        <v>0</v>
      </c>
      <c r="AU116" s="87">
        <f>'IO-07 - Veřejné osvětlení'!P118</f>
        <v>0</v>
      </c>
      <c r="AV116" s="86">
        <f>'IO-07 - Veřejné osvětlení'!J33</f>
        <v>0</v>
      </c>
      <c r="AW116" s="86">
        <f>'IO-07 - Veřejné osvětlení'!J34</f>
        <v>0</v>
      </c>
      <c r="AX116" s="86">
        <f>'IO-07 - Veřejné osvětlení'!J35</f>
        <v>0</v>
      </c>
      <c r="AY116" s="86">
        <f>'IO-07 - Veřejné osvětlení'!J36</f>
        <v>0</v>
      </c>
      <c r="AZ116" s="86">
        <f>'IO-07 - Veřejné osvětlení'!F33</f>
        <v>0</v>
      </c>
      <c r="BA116" s="86">
        <f>'IO-07 - Veřejné osvětlení'!F34</f>
        <v>0</v>
      </c>
      <c r="BB116" s="86">
        <f>'IO-07 - Veřejné osvětlení'!F35</f>
        <v>0</v>
      </c>
      <c r="BC116" s="86">
        <f>'IO-07 - Veřejné osvětlení'!F36</f>
        <v>0</v>
      </c>
      <c r="BD116" s="88">
        <f>'IO-07 - Veřejné osvětlení'!F37</f>
        <v>0</v>
      </c>
      <c r="BT116" s="79" t="s">
        <v>85</v>
      </c>
      <c r="BV116" s="79" t="s">
        <v>79</v>
      </c>
      <c r="BW116" s="79" t="s">
        <v>151</v>
      </c>
      <c r="BX116" s="79" t="s">
        <v>5</v>
      </c>
      <c r="CL116" s="79" t="s">
        <v>1</v>
      </c>
      <c r="CM116" s="79" t="s">
        <v>87</v>
      </c>
    </row>
    <row r="117" spans="1:91" s="1" customFormat="1" ht="30" customHeight="1">
      <c r="B117" s="28"/>
      <c r="AR117" s="28"/>
    </row>
    <row r="118" spans="1:91" s="1" customFormat="1" ht="6.95" customHeight="1">
      <c r="B118" s="40"/>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41"/>
      <c r="AL118" s="41"/>
      <c r="AM118" s="41"/>
      <c r="AN118" s="41"/>
      <c r="AO118" s="41"/>
      <c r="AP118" s="41"/>
      <c r="AQ118" s="41"/>
      <c r="AR118" s="28"/>
    </row>
  </sheetData>
  <sheetProtection algorithmName="SHA-512" hashValue="4pc5r2dgyXTXVjlPt2DYAnlvzypJBW4a5N1DJLEi3dLboxQ5YZEtGYd3n/DXtpDda3uHpA4da+W5OvF/CtQCqw==" saltValue="K0P3i03fw9eoI6gL5Aa7F1V9+ALIbLbch6WDjdtl9jvS61ZP+z6hy2GQWJG5LEhUjbPUPnWSoZHuVE4GY6T8Dg==" spinCount="100000" sheet="1" objects="1" scenarios="1" formatColumns="0" formatRows="0"/>
  <mergeCells count="126">
    <mergeCell ref="D116:H116"/>
    <mergeCell ref="J116:AF116"/>
    <mergeCell ref="J111:AF111"/>
    <mergeCell ref="D111:H111"/>
    <mergeCell ref="J112:AF112"/>
    <mergeCell ref="D112:H112"/>
    <mergeCell ref="J113:AF113"/>
    <mergeCell ref="D113:H113"/>
    <mergeCell ref="J114:AF114"/>
    <mergeCell ref="D114:H114"/>
    <mergeCell ref="J115:AF115"/>
    <mergeCell ref="D115:H115"/>
    <mergeCell ref="AN114:AP114"/>
    <mergeCell ref="AG114:AM114"/>
    <mergeCell ref="AG115:AM115"/>
    <mergeCell ref="AN115:AP115"/>
    <mergeCell ref="AN116:AP116"/>
    <mergeCell ref="AG116:AM116"/>
    <mergeCell ref="K102:AF102"/>
    <mergeCell ref="E102:I102"/>
    <mergeCell ref="K103:AF103"/>
    <mergeCell ref="E103:I103"/>
    <mergeCell ref="K104:AF104"/>
    <mergeCell ref="E104:I104"/>
    <mergeCell ref="K105:AF105"/>
    <mergeCell ref="E105:I105"/>
    <mergeCell ref="E106:I106"/>
    <mergeCell ref="K106:AF106"/>
    <mergeCell ref="D107:H107"/>
    <mergeCell ref="J107:AF107"/>
    <mergeCell ref="J108:AF108"/>
    <mergeCell ref="D108:H108"/>
    <mergeCell ref="D109:H109"/>
    <mergeCell ref="J109:AF109"/>
    <mergeCell ref="D110:H110"/>
    <mergeCell ref="J110:AF110"/>
    <mergeCell ref="AG109:AM109"/>
    <mergeCell ref="AN109:AP109"/>
    <mergeCell ref="AN110:AP110"/>
    <mergeCell ref="AG110:AM110"/>
    <mergeCell ref="AN111:AP111"/>
    <mergeCell ref="AG111:AM111"/>
    <mergeCell ref="AN112:AP112"/>
    <mergeCell ref="AG112:AM112"/>
    <mergeCell ref="AG113:AM113"/>
    <mergeCell ref="AN113:AP113"/>
    <mergeCell ref="AG104:AM104"/>
    <mergeCell ref="AN104:AP104"/>
    <mergeCell ref="AG105:AM105"/>
    <mergeCell ref="AN105:AP105"/>
    <mergeCell ref="AG106:AM106"/>
    <mergeCell ref="AN106:AP106"/>
    <mergeCell ref="AG107:AM107"/>
    <mergeCell ref="AN107:AP107"/>
    <mergeCell ref="AN108:AP108"/>
    <mergeCell ref="AG108:AM108"/>
    <mergeCell ref="AK35:AO35"/>
    <mergeCell ref="X35:AB35"/>
    <mergeCell ref="AR2:BE2"/>
    <mergeCell ref="AN101:AP101"/>
    <mergeCell ref="AG101:AM101"/>
    <mergeCell ref="AN102:AP102"/>
    <mergeCell ref="AG102:AM102"/>
    <mergeCell ref="AG103:AM103"/>
    <mergeCell ref="AN103:AP103"/>
    <mergeCell ref="BE5:BE34"/>
    <mergeCell ref="K5:AO5"/>
    <mergeCell ref="K6:AO6"/>
    <mergeCell ref="E14:AJ14"/>
    <mergeCell ref="E23:AN23"/>
    <mergeCell ref="AK26:AO26"/>
    <mergeCell ref="L28:P28"/>
    <mergeCell ref="W28:AE28"/>
    <mergeCell ref="AK28:AO28"/>
    <mergeCell ref="AK29:AO29"/>
    <mergeCell ref="W29:AE29"/>
    <mergeCell ref="L29:P29"/>
    <mergeCell ref="W30:AE30"/>
    <mergeCell ref="AK30:AO30"/>
    <mergeCell ref="L30:P30"/>
    <mergeCell ref="W31:AE31"/>
    <mergeCell ref="L31:P31"/>
    <mergeCell ref="AK31:AO31"/>
    <mergeCell ref="L32:P32"/>
    <mergeCell ref="W32:AE32"/>
    <mergeCell ref="AK32:AO32"/>
    <mergeCell ref="L33:P33"/>
    <mergeCell ref="W33:AE33"/>
    <mergeCell ref="AK33:AO33"/>
    <mergeCell ref="K101:AF101"/>
    <mergeCell ref="E101:I101"/>
    <mergeCell ref="AN92:AP92"/>
    <mergeCell ref="AG92:AM92"/>
    <mergeCell ref="AN95:AP95"/>
    <mergeCell ref="AG95:AM95"/>
    <mergeCell ref="AN96:AP96"/>
    <mergeCell ref="AG96:AM96"/>
    <mergeCell ref="AN97:AP97"/>
    <mergeCell ref="AG97:AM97"/>
    <mergeCell ref="AG98:AM98"/>
    <mergeCell ref="AN98:AP98"/>
    <mergeCell ref="AN99:AP99"/>
    <mergeCell ref="AG99:AM99"/>
    <mergeCell ref="AG100:AM100"/>
    <mergeCell ref="AN100:AP100"/>
    <mergeCell ref="AG94:AM94"/>
    <mergeCell ref="AN94:AP94"/>
    <mergeCell ref="J96:AF96"/>
    <mergeCell ref="D96:H96"/>
    <mergeCell ref="K97:AF97"/>
    <mergeCell ref="E97:I97"/>
    <mergeCell ref="K98:AF98"/>
    <mergeCell ref="E98:I98"/>
    <mergeCell ref="J99:AF99"/>
    <mergeCell ref="D99:H99"/>
    <mergeCell ref="E100:I100"/>
    <mergeCell ref="K100:AF100"/>
    <mergeCell ref="L85:AO85"/>
    <mergeCell ref="AM87:AN87"/>
    <mergeCell ref="AS89:AT91"/>
    <mergeCell ref="AM89:AP89"/>
    <mergeCell ref="AM90:AP90"/>
    <mergeCell ref="I92:AF92"/>
    <mergeCell ref="C92:G92"/>
    <mergeCell ref="J95:AF95"/>
    <mergeCell ref="D95:H95"/>
  </mergeCells>
  <hyperlinks>
    <hyperlink ref="A95" location="'SO-01 - Bourání, HTÚ'!C2" display="/"/>
    <hyperlink ref="A97" location="'SO-02.1 - Stavební řešení'!C2" display="/"/>
    <hyperlink ref="A98" location="'SO-02.2 - Osvětlení hřiště'!C2" display="/"/>
    <hyperlink ref="A100" location="'SO-03.1 - Stavební řešení'!C2" display="/"/>
    <hyperlink ref="A101" location="'SO-03.4 - ZTI'!C2" display="/"/>
    <hyperlink ref="A102" location="'SO-03.5 - VZT'!C2" display="/"/>
    <hyperlink ref="A103" location="'SO-03.6 - Vytápění'!C2" display="/"/>
    <hyperlink ref="A104" location="'SO-03.7 - Elektroinstalace'!C2" display="/"/>
    <hyperlink ref="A105" location="'SO-03.8 - Gastro'!C2" display="/"/>
    <hyperlink ref="A106" location="'SO-03.9 - MaR'!C2" display="/"/>
    <hyperlink ref="A107" location="'SO-04 - Zpevněné areálové...'!C2" display="/"/>
    <hyperlink ref="A108" location="'SO-05 - Komunikace a park...'!C2" display="/"/>
    <hyperlink ref="A109" location="'SO-06 - Sadové úpravy'!C2" display="/"/>
    <hyperlink ref="A110" location="'IO-01 - Přípojka vodovodu'!C2" display="/"/>
    <hyperlink ref="A111" location="'IO-02 - Přípojka kanalizace'!C2" display="/"/>
    <hyperlink ref="A112" location="'IO-03 - Areálová kanalizace'!C2" display="/"/>
    <hyperlink ref="A113" location="'IO-04 - Přípojka elektro'!C2" display="/"/>
    <hyperlink ref="A114" location="'IO-05 - Areálový rozvod e...'!C2" display="/"/>
    <hyperlink ref="A115" location="'IO-06 - Přípojka sdělovac...'!C2" display="/"/>
    <hyperlink ref="A116" location="'IO-07 - Veřejné osvětlení'!C2" display="/"/>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137"/>
  <sheetViews>
    <sheetView showGridLines="0" topLeftCell="A106"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111</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ht="12" customHeight="1">
      <c r="B8" s="16"/>
      <c r="D8" s="23" t="s">
        <v>153</v>
      </c>
      <c r="L8" s="16"/>
    </row>
    <row r="9" spans="2:46" s="1" customFormat="1" ht="16.5" customHeight="1">
      <c r="B9" s="28"/>
      <c r="E9" s="655" t="s">
        <v>567</v>
      </c>
      <c r="F9" s="654"/>
      <c r="G9" s="654"/>
      <c r="H9" s="654"/>
      <c r="L9" s="28"/>
    </row>
    <row r="10" spans="2:46" s="1" customFormat="1" ht="12" customHeight="1">
      <c r="B10" s="28"/>
      <c r="D10" s="23" t="s">
        <v>407</v>
      </c>
      <c r="L10" s="28"/>
    </row>
    <row r="11" spans="2:46" s="1" customFormat="1" ht="16.5" customHeight="1">
      <c r="B11" s="28"/>
      <c r="E11" s="614" t="s">
        <v>2238</v>
      </c>
      <c r="F11" s="654"/>
      <c r="G11" s="654"/>
      <c r="H11" s="654"/>
      <c r="L11" s="28"/>
    </row>
    <row r="12" spans="2:46" s="1" customFormat="1">
      <c r="B12" s="28"/>
      <c r="L12" s="28"/>
    </row>
    <row r="13" spans="2:46" s="1" customFormat="1" ht="12" customHeight="1">
      <c r="B13" s="28"/>
      <c r="D13" s="23" t="s">
        <v>18</v>
      </c>
      <c r="F13" s="21" t="s">
        <v>1</v>
      </c>
      <c r="I13" s="23" t="s">
        <v>19</v>
      </c>
      <c r="J13" s="21" t="s">
        <v>1</v>
      </c>
      <c r="L13" s="28"/>
    </row>
    <row r="14" spans="2:46" s="1" customFormat="1" ht="12" customHeight="1">
      <c r="B14" s="28"/>
      <c r="D14" s="23" t="s">
        <v>20</v>
      </c>
      <c r="F14" s="21" t="s">
        <v>21</v>
      </c>
      <c r="I14" s="23" t="s">
        <v>22</v>
      </c>
      <c r="J14" s="48" t="str">
        <f>'Rekapitulace stavby'!AN8</f>
        <v>19. 12. 2025</v>
      </c>
      <c r="L14" s="28"/>
    </row>
    <row r="15" spans="2:46" s="1" customFormat="1" ht="10.7" customHeight="1">
      <c r="B15" s="28"/>
      <c r="L15" s="28"/>
    </row>
    <row r="16" spans="2:46" s="1" customFormat="1" ht="12" customHeight="1">
      <c r="B16" s="28"/>
      <c r="D16" s="23" t="s">
        <v>24</v>
      </c>
      <c r="I16" s="23" t="s">
        <v>25</v>
      </c>
      <c r="J16" s="21" t="s">
        <v>1</v>
      </c>
      <c r="L16" s="28"/>
    </row>
    <row r="17" spans="2:12" s="1" customFormat="1" ht="18" customHeight="1">
      <c r="B17" s="28"/>
      <c r="E17" s="21" t="s">
        <v>26</v>
      </c>
      <c r="I17" s="23" t="s">
        <v>27</v>
      </c>
      <c r="J17" s="21" t="s">
        <v>1</v>
      </c>
      <c r="L17" s="28"/>
    </row>
    <row r="18" spans="2:12" s="1" customFormat="1" ht="6.95" customHeight="1">
      <c r="B18" s="28"/>
      <c r="L18" s="28"/>
    </row>
    <row r="19" spans="2:12" s="1" customFormat="1" ht="12" customHeight="1">
      <c r="B19" s="28"/>
      <c r="D19" s="23" t="s">
        <v>28</v>
      </c>
      <c r="I19" s="23" t="s">
        <v>25</v>
      </c>
      <c r="J19" s="24" t="str">
        <f>'Rekapitulace stavby'!AN13</f>
        <v>Vyplň údaj</v>
      </c>
      <c r="L19" s="28"/>
    </row>
    <row r="20" spans="2:12" s="1" customFormat="1" ht="18" customHeight="1">
      <c r="B20" s="28"/>
      <c r="E20" s="657" t="str">
        <f>'Rekapitulace stavby'!E14</f>
        <v>Vyplň údaj</v>
      </c>
      <c r="F20" s="646"/>
      <c r="G20" s="646"/>
      <c r="H20" s="646"/>
      <c r="I20" s="23" t="s">
        <v>27</v>
      </c>
      <c r="J20" s="24" t="str">
        <f>'Rekapitulace stavby'!AN14</f>
        <v>Vyplň údaj</v>
      </c>
      <c r="L20" s="28"/>
    </row>
    <row r="21" spans="2:12" s="1" customFormat="1" ht="6.95" customHeight="1">
      <c r="B21" s="28"/>
      <c r="L21" s="28"/>
    </row>
    <row r="22" spans="2:12" s="1" customFormat="1" ht="12" customHeight="1">
      <c r="B22" s="28"/>
      <c r="D22" s="23" t="s">
        <v>30</v>
      </c>
      <c r="I22" s="23" t="s">
        <v>25</v>
      </c>
      <c r="J22" s="21" t="s">
        <v>1</v>
      </c>
      <c r="L22" s="28"/>
    </row>
    <row r="23" spans="2:12" s="1" customFormat="1" ht="18" customHeight="1">
      <c r="B23" s="28"/>
      <c r="E23" s="21" t="s">
        <v>31</v>
      </c>
      <c r="I23" s="23" t="s">
        <v>27</v>
      </c>
      <c r="J23" s="21" t="s">
        <v>1</v>
      </c>
      <c r="L23" s="28"/>
    </row>
    <row r="24" spans="2:12" s="1" customFormat="1" ht="6.95" customHeight="1">
      <c r="B24" s="28"/>
      <c r="L24" s="28"/>
    </row>
    <row r="25" spans="2:12" s="1" customFormat="1" ht="12" customHeight="1">
      <c r="B25" s="28"/>
      <c r="D25" s="23" t="s">
        <v>33</v>
      </c>
      <c r="I25" s="23" t="s">
        <v>25</v>
      </c>
      <c r="J25" s="21" t="s">
        <v>1</v>
      </c>
      <c r="L25" s="28"/>
    </row>
    <row r="26" spans="2:12" s="1" customFormat="1" ht="18" customHeight="1">
      <c r="B26" s="28"/>
      <c r="E26" s="21" t="s">
        <v>34</v>
      </c>
      <c r="I26" s="23" t="s">
        <v>27</v>
      </c>
      <c r="J26" s="21" t="s">
        <v>1</v>
      </c>
      <c r="L26" s="28"/>
    </row>
    <row r="27" spans="2:12" s="1" customFormat="1" ht="6.95" customHeight="1">
      <c r="B27" s="28"/>
      <c r="L27" s="28"/>
    </row>
    <row r="28" spans="2:12" s="1" customFormat="1" ht="12" customHeight="1">
      <c r="B28" s="28"/>
      <c r="D28" s="23" t="s">
        <v>35</v>
      </c>
      <c r="L28" s="28"/>
    </row>
    <row r="29" spans="2:12" s="7" customFormat="1" ht="16.5" customHeight="1">
      <c r="B29" s="90"/>
      <c r="E29" s="650" t="s">
        <v>1</v>
      </c>
      <c r="F29" s="650"/>
      <c r="G29" s="650"/>
      <c r="H29" s="650"/>
      <c r="L29" s="90"/>
    </row>
    <row r="30" spans="2:12" s="1" customFormat="1" ht="6.95" customHeight="1">
      <c r="B30" s="28"/>
      <c r="L30" s="28"/>
    </row>
    <row r="31" spans="2:12" s="1" customFormat="1" ht="6.95" customHeight="1">
      <c r="B31" s="28"/>
      <c r="D31" s="49"/>
      <c r="E31" s="49"/>
      <c r="F31" s="49"/>
      <c r="G31" s="49"/>
      <c r="H31" s="49"/>
      <c r="I31" s="49"/>
      <c r="J31" s="49"/>
      <c r="K31" s="49"/>
      <c r="L31" s="28"/>
    </row>
    <row r="32" spans="2:12" s="1" customFormat="1" ht="25.35" customHeight="1">
      <c r="B32" s="28"/>
      <c r="D32" s="91" t="s">
        <v>37</v>
      </c>
      <c r="J32" s="62">
        <f>ROUND(J126, 2)</f>
        <v>0</v>
      </c>
      <c r="L32" s="28"/>
    </row>
    <row r="33" spans="2:12" s="1" customFormat="1" ht="6.95" customHeight="1">
      <c r="B33" s="28"/>
      <c r="D33" s="49"/>
      <c r="E33" s="49"/>
      <c r="F33" s="49"/>
      <c r="G33" s="49"/>
      <c r="H33" s="49"/>
      <c r="I33" s="49"/>
      <c r="J33" s="49"/>
      <c r="K33" s="49"/>
      <c r="L33" s="28"/>
    </row>
    <row r="34" spans="2:12" s="1" customFormat="1" ht="14.45" customHeight="1">
      <c r="B34" s="28"/>
      <c r="F34" s="31" t="s">
        <v>39</v>
      </c>
      <c r="I34" s="31" t="s">
        <v>38</v>
      </c>
      <c r="J34" s="31" t="s">
        <v>40</v>
      </c>
      <c r="L34" s="28"/>
    </row>
    <row r="35" spans="2:12" s="1" customFormat="1" ht="14.45" customHeight="1">
      <c r="B35" s="28"/>
      <c r="D35" s="51" t="s">
        <v>41</v>
      </c>
      <c r="E35" s="23" t="s">
        <v>42</v>
      </c>
      <c r="F35" s="82">
        <f>ROUND((SUM(BE126:BE136)),  2)</f>
        <v>0</v>
      </c>
      <c r="I35" s="92">
        <v>0.21</v>
      </c>
      <c r="J35" s="82">
        <f>ROUND(((SUM(BE126:BE136))*I35),  2)</f>
        <v>0</v>
      </c>
      <c r="L35" s="28"/>
    </row>
    <row r="36" spans="2:12" s="1" customFormat="1" ht="14.45" customHeight="1">
      <c r="B36" s="28"/>
      <c r="E36" s="23" t="s">
        <v>43</v>
      </c>
      <c r="F36" s="82">
        <f>ROUND((SUM(BF126:BF136)),  2)</f>
        <v>0</v>
      </c>
      <c r="I36" s="92">
        <v>0.12</v>
      </c>
      <c r="J36" s="82">
        <f>ROUND(((SUM(BF126:BF136))*I36),  2)</f>
        <v>0</v>
      </c>
      <c r="L36" s="28"/>
    </row>
    <row r="37" spans="2:12" s="1" customFormat="1" ht="14.45" hidden="1" customHeight="1">
      <c r="B37" s="28"/>
      <c r="E37" s="23" t="s">
        <v>44</v>
      </c>
      <c r="F37" s="82">
        <f>ROUND((SUM(BG126:BG136)),  2)</f>
        <v>0</v>
      </c>
      <c r="I37" s="92">
        <v>0.21</v>
      </c>
      <c r="J37" s="82">
        <f>0</f>
        <v>0</v>
      </c>
      <c r="L37" s="28"/>
    </row>
    <row r="38" spans="2:12" s="1" customFormat="1" ht="14.45" hidden="1" customHeight="1">
      <c r="B38" s="28"/>
      <c r="E38" s="23" t="s">
        <v>45</v>
      </c>
      <c r="F38" s="82">
        <f>ROUND((SUM(BH126:BH136)),  2)</f>
        <v>0</v>
      </c>
      <c r="I38" s="92">
        <v>0.12</v>
      </c>
      <c r="J38" s="82">
        <f>0</f>
        <v>0</v>
      </c>
      <c r="L38" s="28"/>
    </row>
    <row r="39" spans="2:12" s="1" customFormat="1" ht="14.45" hidden="1" customHeight="1">
      <c r="B39" s="28"/>
      <c r="E39" s="23" t="s">
        <v>46</v>
      </c>
      <c r="F39" s="82">
        <f>ROUND((SUM(BI126:BI136)),  2)</f>
        <v>0</v>
      </c>
      <c r="I39" s="92">
        <v>0</v>
      </c>
      <c r="J39" s="82">
        <f>0</f>
        <v>0</v>
      </c>
      <c r="L39" s="28"/>
    </row>
    <row r="40" spans="2:12" s="1" customFormat="1" ht="6.95" customHeight="1">
      <c r="B40" s="28"/>
      <c r="L40" s="28"/>
    </row>
    <row r="41" spans="2:12" s="1" customFormat="1" ht="25.35" customHeight="1">
      <c r="B41" s="28"/>
      <c r="C41" s="93"/>
      <c r="D41" s="94" t="s">
        <v>47</v>
      </c>
      <c r="E41" s="53"/>
      <c r="F41" s="53"/>
      <c r="G41" s="95" t="s">
        <v>48</v>
      </c>
      <c r="H41" s="96" t="s">
        <v>49</v>
      </c>
      <c r="I41" s="53"/>
      <c r="J41" s="97">
        <f>SUM(J32:J39)</f>
        <v>0</v>
      </c>
      <c r="K41" s="98"/>
      <c r="L41" s="28"/>
    </row>
    <row r="42" spans="2:12" s="1" customFormat="1" ht="14.45" customHeight="1">
      <c r="B42" s="28"/>
      <c r="L42" s="28"/>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12" s="1" customFormat="1" ht="6.95" customHeight="1">
      <c r="B81" s="42"/>
      <c r="C81" s="43"/>
      <c r="D81" s="43"/>
      <c r="E81" s="43"/>
      <c r="F81" s="43"/>
      <c r="G81" s="43"/>
      <c r="H81" s="43"/>
      <c r="I81" s="43"/>
      <c r="J81" s="43"/>
      <c r="K81" s="43"/>
      <c r="L81" s="28"/>
    </row>
    <row r="82" spans="2:12" s="1" customFormat="1" ht="24.95" customHeight="1">
      <c r="B82" s="28"/>
      <c r="C82" s="17" t="s">
        <v>155</v>
      </c>
      <c r="L82" s="28"/>
    </row>
    <row r="83" spans="2:12" s="1" customFormat="1" ht="6.95" customHeight="1">
      <c r="B83" s="28"/>
      <c r="L83" s="28"/>
    </row>
    <row r="84" spans="2:12" s="1" customFormat="1" ht="12" customHeight="1">
      <c r="B84" s="28"/>
      <c r="C84" s="23" t="s">
        <v>16</v>
      </c>
      <c r="L84" s="28"/>
    </row>
    <row r="85" spans="2:12" s="1" customFormat="1" ht="16.5" customHeight="1">
      <c r="B85" s="28"/>
      <c r="E85" s="655" t="str">
        <f>E7</f>
        <v>Rekonstrukce a modernizace fotbalového hřiště SK Union Břevnov</v>
      </c>
      <c r="F85" s="656"/>
      <c r="G85" s="656"/>
      <c r="H85" s="656"/>
      <c r="L85" s="28"/>
    </row>
    <row r="86" spans="2:12" ht="12" customHeight="1">
      <c r="B86" s="16"/>
      <c r="C86" s="23" t="s">
        <v>153</v>
      </c>
      <c r="L86" s="16"/>
    </row>
    <row r="87" spans="2:12" s="1" customFormat="1" ht="16.5" customHeight="1">
      <c r="B87" s="28"/>
      <c r="E87" s="655" t="s">
        <v>567</v>
      </c>
      <c r="F87" s="654"/>
      <c r="G87" s="654"/>
      <c r="H87" s="654"/>
      <c r="L87" s="28"/>
    </row>
    <row r="88" spans="2:12" s="1" customFormat="1" ht="12" customHeight="1">
      <c r="B88" s="28"/>
      <c r="C88" s="23" t="s">
        <v>407</v>
      </c>
      <c r="L88" s="28"/>
    </row>
    <row r="89" spans="2:12" s="1" customFormat="1" ht="16.5" customHeight="1">
      <c r="B89" s="28"/>
      <c r="E89" s="614" t="str">
        <f>E11</f>
        <v>SO-03.6 - Vytápění</v>
      </c>
      <c r="F89" s="654"/>
      <c r="G89" s="654"/>
      <c r="H89" s="654"/>
      <c r="L89" s="28"/>
    </row>
    <row r="90" spans="2:12" s="1" customFormat="1" ht="6.95" customHeight="1">
      <c r="B90" s="28"/>
      <c r="L90" s="28"/>
    </row>
    <row r="91" spans="2:12" s="1" customFormat="1" ht="12" customHeight="1">
      <c r="B91" s="28"/>
      <c r="C91" s="23" t="s">
        <v>20</v>
      </c>
      <c r="F91" s="21" t="str">
        <f>F14</f>
        <v>Praha 6</v>
      </c>
      <c r="I91" s="23" t="s">
        <v>22</v>
      </c>
      <c r="J91" s="48" t="str">
        <f>IF(J14="","",J14)</f>
        <v>19. 12. 2025</v>
      </c>
      <c r="L91" s="28"/>
    </row>
    <row r="92" spans="2:12" s="1" customFormat="1" ht="6.95" customHeight="1">
      <c r="B92" s="28"/>
      <c r="L92" s="28"/>
    </row>
    <row r="93" spans="2:12" s="1" customFormat="1" ht="25.7" customHeight="1">
      <c r="B93" s="28"/>
      <c r="C93" s="23" t="s">
        <v>24</v>
      </c>
      <c r="F93" s="21" t="str">
        <f>E17</f>
        <v>Městská část Praha 6</v>
      </c>
      <c r="I93" s="23" t="s">
        <v>30</v>
      </c>
      <c r="J93" s="26" t="str">
        <f>E23</f>
        <v>Sportovní projekty s.r.o.</v>
      </c>
      <c r="L93" s="28"/>
    </row>
    <row r="94" spans="2:12" s="1" customFormat="1" ht="15.2" customHeight="1">
      <c r="B94" s="28"/>
      <c r="C94" s="23" t="s">
        <v>28</v>
      </c>
      <c r="F94" s="21" t="str">
        <f>IF(E20="","",E20)</f>
        <v>Vyplň údaj</v>
      </c>
      <c r="I94" s="23" t="s">
        <v>33</v>
      </c>
      <c r="J94" s="26" t="str">
        <f>E26</f>
        <v>F.Pecka</v>
      </c>
      <c r="L94" s="28"/>
    </row>
    <row r="95" spans="2:12" s="1" customFormat="1" ht="10.35" customHeight="1">
      <c r="B95" s="28"/>
      <c r="L95" s="28"/>
    </row>
    <row r="96" spans="2:12" s="1" customFormat="1" ht="29.25" customHeight="1">
      <c r="B96" s="28"/>
      <c r="C96" s="101" t="s">
        <v>156</v>
      </c>
      <c r="D96" s="93"/>
      <c r="E96" s="93"/>
      <c r="F96" s="93"/>
      <c r="G96" s="93"/>
      <c r="H96" s="93"/>
      <c r="I96" s="93"/>
      <c r="J96" s="102" t="s">
        <v>157</v>
      </c>
      <c r="K96" s="93"/>
      <c r="L96" s="28"/>
    </row>
    <row r="97" spans="2:47" s="1" customFormat="1" ht="10.35" customHeight="1">
      <c r="B97" s="28"/>
      <c r="L97" s="28"/>
    </row>
    <row r="98" spans="2:47" s="1" customFormat="1" ht="22.7" customHeight="1">
      <c r="B98" s="28"/>
      <c r="C98" s="103" t="s">
        <v>158</v>
      </c>
      <c r="J98" s="62">
        <f>J126</f>
        <v>0</v>
      </c>
      <c r="L98" s="28"/>
      <c r="AU98" s="13" t="s">
        <v>159</v>
      </c>
    </row>
    <row r="99" spans="2:47" s="8" customFormat="1" ht="24.95" customHeight="1">
      <c r="B99" s="104"/>
      <c r="D99" s="105" t="s">
        <v>166</v>
      </c>
      <c r="E99" s="106"/>
      <c r="F99" s="106"/>
      <c r="G99" s="106"/>
      <c r="H99" s="106"/>
      <c r="I99" s="106"/>
      <c r="J99" s="107">
        <f>J127</f>
        <v>0</v>
      </c>
      <c r="L99" s="104"/>
    </row>
    <row r="100" spans="2:47" s="9" customFormat="1" ht="19.899999999999999" customHeight="1">
      <c r="B100" s="108"/>
      <c r="D100" s="109" t="s">
        <v>2239</v>
      </c>
      <c r="E100" s="110"/>
      <c r="F100" s="110"/>
      <c r="G100" s="110"/>
      <c r="H100" s="110"/>
      <c r="I100" s="110"/>
      <c r="J100" s="111">
        <f>J128</f>
        <v>0</v>
      </c>
      <c r="L100" s="108"/>
    </row>
    <row r="101" spans="2:47" s="8" customFormat="1" ht="24.95" customHeight="1">
      <c r="B101" s="104"/>
      <c r="D101" s="105" t="s">
        <v>168</v>
      </c>
      <c r="E101" s="106"/>
      <c r="F101" s="106"/>
      <c r="G101" s="106"/>
      <c r="H101" s="106"/>
      <c r="I101" s="106"/>
      <c r="J101" s="107">
        <f>J130</f>
        <v>0</v>
      </c>
      <c r="L101" s="104"/>
    </row>
    <row r="102" spans="2:47" s="9" customFormat="1" ht="19.899999999999999" customHeight="1">
      <c r="B102" s="108"/>
      <c r="D102" s="109" t="s">
        <v>170</v>
      </c>
      <c r="E102" s="110"/>
      <c r="F102" s="110"/>
      <c r="G102" s="110"/>
      <c r="H102" s="110"/>
      <c r="I102" s="110"/>
      <c r="J102" s="111">
        <f>J131</f>
        <v>0</v>
      </c>
      <c r="L102" s="108"/>
    </row>
    <row r="103" spans="2:47" s="9" customFormat="1" ht="19.899999999999999" customHeight="1">
      <c r="B103" s="108"/>
      <c r="D103" s="109" t="s">
        <v>171</v>
      </c>
      <c r="E103" s="110"/>
      <c r="F103" s="110"/>
      <c r="G103" s="110"/>
      <c r="H103" s="110"/>
      <c r="I103" s="110"/>
      <c r="J103" s="111">
        <f>J133</f>
        <v>0</v>
      </c>
      <c r="L103" s="108"/>
    </row>
    <row r="104" spans="2:47" s="9" customFormat="1" ht="19.899999999999999" customHeight="1">
      <c r="B104" s="108"/>
      <c r="D104" s="109" t="s">
        <v>172</v>
      </c>
      <c r="E104" s="110"/>
      <c r="F104" s="110"/>
      <c r="G104" s="110"/>
      <c r="H104" s="110"/>
      <c r="I104" s="110"/>
      <c r="J104" s="111">
        <f>J135</f>
        <v>0</v>
      </c>
      <c r="L104" s="108"/>
    </row>
    <row r="105" spans="2:47" s="1" customFormat="1" ht="21.75" customHeight="1">
      <c r="B105" s="28"/>
      <c r="L105" s="28"/>
    </row>
    <row r="106" spans="2:47" s="1" customFormat="1" ht="6.95" customHeight="1">
      <c r="B106" s="40"/>
      <c r="C106" s="41"/>
      <c r="D106" s="41"/>
      <c r="E106" s="41"/>
      <c r="F106" s="41"/>
      <c r="G106" s="41"/>
      <c r="H106" s="41"/>
      <c r="I106" s="41"/>
      <c r="J106" s="41"/>
      <c r="K106" s="41"/>
      <c r="L106" s="28"/>
    </row>
    <row r="110" spans="2:47" s="1" customFormat="1" ht="6.95" customHeight="1">
      <c r="B110" s="42"/>
      <c r="C110" s="43"/>
      <c r="D110" s="43"/>
      <c r="E110" s="43"/>
      <c r="F110" s="43"/>
      <c r="G110" s="43"/>
      <c r="H110" s="43"/>
      <c r="I110" s="43"/>
      <c r="J110" s="43"/>
      <c r="K110" s="43"/>
      <c r="L110" s="28"/>
    </row>
    <row r="111" spans="2:47" s="1" customFormat="1" ht="24.95" customHeight="1">
      <c r="B111" s="28"/>
      <c r="C111" s="17" t="s">
        <v>173</v>
      </c>
      <c r="L111" s="28"/>
    </row>
    <row r="112" spans="2:47" s="1" customFormat="1" ht="6.95" customHeight="1">
      <c r="B112" s="28"/>
      <c r="L112" s="28"/>
    </row>
    <row r="113" spans="2:63" s="1" customFormat="1" ht="12" customHeight="1">
      <c r="B113" s="28"/>
      <c r="C113" s="23" t="s">
        <v>16</v>
      </c>
      <c r="L113" s="28"/>
    </row>
    <row r="114" spans="2:63" s="1" customFormat="1" ht="16.5" customHeight="1">
      <c r="B114" s="28"/>
      <c r="E114" s="655" t="str">
        <f>E7</f>
        <v>Rekonstrukce a modernizace fotbalového hřiště SK Union Břevnov</v>
      </c>
      <c r="F114" s="656"/>
      <c r="G114" s="656"/>
      <c r="H114" s="656"/>
      <c r="L114" s="28"/>
    </row>
    <row r="115" spans="2:63" ht="12" customHeight="1">
      <c r="B115" s="16"/>
      <c r="C115" s="23" t="s">
        <v>153</v>
      </c>
      <c r="L115" s="16"/>
    </row>
    <row r="116" spans="2:63" s="1" customFormat="1" ht="16.5" customHeight="1">
      <c r="B116" s="28"/>
      <c r="E116" s="655" t="s">
        <v>567</v>
      </c>
      <c r="F116" s="654"/>
      <c r="G116" s="654"/>
      <c r="H116" s="654"/>
      <c r="L116" s="28"/>
    </row>
    <row r="117" spans="2:63" s="1" customFormat="1" ht="12" customHeight="1">
      <c r="B117" s="28"/>
      <c r="C117" s="23" t="s">
        <v>407</v>
      </c>
      <c r="L117" s="28"/>
    </row>
    <row r="118" spans="2:63" s="1" customFormat="1" ht="16.5" customHeight="1">
      <c r="B118" s="28"/>
      <c r="E118" s="614" t="str">
        <f>E11</f>
        <v>SO-03.6 - Vytápění</v>
      </c>
      <c r="F118" s="654"/>
      <c r="G118" s="654"/>
      <c r="H118" s="654"/>
      <c r="L118" s="28"/>
    </row>
    <row r="119" spans="2:63" s="1" customFormat="1" ht="6.95" customHeight="1">
      <c r="B119" s="28"/>
      <c r="L119" s="28"/>
    </row>
    <row r="120" spans="2:63" s="1" customFormat="1" ht="12" customHeight="1">
      <c r="B120" s="28"/>
      <c r="C120" s="23" t="s">
        <v>20</v>
      </c>
      <c r="F120" s="21" t="str">
        <f>F14</f>
        <v>Praha 6</v>
      </c>
      <c r="I120" s="23" t="s">
        <v>22</v>
      </c>
      <c r="J120" s="48" t="str">
        <f>IF(J14="","",J14)</f>
        <v>19. 12. 2025</v>
      </c>
      <c r="L120" s="28"/>
    </row>
    <row r="121" spans="2:63" s="1" customFormat="1" ht="6.95" customHeight="1">
      <c r="B121" s="28"/>
      <c r="L121" s="28"/>
    </row>
    <row r="122" spans="2:63" s="1" customFormat="1" ht="25.7" customHeight="1">
      <c r="B122" s="28"/>
      <c r="C122" s="23" t="s">
        <v>24</v>
      </c>
      <c r="F122" s="21" t="str">
        <f>E17</f>
        <v>Městská část Praha 6</v>
      </c>
      <c r="I122" s="23" t="s">
        <v>30</v>
      </c>
      <c r="J122" s="26" t="str">
        <f>E23</f>
        <v>Sportovní projekty s.r.o.</v>
      </c>
      <c r="L122" s="28"/>
    </row>
    <row r="123" spans="2:63" s="1" customFormat="1" ht="15.2" customHeight="1">
      <c r="B123" s="28"/>
      <c r="C123" s="23" t="s">
        <v>28</v>
      </c>
      <c r="F123" s="21" t="str">
        <f>IF(E20="","",E20)</f>
        <v>Vyplň údaj</v>
      </c>
      <c r="I123" s="23" t="s">
        <v>33</v>
      </c>
      <c r="J123" s="26" t="str">
        <f>E26</f>
        <v>F.Pecka</v>
      </c>
      <c r="L123" s="28"/>
    </row>
    <row r="124" spans="2:63" s="1" customFormat="1" ht="10.35" customHeight="1">
      <c r="B124" s="28"/>
      <c r="L124" s="28"/>
    </row>
    <row r="125" spans="2:63" s="10" customFormat="1" ht="29.25" customHeight="1">
      <c r="B125" s="112"/>
      <c r="C125" s="113" t="s">
        <v>174</v>
      </c>
      <c r="D125" s="114" t="s">
        <v>62</v>
      </c>
      <c r="E125" s="114" t="s">
        <v>58</v>
      </c>
      <c r="F125" s="114" t="s">
        <v>59</v>
      </c>
      <c r="G125" s="114" t="s">
        <v>175</v>
      </c>
      <c r="H125" s="114" t="s">
        <v>176</v>
      </c>
      <c r="I125" s="114" t="s">
        <v>177</v>
      </c>
      <c r="J125" s="115" t="s">
        <v>157</v>
      </c>
      <c r="K125" s="116" t="s">
        <v>178</v>
      </c>
      <c r="L125" s="112"/>
      <c r="M125" s="55" t="s">
        <v>1</v>
      </c>
      <c r="N125" s="56" t="s">
        <v>41</v>
      </c>
      <c r="O125" s="56" t="s">
        <v>179</v>
      </c>
      <c r="P125" s="56" t="s">
        <v>180</v>
      </c>
      <c r="Q125" s="56" t="s">
        <v>181</v>
      </c>
      <c r="R125" s="56" t="s">
        <v>182</v>
      </c>
      <c r="S125" s="56" t="s">
        <v>183</v>
      </c>
      <c r="T125" s="57" t="s">
        <v>184</v>
      </c>
    </row>
    <row r="126" spans="2:63" s="1" customFormat="1" ht="22.7" customHeight="1">
      <c r="B126" s="28"/>
      <c r="C126" s="60" t="s">
        <v>185</v>
      </c>
      <c r="J126" s="117">
        <f>BK126</f>
        <v>0</v>
      </c>
      <c r="L126" s="28"/>
      <c r="M126" s="58"/>
      <c r="N126" s="49"/>
      <c r="O126" s="49"/>
      <c r="P126" s="118">
        <f>P127+P130</f>
        <v>0</v>
      </c>
      <c r="Q126" s="49"/>
      <c r="R126" s="118">
        <f>R127+R130</f>
        <v>0</v>
      </c>
      <c r="S126" s="49"/>
      <c r="T126" s="119">
        <f>T127+T130</f>
        <v>0</v>
      </c>
      <c r="AT126" s="13" t="s">
        <v>76</v>
      </c>
      <c r="AU126" s="13" t="s">
        <v>159</v>
      </c>
      <c r="BK126" s="120">
        <f>BK127+BK130</f>
        <v>0</v>
      </c>
    </row>
    <row r="127" spans="2:63" s="11" customFormat="1" ht="25.9" customHeight="1">
      <c r="B127" s="121"/>
      <c r="D127" s="122" t="s">
        <v>76</v>
      </c>
      <c r="E127" s="123" t="s">
        <v>370</v>
      </c>
      <c r="F127" s="123" t="s">
        <v>371</v>
      </c>
      <c r="I127" s="124"/>
      <c r="J127" s="125">
        <f>BK127</f>
        <v>0</v>
      </c>
      <c r="L127" s="121"/>
      <c r="M127" s="126"/>
      <c r="P127" s="127">
        <f>P128</f>
        <v>0</v>
      </c>
      <c r="R127" s="127">
        <f>R128</f>
        <v>0</v>
      </c>
      <c r="T127" s="128">
        <f>T128</f>
        <v>0</v>
      </c>
      <c r="AR127" s="122" t="s">
        <v>87</v>
      </c>
      <c r="AT127" s="129" t="s">
        <v>76</v>
      </c>
      <c r="AU127" s="129" t="s">
        <v>77</v>
      </c>
      <c r="AY127" s="122" t="s">
        <v>188</v>
      </c>
      <c r="BK127" s="130">
        <f>BK128</f>
        <v>0</v>
      </c>
    </row>
    <row r="128" spans="2:63" s="11" customFormat="1" ht="22.7" customHeight="1">
      <c r="B128" s="121"/>
      <c r="D128" s="122" t="s">
        <v>76</v>
      </c>
      <c r="E128" s="131" t="s">
        <v>2240</v>
      </c>
      <c r="F128" s="131" t="s">
        <v>2241</v>
      </c>
      <c r="I128" s="124"/>
      <c r="J128" s="132">
        <f>BK128</f>
        <v>0</v>
      </c>
      <c r="L128" s="121"/>
      <c r="M128" s="126"/>
      <c r="P128" s="127">
        <f>P129</f>
        <v>0</v>
      </c>
      <c r="R128" s="127">
        <f>R129</f>
        <v>0</v>
      </c>
      <c r="T128" s="128">
        <f>T129</f>
        <v>0</v>
      </c>
      <c r="AR128" s="122" t="s">
        <v>87</v>
      </c>
      <c r="AT128" s="129" t="s">
        <v>76</v>
      </c>
      <c r="AU128" s="129" t="s">
        <v>85</v>
      </c>
      <c r="AY128" s="122" t="s">
        <v>188</v>
      </c>
      <c r="BK128" s="130">
        <f>BK129</f>
        <v>0</v>
      </c>
    </row>
    <row r="129" spans="2:65" s="1" customFormat="1" ht="16.5" customHeight="1">
      <c r="B129" s="28"/>
      <c r="C129" s="133" t="s">
        <v>85</v>
      </c>
      <c r="D129" s="133" t="s">
        <v>190</v>
      </c>
      <c r="E129" s="134" t="s">
        <v>2242</v>
      </c>
      <c r="F129" s="135" t="s">
        <v>2243</v>
      </c>
      <c r="G129" s="136" t="s">
        <v>445</v>
      </c>
      <c r="H129" s="137">
        <v>1</v>
      </c>
      <c r="I129" s="138">
        <f>SUM('SO-03.6'!I167)</f>
        <v>0</v>
      </c>
      <c r="J129" s="139">
        <f>ROUND(I129*H129,2)</f>
        <v>0</v>
      </c>
      <c r="K129" s="140"/>
      <c r="L129" s="28"/>
      <c r="M129" s="141" t="s">
        <v>1</v>
      </c>
      <c r="N129" s="142" t="s">
        <v>42</v>
      </c>
      <c r="P129" s="143">
        <f>O129*H129</f>
        <v>0</v>
      </c>
      <c r="Q129" s="143">
        <v>0</v>
      </c>
      <c r="R129" s="143">
        <f>Q129*H129</f>
        <v>0</v>
      </c>
      <c r="S129" s="143">
        <v>0</v>
      </c>
      <c r="T129" s="144">
        <f>S129*H129</f>
        <v>0</v>
      </c>
      <c r="AR129" s="145" t="s">
        <v>251</v>
      </c>
      <c r="AT129" s="145" t="s">
        <v>190</v>
      </c>
      <c r="AU129" s="145" t="s">
        <v>87</v>
      </c>
      <c r="AY129" s="13" t="s">
        <v>188</v>
      </c>
      <c r="BE129" s="146">
        <f>IF(N129="základní",J129,0)</f>
        <v>0</v>
      </c>
      <c r="BF129" s="146">
        <f>IF(N129="snížená",J129,0)</f>
        <v>0</v>
      </c>
      <c r="BG129" s="146">
        <f>IF(N129="zákl. přenesená",J129,0)</f>
        <v>0</v>
      </c>
      <c r="BH129" s="146">
        <f>IF(N129="sníž. přenesená",J129,0)</f>
        <v>0</v>
      </c>
      <c r="BI129" s="146">
        <f>IF(N129="nulová",J129,0)</f>
        <v>0</v>
      </c>
      <c r="BJ129" s="13" t="s">
        <v>85</v>
      </c>
      <c r="BK129" s="146">
        <f>ROUND(I129*H129,2)</f>
        <v>0</v>
      </c>
      <c r="BL129" s="13" t="s">
        <v>251</v>
      </c>
      <c r="BM129" s="145" t="s">
        <v>2244</v>
      </c>
    </row>
    <row r="130" spans="2:65" s="11" customFormat="1" ht="25.9" customHeight="1">
      <c r="B130" s="121"/>
      <c r="D130" s="122" t="s">
        <v>76</v>
      </c>
      <c r="E130" s="123" t="s">
        <v>379</v>
      </c>
      <c r="F130" s="123" t="s">
        <v>380</v>
      </c>
      <c r="I130" s="124"/>
      <c r="J130" s="125">
        <f>BK130</f>
        <v>0</v>
      </c>
      <c r="L130" s="121"/>
      <c r="M130" s="126"/>
      <c r="P130" s="127">
        <f>P131+P133+P135</f>
        <v>0</v>
      </c>
      <c r="R130" s="127">
        <f>R131+R133+R135</f>
        <v>0</v>
      </c>
      <c r="T130" s="128">
        <f>T131+T133+T135</f>
        <v>0</v>
      </c>
      <c r="AR130" s="122" t="s">
        <v>207</v>
      </c>
      <c r="AT130" s="129" t="s">
        <v>76</v>
      </c>
      <c r="AU130" s="129" t="s">
        <v>77</v>
      </c>
      <c r="AY130" s="122" t="s">
        <v>188</v>
      </c>
      <c r="BK130" s="130">
        <f>BK131+BK133+BK135</f>
        <v>0</v>
      </c>
    </row>
    <row r="131" spans="2:65" s="11" customFormat="1" ht="22.7" customHeight="1">
      <c r="B131" s="121"/>
      <c r="D131" s="122" t="s">
        <v>76</v>
      </c>
      <c r="E131" s="131" t="s">
        <v>389</v>
      </c>
      <c r="F131" s="131" t="s">
        <v>390</v>
      </c>
      <c r="I131" s="124"/>
      <c r="J131" s="132">
        <f>BK131</f>
        <v>0</v>
      </c>
      <c r="L131" s="121"/>
      <c r="M131" s="126"/>
      <c r="P131" s="127">
        <f>P132</f>
        <v>0</v>
      </c>
      <c r="R131" s="127">
        <f>R132</f>
        <v>0</v>
      </c>
      <c r="T131" s="128">
        <f>T132</f>
        <v>0</v>
      </c>
      <c r="AR131" s="122" t="s">
        <v>207</v>
      </c>
      <c r="AT131" s="129" t="s">
        <v>76</v>
      </c>
      <c r="AU131" s="129" t="s">
        <v>85</v>
      </c>
      <c r="AY131" s="122" t="s">
        <v>188</v>
      </c>
      <c r="BK131" s="130">
        <f>BK132</f>
        <v>0</v>
      </c>
    </row>
    <row r="132" spans="2:65" s="1" customFormat="1" ht="16.5" customHeight="1">
      <c r="B132" s="28"/>
      <c r="C132" s="133" t="s">
        <v>87</v>
      </c>
      <c r="D132" s="133" t="s">
        <v>190</v>
      </c>
      <c r="E132" s="134" t="s">
        <v>392</v>
      </c>
      <c r="F132" s="135" t="s">
        <v>390</v>
      </c>
      <c r="G132" s="136" t="s">
        <v>393</v>
      </c>
      <c r="H132" s="147"/>
      <c r="I132" s="138"/>
      <c r="J132" s="139">
        <f>ROUND(I132*H132,2)</f>
        <v>0</v>
      </c>
      <c r="K132" s="140"/>
      <c r="L132" s="28"/>
      <c r="M132" s="141" t="s">
        <v>1</v>
      </c>
      <c r="N132" s="142" t="s">
        <v>42</v>
      </c>
      <c r="P132" s="143">
        <f>O132*H132</f>
        <v>0</v>
      </c>
      <c r="Q132" s="143">
        <v>0</v>
      </c>
      <c r="R132" s="143">
        <f>Q132*H132</f>
        <v>0</v>
      </c>
      <c r="S132" s="143">
        <v>0</v>
      </c>
      <c r="T132" s="144">
        <f>S132*H132</f>
        <v>0</v>
      </c>
      <c r="AR132" s="145" t="s">
        <v>387</v>
      </c>
      <c r="AT132" s="145" t="s">
        <v>190</v>
      </c>
      <c r="AU132" s="145" t="s">
        <v>87</v>
      </c>
      <c r="AY132" s="13" t="s">
        <v>188</v>
      </c>
      <c r="BE132" s="146">
        <f>IF(N132="základní",J132,0)</f>
        <v>0</v>
      </c>
      <c r="BF132" s="146">
        <f>IF(N132="snížená",J132,0)</f>
        <v>0</v>
      </c>
      <c r="BG132" s="146">
        <f>IF(N132="zákl. přenesená",J132,0)</f>
        <v>0</v>
      </c>
      <c r="BH132" s="146">
        <f>IF(N132="sníž. přenesená",J132,0)</f>
        <v>0</v>
      </c>
      <c r="BI132" s="146">
        <f>IF(N132="nulová",J132,0)</f>
        <v>0</v>
      </c>
      <c r="BJ132" s="13" t="s">
        <v>85</v>
      </c>
      <c r="BK132" s="146">
        <f>ROUND(I132*H132,2)</f>
        <v>0</v>
      </c>
      <c r="BL132" s="13" t="s">
        <v>387</v>
      </c>
      <c r="BM132" s="145" t="s">
        <v>2245</v>
      </c>
    </row>
    <row r="133" spans="2:65" s="11" customFormat="1" ht="22.7" customHeight="1">
      <c r="B133" s="121"/>
      <c r="D133" s="122" t="s">
        <v>76</v>
      </c>
      <c r="E133" s="131" t="s">
        <v>395</v>
      </c>
      <c r="F133" s="131" t="s">
        <v>396</v>
      </c>
      <c r="I133" s="124"/>
      <c r="J133" s="132">
        <f>BK133</f>
        <v>0</v>
      </c>
      <c r="L133" s="121"/>
      <c r="M133" s="126"/>
      <c r="P133" s="127">
        <f>P134</f>
        <v>0</v>
      </c>
      <c r="R133" s="127">
        <f>R134</f>
        <v>0</v>
      </c>
      <c r="T133" s="128">
        <f>T134</f>
        <v>0</v>
      </c>
      <c r="AR133" s="122" t="s">
        <v>207</v>
      </c>
      <c r="AT133" s="129" t="s">
        <v>76</v>
      </c>
      <c r="AU133" s="129" t="s">
        <v>85</v>
      </c>
      <c r="AY133" s="122" t="s">
        <v>188</v>
      </c>
      <c r="BK133" s="130">
        <f>BK134</f>
        <v>0</v>
      </c>
    </row>
    <row r="134" spans="2:65" s="1" customFormat="1" ht="16.5" customHeight="1">
      <c r="B134" s="28"/>
      <c r="C134" s="133" t="s">
        <v>199</v>
      </c>
      <c r="D134" s="133" t="s">
        <v>190</v>
      </c>
      <c r="E134" s="134" t="s">
        <v>398</v>
      </c>
      <c r="F134" s="135" t="s">
        <v>396</v>
      </c>
      <c r="G134" s="136" t="s">
        <v>393</v>
      </c>
      <c r="H134" s="147"/>
      <c r="I134" s="138"/>
      <c r="J134" s="139">
        <f>ROUND(I134*H134,2)</f>
        <v>0</v>
      </c>
      <c r="K134" s="140"/>
      <c r="L134" s="28"/>
      <c r="M134" s="141" t="s">
        <v>1</v>
      </c>
      <c r="N134" s="142" t="s">
        <v>42</v>
      </c>
      <c r="P134" s="143">
        <f>O134*H134</f>
        <v>0</v>
      </c>
      <c r="Q134" s="143">
        <v>0</v>
      </c>
      <c r="R134" s="143">
        <f>Q134*H134</f>
        <v>0</v>
      </c>
      <c r="S134" s="143">
        <v>0</v>
      </c>
      <c r="T134" s="144">
        <f>S134*H134</f>
        <v>0</v>
      </c>
      <c r="AR134" s="145" t="s">
        <v>387</v>
      </c>
      <c r="AT134" s="145" t="s">
        <v>190</v>
      </c>
      <c r="AU134" s="145" t="s">
        <v>87</v>
      </c>
      <c r="AY134" s="13" t="s">
        <v>188</v>
      </c>
      <c r="BE134" s="146">
        <f>IF(N134="základní",J134,0)</f>
        <v>0</v>
      </c>
      <c r="BF134" s="146">
        <f>IF(N134="snížená",J134,0)</f>
        <v>0</v>
      </c>
      <c r="BG134" s="146">
        <f>IF(N134="zákl. přenesená",J134,0)</f>
        <v>0</v>
      </c>
      <c r="BH134" s="146">
        <f>IF(N134="sníž. přenesená",J134,0)</f>
        <v>0</v>
      </c>
      <c r="BI134" s="146">
        <f>IF(N134="nulová",J134,0)</f>
        <v>0</v>
      </c>
      <c r="BJ134" s="13" t="s">
        <v>85</v>
      </c>
      <c r="BK134" s="146">
        <f>ROUND(I134*H134,2)</f>
        <v>0</v>
      </c>
      <c r="BL134" s="13" t="s">
        <v>387</v>
      </c>
      <c r="BM134" s="145" t="s">
        <v>2246</v>
      </c>
    </row>
    <row r="135" spans="2:65" s="11" customFormat="1" ht="22.7" customHeight="1">
      <c r="B135" s="121"/>
      <c r="D135" s="122" t="s">
        <v>76</v>
      </c>
      <c r="E135" s="131" t="s">
        <v>400</v>
      </c>
      <c r="F135" s="131" t="s">
        <v>401</v>
      </c>
      <c r="I135" s="124"/>
      <c r="J135" s="132">
        <f>BK135</f>
        <v>0</v>
      </c>
      <c r="L135" s="121"/>
      <c r="M135" s="126"/>
      <c r="P135" s="127">
        <f>P136</f>
        <v>0</v>
      </c>
      <c r="R135" s="127">
        <f>R136</f>
        <v>0</v>
      </c>
      <c r="T135" s="128">
        <f>T136</f>
        <v>0</v>
      </c>
      <c r="AR135" s="122" t="s">
        <v>207</v>
      </c>
      <c r="AT135" s="129" t="s">
        <v>76</v>
      </c>
      <c r="AU135" s="129" t="s">
        <v>85</v>
      </c>
      <c r="AY135" s="122" t="s">
        <v>188</v>
      </c>
      <c r="BK135" s="130">
        <f>BK136</f>
        <v>0</v>
      </c>
    </row>
    <row r="136" spans="2:65" s="1" customFormat="1" ht="16.5" customHeight="1">
      <c r="B136" s="28"/>
      <c r="C136" s="133" t="s">
        <v>194</v>
      </c>
      <c r="D136" s="133" t="s">
        <v>190</v>
      </c>
      <c r="E136" s="134" t="s">
        <v>403</v>
      </c>
      <c r="F136" s="135" t="s">
        <v>404</v>
      </c>
      <c r="G136" s="136" t="s">
        <v>393</v>
      </c>
      <c r="H136" s="147"/>
      <c r="I136" s="138"/>
      <c r="J136" s="139">
        <f>ROUND(I136*H136,2)</f>
        <v>0</v>
      </c>
      <c r="K136" s="140"/>
      <c r="L136" s="28"/>
      <c r="M136" s="148" t="s">
        <v>1</v>
      </c>
      <c r="N136" s="149" t="s">
        <v>42</v>
      </c>
      <c r="O136" s="150"/>
      <c r="P136" s="151">
        <f>O136*H136</f>
        <v>0</v>
      </c>
      <c r="Q136" s="151">
        <v>0</v>
      </c>
      <c r="R136" s="151">
        <f>Q136*H136</f>
        <v>0</v>
      </c>
      <c r="S136" s="151">
        <v>0</v>
      </c>
      <c r="T136" s="152">
        <f>S136*H136</f>
        <v>0</v>
      </c>
      <c r="AR136" s="145" t="s">
        <v>387</v>
      </c>
      <c r="AT136" s="145" t="s">
        <v>190</v>
      </c>
      <c r="AU136" s="145" t="s">
        <v>87</v>
      </c>
      <c r="AY136" s="13" t="s">
        <v>188</v>
      </c>
      <c r="BE136" s="146">
        <f>IF(N136="základní",J136,0)</f>
        <v>0</v>
      </c>
      <c r="BF136" s="146">
        <f>IF(N136="snížená",J136,0)</f>
        <v>0</v>
      </c>
      <c r="BG136" s="146">
        <f>IF(N136="zákl. přenesená",J136,0)</f>
        <v>0</v>
      </c>
      <c r="BH136" s="146">
        <f>IF(N136="sníž. přenesená",J136,0)</f>
        <v>0</v>
      </c>
      <c r="BI136" s="146">
        <f>IF(N136="nulová",J136,0)</f>
        <v>0</v>
      </c>
      <c r="BJ136" s="13" t="s">
        <v>85</v>
      </c>
      <c r="BK136" s="146">
        <f>ROUND(I136*H136,2)</f>
        <v>0</v>
      </c>
      <c r="BL136" s="13" t="s">
        <v>387</v>
      </c>
      <c r="BM136" s="145" t="s">
        <v>2247</v>
      </c>
    </row>
    <row r="137" spans="2:65" s="1" customFormat="1" ht="6.95" customHeight="1">
      <c r="B137" s="40"/>
      <c r="C137" s="41"/>
      <c r="D137" s="41"/>
      <c r="E137" s="41"/>
      <c r="F137" s="41"/>
      <c r="G137" s="41"/>
      <c r="H137" s="41"/>
      <c r="I137" s="41"/>
      <c r="J137" s="41"/>
      <c r="K137" s="41"/>
      <c r="L137" s="28"/>
    </row>
  </sheetData>
  <sheetProtection algorithmName="SHA-512" hashValue="E9QVSFSbnKF7VCnaDEmDGn35hbTNROeiG9RMfdnS3ihLLsxubQvsf/l4qM04M/4zKBSO9mEUrUghBq3mHf8o8g==" saltValue="u3JyPJX7nRcL0+5F39e9QTW3D7HX1XaoQ58n+jbQduwm5UfVTmiuBsPOW2U5MkUE/uQfBcgLnnzjLeteELNr0Q==" spinCount="100000" sheet="1" objects="1" scenarios="1" formatColumns="0" formatRows="0" autoFilter="0"/>
  <autoFilter ref="C125:K136"/>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7"/>
  <sheetViews>
    <sheetView zoomScaleNormal="100" workbookViewId="0">
      <selection activeCell="H15" sqref="H15"/>
    </sheetView>
  </sheetViews>
  <sheetFormatPr defaultColWidth="8.1640625" defaultRowHeight="12.75"/>
  <cols>
    <col min="1" max="1" width="5.1640625" style="283" customWidth="1"/>
    <col min="2" max="2" width="9.33203125" style="284" customWidth="1"/>
    <col min="3" max="3" width="12.33203125" style="285" customWidth="1"/>
    <col min="4" max="4" width="64.6640625" style="284" customWidth="1"/>
    <col min="5" max="5" width="16.6640625" style="286" customWidth="1"/>
    <col min="6" max="6" width="4.83203125" style="284" bestFit="1" customWidth="1"/>
    <col min="7" max="7" width="10.1640625" style="284" bestFit="1" customWidth="1"/>
    <col min="8" max="8" width="16.83203125" style="287" customWidth="1"/>
    <col min="9" max="9" width="14.5" style="287" customWidth="1"/>
    <col min="10" max="10" width="33.33203125" style="284" customWidth="1"/>
    <col min="11" max="256" width="8.1640625" style="284"/>
    <col min="257" max="257" width="5.1640625" style="284" customWidth="1"/>
    <col min="258" max="258" width="9.33203125" style="284" customWidth="1"/>
    <col min="259" max="259" width="12.33203125" style="284" customWidth="1"/>
    <col min="260" max="260" width="64.6640625" style="284" customWidth="1"/>
    <col min="261" max="261" width="16.6640625" style="284" customWidth="1"/>
    <col min="262" max="262" width="4.83203125" style="284" bestFit="1" customWidth="1"/>
    <col min="263" max="263" width="10.1640625" style="284" bestFit="1" customWidth="1"/>
    <col min="264" max="264" width="16.83203125" style="284" customWidth="1"/>
    <col min="265" max="265" width="14.5" style="284" customWidth="1"/>
    <col min="266" max="266" width="33.33203125" style="284" customWidth="1"/>
    <col min="267" max="512" width="8.1640625" style="284"/>
    <col min="513" max="513" width="5.1640625" style="284" customWidth="1"/>
    <col min="514" max="514" width="9.33203125" style="284" customWidth="1"/>
    <col min="515" max="515" width="12.33203125" style="284" customWidth="1"/>
    <col min="516" max="516" width="64.6640625" style="284" customWidth="1"/>
    <col min="517" max="517" width="16.6640625" style="284" customWidth="1"/>
    <col min="518" max="518" width="4.83203125" style="284" bestFit="1" customWidth="1"/>
    <col min="519" max="519" width="10.1640625" style="284" bestFit="1" customWidth="1"/>
    <col min="520" max="520" width="16.83203125" style="284" customWidth="1"/>
    <col min="521" max="521" width="14.5" style="284" customWidth="1"/>
    <col min="522" max="522" width="33.33203125" style="284" customWidth="1"/>
    <col min="523" max="768" width="8.1640625" style="284"/>
    <col min="769" max="769" width="5.1640625" style="284" customWidth="1"/>
    <col min="770" max="770" width="9.33203125" style="284" customWidth="1"/>
    <col min="771" max="771" width="12.33203125" style="284" customWidth="1"/>
    <col min="772" max="772" width="64.6640625" style="284" customWidth="1"/>
    <col min="773" max="773" width="16.6640625" style="284" customWidth="1"/>
    <col min="774" max="774" width="4.83203125" style="284" bestFit="1" customWidth="1"/>
    <col min="775" max="775" width="10.1640625" style="284" bestFit="1" customWidth="1"/>
    <col min="776" max="776" width="16.83203125" style="284" customWidth="1"/>
    <col min="777" max="777" width="14.5" style="284" customWidth="1"/>
    <col min="778" max="778" width="33.33203125" style="284" customWidth="1"/>
    <col min="779" max="1024" width="8.1640625" style="284"/>
    <col min="1025" max="1025" width="5.1640625" style="284" customWidth="1"/>
    <col min="1026" max="1026" width="9.33203125" style="284" customWidth="1"/>
    <col min="1027" max="1027" width="12.33203125" style="284" customWidth="1"/>
    <col min="1028" max="1028" width="64.6640625" style="284" customWidth="1"/>
    <col min="1029" max="1029" width="16.6640625" style="284" customWidth="1"/>
    <col min="1030" max="1030" width="4.83203125" style="284" bestFit="1" customWidth="1"/>
    <col min="1031" max="1031" width="10.1640625" style="284" bestFit="1" customWidth="1"/>
    <col min="1032" max="1032" width="16.83203125" style="284" customWidth="1"/>
    <col min="1033" max="1033" width="14.5" style="284" customWidth="1"/>
    <col min="1034" max="1034" width="33.33203125" style="284" customWidth="1"/>
    <col min="1035" max="1280" width="8.1640625" style="284"/>
    <col min="1281" max="1281" width="5.1640625" style="284" customWidth="1"/>
    <col min="1282" max="1282" width="9.33203125" style="284" customWidth="1"/>
    <col min="1283" max="1283" width="12.33203125" style="284" customWidth="1"/>
    <col min="1284" max="1284" width="64.6640625" style="284" customWidth="1"/>
    <col min="1285" max="1285" width="16.6640625" style="284" customWidth="1"/>
    <col min="1286" max="1286" width="4.83203125" style="284" bestFit="1" customWidth="1"/>
    <col min="1287" max="1287" width="10.1640625" style="284" bestFit="1" customWidth="1"/>
    <col min="1288" max="1288" width="16.83203125" style="284" customWidth="1"/>
    <col min="1289" max="1289" width="14.5" style="284" customWidth="1"/>
    <col min="1290" max="1290" width="33.33203125" style="284" customWidth="1"/>
    <col min="1291" max="1536" width="8.1640625" style="284"/>
    <col min="1537" max="1537" width="5.1640625" style="284" customWidth="1"/>
    <col min="1538" max="1538" width="9.33203125" style="284" customWidth="1"/>
    <col min="1539" max="1539" width="12.33203125" style="284" customWidth="1"/>
    <col min="1540" max="1540" width="64.6640625" style="284" customWidth="1"/>
    <col min="1541" max="1541" width="16.6640625" style="284" customWidth="1"/>
    <col min="1542" max="1542" width="4.83203125" style="284" bestFit="1" customWidth="1"/>
    <col min="1543" max="1543" width="10.1640625" style="284" bestFit="1" customWidth="1"/>
    <col min="1544" max="1544" width="16.83203125" style="284" customWidth="1"/>
    <col min="1545" max="1545" width="14.5" style="284" customWidth="1"/>
    <col min="1546" max="1546" width="33.33203125" style="284" customWidth="1"/>
    <col min="1547" max="1792" width="8.1640625" style="284"/>
    <col min="1793" max="1793" width="5.1640625" style="284" customWidth="1"/>
    <col min="1794" max="1794" width="9.33203125" style="284" customWidth="1"/>
    <col min="1795" max="1795" width="12.33203125" style="284" customWidth="1"/>
    <col min="1796" max="1796" width="64.6640625" style="284" customWidth="1"/>
    <col min="1797" max="1797" width="16.6640625" style="284" customWidth="1"/>
    <col min="1798" max="1798" width="4.83203125" style="284" bestFit="1" customWidth="1"/>
    <col min="1799" max="1799" width="10.1640625" style="284" bestFit="1" customWidth="1"/>
    <col min="1800" max="1800" width="16.83203125" style="284" customWidth="1"/>
    <col min="1801" max="1801" width="14.5" style="284" customWidth="1"/>
    <col min="1802" max="1802" width="33.33203125" style="284" customWidth="1"/>
    <col min="1803" max="2048" width="8.1640625" style="284"/>
    <col min="2049" max="2049" width="5.1640625" style="284" customWidth="1"/>
    <col min="2050" max="2050" width="9.33203125" style="284" customWidth="1"/>
    <col min="2051" max="2051" width="12.33203125" style="284" customWidth="1"/>
    <col min="2052" max="2052" width="64.6640625" style="284" customWidth="1"/>
    <col min="2053" max="2053" width="16.6640625" style="284" customWidth="1"/>
    <col min="2054" max="2054" width="4.83203125" style="284" bestFit="1" customWidth="1"/>
    <col min="2055" max="2055" width="10.1640625" style="284" bestFit="1" customWidth="1"/>
    <col min="2056" max="2056" width="16.83203125" style="284" customWidth="1"/>
    <col min="2057" max="2057" width="14.5" style="284" customWidth="1"/>
    <col min="2058" max="2058" width="33.33203125" style="284" customWidth="1"/>
    <col min="2059" max="2304" width="8.1640625" style="284"/>
    <col min="2305" max="2305" width="5.1640625" style="284" customWidth="1"/>
    <col min="2306" max="2306" width="9.33203125" style="284" customWidth="1"/>
    <col min="2307" max="2307" width="12.33203125" style="284" customWidth="1"/>
    <col min="2308" max="2308" width="64.6640625" style="284" customWidth="1"/>
    <col min="2309" max="2309" width="16.6640625" style="284" customWidth="1"/>
    <col min="2310" max="2310" width="4.83203125" style="284" bestFit="1" customWidth="1"/>
    <col min="2311" max="2311" width="10.1640625" style="284" bestFit="1" customWidth="1"/>
    <col min="2312" max="2312" width="16.83203125" style="284" customWidth="1"/>
    <col min="2313" max="2313" width="14.5" style="284" customWidth="1"/>
    <col min="2314" max="2314" width="33.33203125" style="284" customWidth="1"/>
    <col min="2315" max="2560" width="8.1640625" style="284"/>
    <col min="2561" max="2561" width="5.1640625" style="284" customWidth="1"/>
    <col min="2562" max="2562" width="9.33203125" style="284" customWidth="1"/>
    <col min="2563" max="2563" width="12.33203125" style="284" customWidth="1"/>
    <col min="2564" max="2564" width="64.6640625" style="284" customWidth="1"/>
    <col min="2565" max="2565" width="16.6640625" style="284" customWidth="1"/>
    <col min="2566" max="2566" width="4.83203125" style="284" bestFit="1" customWidth="1"/>
    <col min="2567" max="2567" width="10.1640625" style="284" bestFit="1" customWidth="1"/>
    <col min="2568" max="2568" width="16.83203125" style="284" customWidth="1"/>
    <col min="2569" max="2569" width="14.5" style="284" customWidth="1"/>
    <col min="2570" max="2570" width="33.33203125" style="284" customWidth="1"/>
    <col min="2571" max="2816" width="8.1640625" style="284"/>
    <col min="2817" max="2817" width="5.1640625" style="284" customWidth="1"/>
    <col min="2818" max="2818" width="9.33203125" style="284" customWidth="1"/>
    <col min="2819" max="2819" width="12.33203125" style="284" customWidth="1"/>
    <col min="2820" max="2820" width="64.6640625" style="284" customWidth="1"/>
    <col min="2821" max="2821" width="16.6640625" style="284" customWidth="1"/>
    <col min="2822" max="2822" width="4.83203125" style="284" bestFit="1" customWidth="1"/>
    <col min="2823" max="2823" width="10.1640625" style="284" bestFit="1" customWidth="1"/>
    <col min="2824" max="2824" width="16.83203125" style="284" customWidth="1"/>
    <col min="2825" max="2825" width="14.5" style="284" customWidth="1"/>
    <col min="2826" max="2826" width="33.33203125" style="284" customWidth="1"/>
    <col min="2827" max="3072" width="8.1640625" style="284"/>
    <col min="3073" max="3073" width="5.1640625" style="284" customWidth="1"/>
    <col min="3074" max="3074" width="9.33203125" style="284" customWidth="1"/>
    <col min="3075" max="3075" width="12.33203125" style="284" customWidth="1"/>
    <col min="3076" max="3076" width="64.6640625" style="284" customWidth="1"/>
    <col min="3077" max="3077" width="16.6640625" style="284" customWidth="1"/>
    <col min="3078" max="3078" width="4.83203125" style="284" bestFit="1" customWidth="1"/>
    <col min="3079" max="3079" width="10.1640625" style="284" bestFit="1" customWidth="1"/>
    <col min="3080" max="3080" width="16.83203125" style="284" customWidth="1"/>
    <col min="3081" max="3081" width="14.5" style="284" customWidth="1"/>
    <col min="3082" max="3082" width="33.33203125" style="284" customWidth="1"/>
    <col min="3083" max="3328" width="8.1640625" style="284"/>
    <col min="3329" max="3329" width="5.1640625" style="284" customWidth="1"/>
    <col min="3330" max="3330" width="9.33203125" style="284" customWidth="1"/>
    <col min="3331" max="3331" width="12.33203125" style="284" customWidth="1"/>
    <col min="3332" max="3332" width="64.6640625" style="284" customWidth="1"/>
    <col min="3333" max="3333" width="16.6640625" style="284" customWidth="1"/>
    <col min="3334" max="3334" width="4.83203125" style="284" bestFit="1" customWidth="1"/>
    <col min="3335" max="3335" width="10.1640625" style="284" bestFit="1" customWidth="1"/>
    <col min="3336" max="3336" width="16.83203125" style="284" customWidth="1"/>
    <col min="3337" max="3337" width="14.5" style="284" customWidth="1"/>
    <col min="3338" max="3338" width="33.33203125" style="284" customWidth="1"/>
    <col min="3339" max="3584" width="8.1640625" style="284"/>
    <col min="3585" max="3585" width="5.1640625" style="284" customWidth="1"/>
    <col min="3586" max="3586" width="9.33203125" style="284" customWidth="1"/>
    <col min="3587" max="3587" width="12.33203125" style="284" customWidth="1"/>
    <col min="3588" max="3588" width="64.6640625" style="284" customWidth="1"/>
    <col min="3589" max="3589" width="16.6640625" style="284" customWidth="1"/>
    <col min="3590" max="3590" width="4.83203125" style="284" bestFit="1" customWidth="1"/>
    <col min="3591" max="3591" width="10.1640625" style="284" bestFit="1" customWidth="1"/>
    <col min="3592" max="3592" width="16.83203125" style="284" customWidth="1"/>
    <col min="3593" max="3593" width="14.5" style="284" customWidth="1"/>
    <col min="3594" max="3594" width="33.33203125" style="284" customWidth="1"/>
    <col min="3595" max="3840" width="8.1640625" style="284"/>
    <col min="3841" max="3841" width="5.1640625" style="284" customWidth="1"/>
    <col min="3842" max="3842" width="9.33203125" style="284" customWidth="1"/>
    <col min="3843" max="3843" width="12.33203125" style="284" customWidth="1"/>
    <col min="3844" max="3844" width="64.6640625" style="284" customWidth="1"/>
    <col min="3845" max="3845" width="16.6640625" style="284" customWidth="1"/>
    <col min="3846" max="3846" width="4.83203125" style="284" bestFit="1" customWidth="1"/>
    <col min="3847" max="3847" width="10.1640625" style="284" bestFit="1" customWidth="1"/>
    <col min="3848" max="3848" width="16.83203125" style="284" customWidth="1"/>
    <col min="3849" max="3849" width="14.5" style="284" customWidth="1"/>
    <col min="3850" max="3850" width="33.33203125" style="284" customWidth="1"/>
    <col min="3851" max="4096" width="8.1640625" style="284"/>
    <col min="4097" max="4097" width="5.1640625" style="284" customWidth="1"/>
    <col min="4098" max="4098" width="9.33203125" style="284" customWidth="1"/>
    <col min="4099" max="4099" width="12.33203125" style="284" customWidth="1"/>
    <col min="4100" max="4100" width="64.6640625" style="284" customWidth="1"/>
    <col min="4101" max="4101" width="16.6640625" style="284" customWidth="1"/>
    <col min="4102" max="4102" width="4.83203125" style="284" bestFit="1" customWidth="1"/>
    <col min="4103" max="4103" width="10.1640625" style="284" bestFit="1" customWidth="1"/>
    <col min="4104" max="4104" width="16.83203125" style="284" customWidth="1"/>
    <col min="4105" max="4105" width="14.5" style="284" customWidth="1"/>
    <col min="4106" max="4106" width="33.33203125" style="284" customWidth="1"/>
    <col min="4107" max="4352" width="8.1640625" style="284"/>
    <col min="4353" max="4353" width="5.1640625" style="284" customWidth="1"/>
    <col min="4354" max="4354" width="9.33203125" style="284" customWidth="1"/>
    <col min="4355" max="4355" width="12.33203125" style="284" customWidth="1"/>
    <col min="4356" max="4356" width="64.6640625" style="284" customWidth="1"/>
    <col min="4357" max="4357" width="16.6640625" style="284" customWidth="1"/>
    <col min="4358" max="4358" width="4.83203125" style="284" bestFit="1" customWidth="1"/>
    <col min="4359" max="4359" width="10.1640625" style="284" bestFit="1" customWidth="1"/>
    <col min="4360" max="4360" width="16.83203125" style="284" customWidth="1"/>
    <col min="4361" max="4361" width="14.5" style="284" customWidth="1"/>
    <col min="4362" max="4362" width="33.33203125" style="284" customWidth="1"/>
    <col min="4363" max="4608" width="8.1640625" style="284"/>
    <col min="4609" max="4609" width="5.1640625" style="284" customWidth="1"/>
    <col min="4610" max="4610" width="9.33203125" style="284" customWidth="1"/>
    <col min="4611" max="4611" width="12.33203125" style="284" customWidth="1"/>
    <col min="4612" max="4612" width="64.6640625" style="284" customWidth="1"/>
    <col min="4613" max="4613" width="16.6640625" style="284" customWidth="1"/>
    <col min="4614" max="4614" width="4.83203125" style="284" bestFit="1" customWidth="1"/>
    <col min="4615" max="4615" width="10.1640625" style="284" bestFit="1" customWidth="1"/>
    <col min="4616" max="4616" width="16.83203125" style="284" customWidth="1"/>
    <col min="4617" max="4617" width="14.5" style="284" customWidth="1"/>
    <col min="4618" max="4618" width="33.33203125" style="284" customWidth="1"/>
    <col min="4619" max="4864" width="8.1640625" style="284"/>
    <col min="4865" max="4865" width="5.1640625" style="284" customWidth="1"/>
    <col min="4866" max="4866" width="9.33203125" style="284" customWidth="1"/>
    <col min="4867" max="4867" width="12.33203125" style="284" customWidth="1"/>
    <col min="4868" max="4868" width="64.6640625" style="284" customWidth="1"/>
    <col min="4869" max="4869" width="16.6640625" style="284" customWidth="1"/>
    <col min="4870" max="4870" width="4.83203125" style="284" bestFit="1" customWidth="1"/>
    <col min="4871" max="4871" width="10.1640625" style="284" bestFit="1" customWidth="1"/>
    <col min="4872" max="4872" width="16.83203125" style="284" customWidth="1"/>
    <col min="4873" max="4873" width="14.5" style="284" customWidth="1"/>
    <col min="4874" max="4874" width="33.33203125" style="284" customWidth="1"/>
    <col min="4875" max="5120" width="8.1640625" style="284"/>
    <col min="5121" max="5121" width="5.1640625" style="284" customWidth="1"/>
    <col min="5122" max="5122" width="9.33203125" style="284" customWidth="1"/>
    <col min="5123" max="5123" width="12.33203125" style="284" customWidth="1"/>
    <col min="5124" max="5124" width="64.6640625" style="284" customWidth="1"/>
    <col min="5125" max="5125" width="16.6640625" style="284" customWidth="1"/>
    <col min="5126" max="5126" width="4.83203125" style="284" bestFit="1" customWidth="1"/>
    <col min="5127" max="5127" width="10.1640625" style="284" bestFit="1" customWidth="1"/>
    <col min="5128" max="5128" width="16.83203125" style="284" customWidth="1"/>
    <col min="5129" max="5129" width="14.5" style="284" customWidth="1"/>
    <col min="5130" max="5130" width="33.33203125" style="284" customWidth="1"/>
    <col min="5131" max="5376" width="8.1640625" style="284"/>
    <col min="5377" max="5377" width="5.1640625" style="284" customWidth="1"/>
    <col min="5378" max="5378" width="9.33203125" style="284" customWidth="1"/>
    <col min="5379" max="5379" width="12.33203125" style="284" customWidth="1"/>
    <col min="5380" max="5380" width="64.6640625" style="284" customWidth="1"/>
    <col min="5381" max="5381" width="16.6640625" style="284" customWidth="1"/>
    <col min="5382" max="5382" width="4.83203125" style="284" bestFit="1" customWidth="1"/>
    <col min="5383" max="5383" width="10.1640625" style="284" bestFit="1" customWidth="1"/>
    <col min="5384" max="5384" width="16.83203125" style="284" customWidth="1"/>
    <col min="5385" max="5385" width="14.5" style="284" customWidth="1"/>
    <col min="5386" max="5386" width="33.33203125" style="284" customWidth="1"/>
    <col min="5387" max="5632" width="8.1640625" style="284"/>
    <col min="5633" max="5633" width="5.1640625" style="284" customWidth="1"/>
    <col min="5634" max="5634" width="9.33203125" style="284" customWidth="1"/>
    <col min="5635" max="5635" width="12.33203125" style="284" customWidth="1"/>
    <col min="5636" max="5636" width="64.6640625" style="284" customWidth="1"/>
    <col min="5637" max="5637" width="16.6640625" style="284" customWidth="1"/>
    <col min="5638" max="5638" width="4.83203125" style="284" bestFit="1" customWidth="1"/>
    <col min="5639" max="5639" width="10.1640625" style="284" bestFit="1" customWidth="1"/>
    <col min="5640" max="5640" width="16.83203125" style="284" customWidth="1"/>
    <col min="5641" max="5641" width="14.5" style="284" customWidth="1"/>
    <col min="5642" max="5642" width="33.33203125" style="284" customWidth="1"/>
    <col min="5643" max="5888" width="8.1640625" style="284"/>
    <col min="5889" max="5889" width="5.1640625" style="284" customWidth="1"/>
    <col min="5890" max="5890" width="9.33203125" style="284" customWidth="1"/>
    <col min="5891" max="5891" width="12.33203125" style="284" customWidth="1"/>
    <col min="5892" max="5892" width="64.6640625" style="284" customWidth="1"/>
    <col min="5893" max="5893" width="16.6640625" style="284" customWidth="1"/>
    <col min="5894" max="5894" width="4.83203125" style="284" bestFit="1" customWidth="1"/>
    <col min="5895" max="5895" width="10.1640625" style="284" bestFit="1" customWidth="1"/>
    <col min="5896" max="5896" width="16.83203125" style="284" customWidth="1"/>
    <col min="5897" max="5897" width="14.5" style="284" customWidth="1"/>
    <col min="5898" max="5898" width="33.33203125" style="284" customWidth="1"/>
    <col min="5899" max="6144" width="8.1640625" style="284"/>
    <col min="6145" max="6145" width="5.1640625" style="284" customWidth="1"/>
    <col min="6146" max="6146" width="9.33203125" style="284" customWidth="1"/>
    <col min="6147" max="6147" width="12.33203125" style="284" customWidth="1"/>
    <col min="6148" max="6148" width="64.6640625" style="284" customWidth="1"/>
    <col min="6149" max="6149" width="16.6640625" style="284" customWidth="1"/>
    <col min="6150" max="6150" width="4.83203125" style="284" bestFit="1" customWidth="1"/>
    <col min="6151" max="6151" width="10.1640625" style="284" bestFit="1" customWidth="1"/>
    <col min="6152" max="6152" width="16.83203125" style="284" customWidth="1"/>
    <col min="6153" max="6153" width="14.5" style="284" customWidth="1"/>
    <col min="6154" max="6154" width="33.33203125" style="284" customWidth="1"/>
    <col min="6155" max="6400" width="8.1640625" style="284"/>
    <col min="6401" max="6401" width="5.1640625" style="284" customWidth="1"/>
    <col min="6402" max="6402" width="9.33203125" style="284" customWidth="1"/>
    <col min="6403" max="6403" width="12.33203125" style="284" customWidth="1"/>
    <col min="6404" max="6404" width="64.6640625" style="284" customWidth="1"/>
    <col min="6405" max="6405" width="16.6640625" style="284" customWidth="1"/>
    <col min="6406" max="6406" width="4.83203125" style="284" bestFit="1" customWidth="1"/>
    <col min="6407" max="6407" width="10.1640625" style="284" bestFit="1" customWidth="1"/>
    <col min="6408" max="6408" width="16.83203125" style="284" customWidth="1"/>
    <col min="6409" max="6409" width="14.5" style="284" customWidth="1"/>
    <col min="6410" max="6410" width="33.33203125" style="284" customWidth="1"/>
    <col min="6411" max="6656" width="8.1640625" style="284"/>
    <col min="6657" max="6657" width="5.1640625" style="284" customWidth="1"/>
    <col min="6658" max="6658" width="9.33203125" style="284" customWidth="1"/>
    <col min="6659" max="6659" width="12.33203125" style="284" customWidth="1"/>
    <col min="6660" max="6660" width="64.6640625" style="284" customWidth="1"/>
    <col min="6661" max="6661" width="16.6640625" style="284" customWidth="1"/>
    <col min="6662" max="6662" width="4.83203125" style="284" bestFit="1" customWidth="1"/>
    <col min="6663" max="6663" width="10.1640625" style="284" bestFit="1" customWidth="1"/>
    <col min="6664" max="6664" width="16.83203125" style="284" customWidth="1"/>
    <col min="6665" max="6665" width="14.5" style="284" customWidth="1"/>
    <col min="6666" max="6666" width="33.33203125" style="284" customWidth="1"/>
    <col min="6667" max="6912" width="8.1640625" style="284"/>
    <col min="6913" max="6913" width="5.1640625" style="284" customWidth="1"/>
    <col min="6914" max="6914" width="9.33203125" style="284" customWidth="1"/>
    <col min="6915" max="6915" width="12.33203125" style="284" customWidth="1"/>
    <col min="6916" max="6916" width="64.6640625" style="284" customWidth="1"/>
    <col min="6917" max="6917" width="16.6640625" style="284" customWidth="1"/>
    <col min="6918" max="6918" width="4.83203125" style="284" bestFit="1" customWidth="1"/>
    <col min="6919" max="6919" width="10.1640625" style="284" bestFit="1" customWidth="1"/>
    <col min="6920" max="6920" width="16.83203125" style="284" customWidth="1"/>
    <col min="6921" max="6921" width="14.5" style="284" customWidth="1"/>
    <col min="6922" max="6922" width="33.33203125" style="284" customWidth="1"/>
    <col min="6923" max="7168" width="8.1640625" style="284"/>
    <col min="7169" max="7169" width="5.1640625" style="284" customWidth="1"/>
    <col min="7170" max="7170" width="9.33203125" style="284" customWidth="1"/>
    <col min="7171" max="7171" width="12.33203125" style="284" customWidth="1"/>
    <col min="7172" max="7172" width="64.6640625" style="284" customWidth="1"/>
    <col min="7173" max="7173" width="16.6640625" style="284" customWidth="1"/>
    <col min="7174" max="7174" width="4.83203125" style="284" bestFit="1" customWidth="1"/>
    <col min="7175" max="7175" width="10.1640625" style="284" bestFit="1" customWidth="1"/>
    <col min="7176" max="7176" width="16.83203125" style="284" customWidth="1"/>
    <col min="7177" max="7177" width="14.5" style="284" customWidth="1"/>
    <col min="7178" max="7178" width="33.33203125" style="284" customWidth="1"/>
    <col min="7179" max="7424" width="8.1640625" style="284"/>
    <col min="7425" max="7425" width="5.1640625" style="284" customWidth="1"/>
    <col min="7426" max="7426" width="9.33203125" style="284" customWidth="1"/>
    <col min="7427" max="7427" width="12.33203125" style="284" customWidth="1"/>
    <col min="7428" max="7428" width="64.6640625" style="284" customWidth="1"/>
    <col min="7429" max="7429" width="16.6640625" style="284" customWidth="1"/>
    <col min="7430" max="7430" width="4.83203125" style="284" bestFit="1" customWidth="1"/>
    <col min="7431" max="7431" width="10.1640625" style="284" bestFit="1" customWidth="1"/>
    <col min="7432" max="7432" width="16.83203125" style="284" customWidth="1"/>
    <col min="7433" max="7433" width="14.5" style="284" customWidth="1"/>
    <col min="7434" max="7434" width="33.33203125" style="284" customWidth="1"/>
    <col min="7435" max="7680" width="8.1640625" style="284"/>
    <col min="7681" max="7681" width="5.1640625" style="284" customWidth="1"/>
    <col min="7682" max="7682" width="9.33203125" style="284" customWidth="1"/>
    <col min="7683" max="7683" width="12.33203125" style="284" customWidth="1"/>
    <col min="7684" max="7684" width="64.6640625" style="284" customWidth="1"/>
    <col min="7685" max="7685" width="16.6640625" style="284" customWidth="1"/>
    <col min="7686" max="7686" width="4.83203125" style="284" bestFit="1" customWidth="1"/>
    <col min="7687" max="7687" width="10.1640625" style="284" bestFit="1" customWidth="1"/>
    <col min="7688" max="7688" width="16.83203125" style="284" customWidth="1"/>
    <col min="7689" max="7689" width="14.5" style="284" customWidth="1"/>
    <col min="7690" max="7690" width="33.33203125" style="284" customWidth="1"/>
    <col min="7691" max="7936" width="8.1640625" style="284"/>
    <col min="7937" max="7937" width="5.1640625" style="284" customWidth="1"/>
    <col min="7938" max="7938" width="9.33203125" style="284" customWidth="1"/>
    <col min="7939" max="7939" width="12.33203125" style="284" customWidth="1"/>
    <col min="7940" max="7940" width="64.6640625" style="284" customWidth="1"/>
    <col min="7941" max="7941" width="16.6640625" style="284" customWidth="1"/>
    <col min="7942" max="7942" width="4.83203125" style="284" bestFit="1" customWidth="1"/>
    <col min="7943" max="7943" width="10.1640625" style="284" bestFit="1" customWidth="1"/>
    <col min="7944" max="7944" width="16.83203125" style="284" customWidth="1"/>
    <col min="7945" max="7945" width="14.5" style="284" customWidth="1"/>
    <col min="7946" max="7946" width="33.33203125" style="284" customWidth="1"/>
    <col min="7947" max="8192" width="8.1640625" style="284"/>
    <col min="8193" max="8193" width="5.1640625" style="284" customWidth="1"/>
    <col min="8194" max="8194" width="9.33203125" style="284" customWidth="1"/>
    <col min="8195" max="8195" width="12.33203125" style="284" customWidth="1"/>
    <col min="8196" max="8196" width="64.6640625" style="284" customWidth="1"/>
    <col min="8197" max="8197" width="16.6640625" style="284" customWidth="1"/>
    <col min="8198" max="8198" width="4.83203125" style="284" bestFit="1" customWidth="1"/>
    <col min="8199" max="8199" width="10.1640625" style="284" bestFit="1" customWidth="1"/>
    <col min="8200" max="8200" width="16.83203125" style="284" customWidth="1"/>
    <col min="8201" max="8201" width="14.5" style="284" customWidth="1"/>
    <col min="8202" max="8202" width="33.33203125" style="284" customWidth="1"/>
    <col min="8203" max="8448" width="8.1640625" style="284"/>
    <col min="8449" max="8449" width="5.1640625" style="284" customWidth="1"/>
    <col min="8450" max="8450" width="9.33203125" style="284" customWidth="1"/>
    <col min="8451" max="8451" width="12.33203125" style="284" customWidth="1"/>
    <col min="8452" max="8452" width="64.6640625" style="284" customWidth="1"/>
    <col min="8453" max="8453" width="16.6640625" style="284" customWidth="1"/>
    <col min="8454" max="8454" width="4.83203125" style="284" bestFit="1" customWidth="1"/>
    <col min="8455" max="8455" width="10.1640625" style="284" bestFit="1" customWidth="1"/>
    <col min="8456" max="8456" width="16.83203125" style="284" customWidth="1"/>
    <col min="8457" max="8457" width="14.5" style="284" customWidth="1"/>
    <col min="8458" max="8458" width="33.33203125" style="284" customWidth="1"/>
    <col min="8459" max="8704" width="8.1640625" style="284"/>
    <col min="8705" max="8705" width="5.1640625" style="284" customWidth="1"/>
    <col min="8706" max="8706" width="9.33203125" style="284" customWidth="1"/>
    <col min="8707" max="8707" width="12.33203125" style="284" customWidth="1"/>
    <col min="8708" max="8708" width="64.6640625" style="284" customWidth="1"/>
    <col min="8709" max="8709" width="16.6640625" style="284" customWidth="1"/>
    <col min="8710" max="8710" width="4.83203125" style="284" bestFit="1" customWidth="1"/>
    <col min="8711" max="8711" width="10.1640625" style="284" bestFit="1" customWidth="1"/>
    <col min="8712" max="8712" width="16.83203125" style="284" customWidth="1"/>
    <col min="8713" max="8713" width="14.5" style="284" customWidth="1"/>
    <col min="8714" max="8714" width="33.33203125" style="284" customWidth="1"/>
    <col min="8715" max="8960" width="8.1640625" style="284"/>
    <col min="8961" max="8961" width="5.1640625" style="284" customWidth="1"/>
    <col min="8962" max="8962" width="9.33203125" style="284" customWidth="1"/>
    <col min="8963" max="8963" width="12.33203125" style="284" customWidth="1"/>
    <col min="8964" max="8964" width="64.6640625" style="284" customWidth="1"/>
    <col min="8965" max="8965" width="16.6640625" style="284" customWidth="1"/>
    <col min="8966" max="8966" width="4.83203125" style="284" bestFit="1" customWidth="1"/>
    <col min="8967" max="8967" width="10.1640625" style="284" bestFit="1" customWidth="1"/>
    <col min="8968" max="8968" width="16.83203125" style="284" customWidth="1"/>
    <col min="8969" max="8969" width="14.5" style="284" customWidth="1"/>
    <col min="8970" max="8970" width="33.33203125" style="284" customWidth="1"/>
    <col min="8971" max="9216" width="8.1640625" style="284"/>
    <col min="9217" max="9217" width="5.1640625" style="284" customWidth="1"/>
    <col min="9218" max="9218" width="9.33203125" style="284" customWidth="1"/>
    <col min="9219" max="9219" width="12.33203125" style="284" customWidth="1"/>
    <col min="9220" max="9220" width="64.6640625" style="284" customWidth="1"/>
    <col min="9221" max="9221" width="16.6640625" style="284" customWidth="1"/>
    <col min="9222" max="9222" width="4.83203125" style="284" bestFit="1" customWidth="1"/>
    <col min="9223" max="9223" width="10.1640625" style="284" bestFit="1" customWidth="1"/>
    <col min="9224" max="9224" width="16.83203125" style="284" customWidth="1"/>
    <col min="9225" max="9225" width="14.5" style="284" customWidth="1"/>
    <col min="9226" max="9226" width="33.33203125" style="284" customWidth="1"/>
    <col min="9227" max="9472" width="8.1640625" style="284"/>
    <col min="9473" max="9473" width="5.1640625" style="284" customWidth="1"/>
    <col min="9474" max="9474" width="9.33203125" style="284" customWidth="1"/>
    <col min="9475" max="9475" width="12.33203125" style="284" customWidth="1"/>
    <col min="9476" max="9476" width="64.6640625" style="284" customWidth="1"/>
    <col min="9477" max="9477" width="16.6640625" style="284" customWidth="1"/>
    <col min="9478" max="9478" width="4.83203125" style="284" bestFit="1" customWidth="1"/>
    <col min="9479" max="9479" width="10.1640625" style="284" bestFit="1" customWidth="1"/>
    <col min="9480" max="9480" width="16.83203125" style="284" customWidth="1"/>
    <col min="9481" max="9481" width="14.5" style="284" customWidth="1"/>
    <col min="9482" max="9482" width="33.33203125" style="284" customWidth="1"/>
    <col min="9483" max="9728" width="8.1640625" style="284"/>
    <col min="9729" max="9729" width="5.1640625" style="284" customWidth="1"/>
    <col min="9730" max="9730" width="9.33203125" style="284" customWidth="1"/>
    <col min="9731" max="9731" width="12.33203125" style="284" customWidth="1"/>
    <col min="9732" max="9732" width="64.6640625" style="284" customWidth="1"/>
    <col min="9733" max="9733" width="16.6640625" style="284" customWidth="1"/>
    <col min="9734" max="9734" width="4.83203125" style="284" bestFit="1" customWidth="1"/>
    <col min="9735" max="9735" width="10.1640625" style="284" bestFit="1" customWidth="1"/>
    <col min="9736" max="9736" width="16.83203125" style="284" customWidth="1"/>
    <col min="9737" max="9737" width="14.5" style="284" customWidth="1"/>
    <col min="9738" max="9738" width="33.33203125" style="284" customWidth="1"/>
    <col min="9739" max="9984" width="8.1640625" style="284"/>
    <col min="9985" max="9985" width="5.1640625" style="284" customWidth="1"/>
    <col min="9986" max="9986" width="9.33203125" style="284" customWidth="1"/>
    <col min="9987" max="9987" width="12.33203125" style="284" customWidth="1"/>
    <col min="9988" max="9988" width="64.6640625" style="284" customWidth="1"/>
    <col min="9989" max="9989" width="16.6640625" style="284" customWidth="1"/>
    <col min="9990" max="9990" width="4.83203125" style="284" bestFit="1" customWidth="1"/>
    <col min="9991" max="9991" width="10.1640625" style="284" bestFit="1" customWidth="1"/>
    <col min="9992" max="9992" width="16.83203125" style="284" customWidth="1"/>
    <col min="9993" max="9993" width="14.5" style="284" customWidth="1"/>
    <col min="9994" max="9994" width="33.33203125" style="284" customWidth="1"/>
    <col min="9995" max="10240" width="8.1640625" style="284"/>
    <col min="10241" max="10241" width="5.1640625" style="284" customWidth="1"/>
    <col min="10242" max="10242" width="9.33203125" style="284" customWidth="1"/>
    <col min="10243" max="10243" width="12.33203125" style="284" customWidth="1"/>
    <col min="10244" max="10244" width="64.6640625" style="284" customWidth="1"/>
    <col min="10245" max="10245" width="16.6640625" style="284" customWidth="1"/>
    <col min="10246" max="10246" width="4.83203125" style="284" bestFit="1" customWidth="1"/>
    <col min="10247" max="10247" width="10.1640625" style="284" bestFit="1" customWidth="1"/>
    <col min="10248" max="10248" width="16.83203125" style="284" customWidth="1"/>
    <col min="10249" max="10249" width="14.5" style="284" customWidth="1"/>
    <col min="10250" max="10250" width="33.33203125" style="284" customWidth="1"/>
    <col min="10251" max="10496" width="8.1640625" style="284"/>
    <col min="10497" max="10497" width="5.1640625" style="284" customWidth="1"/>
    <col min="10498" max="10498" width="9.33203125" style="284" customWidth="1"/>
    <col min="10499" max="10499" width="12.33203125" style="284" customWidth="1"/>
    <col min="10500" max="10500" width="64.6640625" style="284" customWidth="1"/>
    <col min="10501" max="10501" width="16.6640625" style="284" customWidth="1"/>
    <col min="10502" max="10502" width="4.83203125" style="284" bestFit="1" customWidth="1"/>
    <col min="10503" max="10503" width="10.1640625" style="284" bestFit="1" customWidth="1"/>
    <col min="10504" max="10504" width="16.83203125" style="284" customWidth="1"/>
    <col min="10505" max="10505" width="14.5" style="284" customWidth="1"/>
    <col min="10506" max="10506" width="33.33203125" style="284" customWidth="1"/>
    <col min="10507" max="10752" width="8.1640625" style="284"/>
    <col min="10753" max="10753" width="5.1640625" style="284" customWidth="1"/>
    <col min="10754" max="10754" width="9.33203125" style="284" customWidth="1"/>
    <col min="10755" max="10755" width="12.33203125" style="284" customWidth="1"/>
    <col min="10756" max="10756" width="64.6640625" style="284" customWidth="1"/>
    <col min="10757" max="10757" width="16.6640625" style="284" customWidth="1"/>
    <col min="10758" max="10758" width="4.83203125" style="284" bestFit="1" customWidth="1"/>
    <col min="10759" max="10759" width="10.1640625" style="284" bestFit="1" customWidth="1"/>
    <col min="10760" max="10760" width="16.83203125" style="284" customWidth="1"/>
    <col min="10761" max="10761" width="14.5" style="284" customWidth="1"/>
    <col min="10762" max="10762" width="33.33203125" style="284" customWidth="1"/>
    <col min="10763" max="11008" width="8.1640625" style="284"/>
    <col min="11009" max="11009" width="5.1640625" style="284" customWidth="1"/>
    <col min="11010" max="11010" width="9.33203125" style="284" customWidth="1"/>
    <col min="11011" max="11011" width="12.33203125" style="284" customWidth="1"/>
    <col min="11012" max="11012" width="64.6640625" style="284" customWidth="1"/>
    <col min="11013" max="11013" width="16.6640625" style="284" customWidth="1"/>
    <col min="11014" max="11014" width="4.83203125" style="284" bestFit="1" customWidth="1"/>
    <col min="11015" max="11015" width="10.1640625" style="284" bestFit="1" customWidth="1"/>
    <col min="11016" max="11016" width="16.83203125" style="284" customWidth="1"/>
    <col min="11017" max="11017" width="14.5" style="284" customWidth="1"/>
    <col min="11018" max="11018" width="33.33203125" style="284" customWidth="1"/>
    <col min="11019" max="11264" width="8.1640625" style="284"/>
    <col min="11265" max="11265" width="5.1640625" style="284" customWidth="1"/>
    <col min="11266" max="11266" width="9.33203125" style="284" customWidth="1"/>
    <col min="11267" max="11267" width="12.33203125" style="284" customWidth="1"/>
    <col min="11268" max="11268" width="64.6640625" style="284" customWidth="1"/>
    <col min="11269" max="11269" width="16.6640625" style="284" customWidth="1"/>
    <col min="11270" max="11270" width="4.83203125" style="284" bestFit="1" customWidth="1"/>
    <col min="11271" max="11271" width="10.1640625" style="284" bestFit="1" customWidth="1"/>
    <col min="11272" max="11272" width="16.83203125" style="284" customWidth="1"/>
    <col min="11273" max="11273" width="14.5" style="284" customWidth="1"/>
    <col min="11274" max="11274" width="33.33203125" style="284" customWidth="1"/>
    <col min="11275" max="11520" width="8.1640625" style="284"/>
    <col min="11521" max="11521" width="5.1640625" style="284" customWidth="1"/>
    <col min="11522" max="11522" width="9.33203125" style="284" customWidth="1"/>
    <col min="11523" max="11523" width="12.33203125" style="284" customWidth="1"/>
    <col min="11524" max="11524" width="64.6640625" style="284" customWidth="1"/>
    <col min="11525" max="11525" width="16.6640625" style="284" customWidth="1"/>
    <col min="11526" max="11526" width="4.83203125" style="284" bestFit="1" customWidth="1"/>
    <col min="11527" max="11527" width="10.1640625" style="284" bestFit="1" customWidth="1"/>
    <col min="11528" max="11528" width="16.83203125" style="284" customWidth="1"/>
    <col min="11529" max="11529" width="14.5" style="284" customWidth="1"/>
    <col min="11530" max="11530" width="33.33203125" style="284" customWidth="1"/>
    <col min="11531" max="11776" width="8.1640625" style="284"/>
    <col min="11777" max="11777" width="5.1640625" style="284" customWidth="1"/>
    <col min="11778" max="11778" width="9.33203125" style="284" customWidth="1"/>
    <col min="11779" max="11779" width="12.33203125" style="284" customWidth="1"/>
    <col min="11780" max="11780" width="64.6640625" style="284" customWidth="1"/>
    <col min="11781" max="11781" width="16.6640625" style="284" customWidth="1"/>
    <col min="11782" max="11782" width="4.83203125" style="284" bestFit="1" customWidth="1"/>
    <col min="11783" max="11783" width="10.1640625" style="284" bestFit="1" customWidth="1"/>
    <col min="11784" max="11784" width="16.83203125" style="284" customWidth="1"/>
    <col min="11785" max="11785" width="14.5" style="284" customWidth="1"/>
    <col min="11786" max="11786" width="33.33203125" style="284" customWidth="1"/>
    <col min="11787" max="12032" width="8.1640625" style="284"/>
    <col min="12033" max="12033" width="5.1640625" style="284" customWidth="1"/>
    <col min="12034" max="12034" width="9.33203125" style="284" customWidth="1"/>
    <col min="12035" max="12035" width="12.33203125" style="284" customWidth="1"/>
    <col min="12036" max="12036" width="64.6640625" style="284" customWidth="1"/>
    <col min="12037" max="12037" width="16.6640625" style="284" customWidth="1"/>
    <col min="12038" max="12038" width="4.83203125" style="284" bestFit="1" customWidth="1"/>
    <col min="12039" max="12039" width="10.1640625" style="284" bestFit="1" customWidth="1"/>
    <col min="12040" max="12040" width="16.83203125" style="284" customWidth="1"/>
    <col min="12041" max="12041" width="14.5" style="284" customWidth="1"/>
    <col min="12042" max="12042" width="33.33203125" style="284" customWidth="1"/>
    <col min="12043" max="12288" width="8.1640625" style="284"/>
    <col min="12289" max="12289" width="5.1640625" style="284" customWidth="1"/>
    <col min="12290" max="12290" width="9.33203125" style="284" customWidth="1"/>
    <col min="12291" max="12291" width="12.33203125" style="284" customWidth="1"/>
    <col min="12292" max="12292" width="64.6640625" style="284" customWidth="1"/>
    <col min="12293" max="12293" width="16.6640625" style="284" customWidth="1"/>
    <col min="12294" max="12294" width="4.83203125" style="284" bestFit="1" customWidth="1"/>
    <col min="12295" max="12295" width="10.1640625" style="284" bestFit="1" customWidth="1"/>
    <col min="12296" max="12296" width="16.83203125" style="284" customWidth="1"/>
    <col min="12297" max="12297" width="14.5" style="284" customWidth="1"/>
    <col min="12298" max="12298" width="33.33203125" style="284" customWidth="1"/>
    <col min="12299" max="12544" width="8.1640625" style="284"/>
    <col min="12545" max="12545" width="5.1640625" style="284" customWidth="1"/>
    <col min="12546" max="12546" width="9.33203125" style="284" customWidth="1"/>
    <col min="12547" max="12547" width="12.33203125" style="284" customWidth="1"/>
    <col min="12548" max="12548" width="64.6640625" style="284" customWidth="1"/>
    <col min="12549" max="12549" width="16.6640625" style="284" customWidth="1"/>
    <col min="12550" max="12550" width="4.83203125" style="284" bestFit="1" customWidth="1"/>
    <col min="12551" max="12551" width="10.1640625" style="284" bestFit="1" customWidth="1"/>
    <col min="12552" max="12552" width="16.83203125" style="284" customWidth="1"/>
    <col min="12553" max="12553" width="14.5" style="284" customWidth="1"/>
    <col min="12554" max="12554" width="33.33203125" style="284" customWidth="1"/>
    <col min="12555" max="12800" width="8.1640625" style="284"/>
    <col min="12801" max="12801" width="5.1640625" style="284" customWidth="1"/>
    <col min="12802" max="12802" width="9.33203125" style="284" customWidth="1"/>
    <col min="12803" max="12803" width="12.33203125" style="284" customWidth="1"/>
    <col min="12804" max="12804" width="64.6640625" style="284" customWidth="1"/>
    <col min="12805" max="12805" width="16.6640625" style="284" customWidth="1"/>
    <col min="12806" max="12806" width="4.83203125" style="284" bestFit="1" customWidth="1"/>
    <col min="12807" max="12807" width="10.1640625" style="284" bestFit="1" customWidth="1"/>
    <col min="12808" max="12808" width="16.83203125" style="284" customWidth="1"/>
    <col min="12809" max="12809" width="14.5" style="284" customWidth="1"/>
    <col min="12810" max="12810" width="33.33203125" style="284" customWidth="1"/>
    <col min="12811" max="13056" width="8.1640625" style="284"/>
    <col min="13057" max="13057" width="5.1640625" style="284" customWidth="1"/>
    <col min="13058" max="13058" width="9.33203125" style="284" customWidth="1"/>
    <col min="13059" max="13059" width="12.33203125" style="284" customWidth="1"/>
    <col min="13060" max="13060" width="64.6640625" style="284" customWidth="1"/>
    <col min="13061" max="13061" width="16.6640625" style="284" customWidth="1"/>
    <col min="13062" max="13062" width="4.83203125" style="284" bestFit="1" customWidth="1"/>
    <col min="13063" max="13063" width="10.1640625" style="284" bestFit="1" customWidth="1"/>
    <col min="13064" max="13064" width="16.83203125" style="284" customWidth="1"/>
    <col min="13065" max="13065" width="14.5" style="284" customWidth="1"/>
    <col min="13066" max="13066" width="33.33203125" style="284" customWidth="1"/>
    <col min="13067" max="13312" width="8.1640625" style="284"/>
    <col min="13313" max="13313" width="5.1640625" style="284" customWidth="1"/>
    <col min="13314" max="13314" width="9.33203125" style="284" customWidth="1"/>
    <col min="13315" max="13315" width="12.33203125" style="284" customWidth="1"/>
    <col min="13316" max="13316" width="64.6640625" style="284" customWidth="1"/>
    <col min="13317" max="13317" width="16.6640625" style="284" customWidth="1"/>
    <col min="13318" max="13318" width="4.83203125" style="284" bestFit="1" customWidth="1"/>
    <col min="13319" max="13319" width="10.1640625" style="284" bestFit="1" customWidth="1"/>
    <col min="13320" max="13320" width="16.83203125" style="284" customWidth="1"/>
    <col min="13321" max="13321" width="14.5" style="284" customWidth="1"/>
    <col min="13322" max="13322" width="33.33203125" style="284" customWidth="1"/>
    <col min="13323" max="13568" width="8.1640625" style="284"/>
    <col min="13569" max="13569" width="5.1640625" style="284" customWidth="1"/>
    <col min="13570" max="13570" width="9.33203125" style="284" customWidth="1"/>
    <col min="13571" max="13571" width="12.33203125" style="284" customWidth="1"/>
    <col min="13572" max="13572" width="64.6640625" style="284" customWidth="1"/>
    <col min="13573" max="13573" width="16.6640625" style="284" customWidth="1"/>
    <col min="13574" max="13574" width="4.83203125" style="284" bestFit="1" customWidth="1"/>
    <col min="13575" max="13575" width="10.1640625" style="284" bestFit="1" customWidth="1"/>
    <col min="13576" max="13576" width="16.83203125" style="284" customWidth="1"/>
    <col min="13577" max="13577" width="14.5" style="284" customWidth="1"/>
    <col min="13578" max="13578" width="33.33203125" style="284" customWidth="1"/>
    <col min="13579" max="13824" width="8.1640625" style="284"/>
    <col min="13825" max="13825" width="5.1640625" style="284" customWidth="1"/>
    <col min="13826" max="13826" width="9.33203125" style="284" customWidth="1"/>
    <col min="13827" max="13827" width="12.33203125" style="284" customWidth="1"/>
    <col min="13828" max="13828" width="64.6640625" style="284" customWidth="1"/>
    <col min="13829" max="13829" width="16.6640625" style="284" customWidth="1"/>
    <col min="13830" max="13830" width="4.83203125" style="284" bestFit="1" customWidth="1"/>
    <col min="13831" max="13831" width="10.1640625" style="284" bestFit="1" customWidth="1"/>
    <col min="13832" max="13832" width="16.83203125" style="284" customWidth="1"/>
    <col min="13833" max="13833" width="14.5" style="284" customWidth="1"/>
    <col min="13834" max="13834" width="33.33203125" style="284" customWidth="1"/>
    <col min="13835" max="14080" width="8.1640625" style="284"/>
    <col min="14081" max="14081" width="5.1640625" style="284" customWidth="1"/>
    <col min="14082" max="14082" width="9.33203125" style="284" customWidth="1"/>
    <col min="14083" max="14083" width="12.33203125" style="284" customWidth="1"/>
    <col min="14084" max="14084" width="64.6640625" style="284" customWidth="1"/>
    <col min="14085" max="14085" width="16.6640625" style="284" customWidth="1"/>
    <col min="14086" max="14086" width="4.83203125" style="284" bestFit="1" customWidth="1"/>
    <col min="14087" max="14087" width="10.1640625" style="284" bestFit="1" customWidth="1"/>
    <col min="14088" max="14088" width="16.83203125" style="284" customWidth="1"/>
    <col min="14089" max="14089" width="14.5" style="284" customWidth="1"/>
    <col min="14090" max="14090" width="33.33203125" style="284" customWidth="1"/>
    <col min="14091" max="14336" width="8.1640625" style="284"/>
    <col min="14337" max="14337" width="5.1640625" style="284" customWidth="1"/>
    <col min="14338" max="14338" width="9.33203125" style="284" customWidth="1"/>
    <col min="14339" max="14339" width="12.33203125" style="284" customWidth="1"/>
    <col min="14340" max="14340" width="64.6640625" style="284" customWidth="1"/>
    <col min="14341" max="14341" width="16.6640625" style="284" customWidth="1"/>
    <col min="14342" max="14342" width="4.83203125" style="284" bestFit="1" customWidth="1"/>
    <col min="14343" max="14343" width="10.1640625" style="284" bestFit="1" customWidth="1"/>
    <col min="14344" max="14344" width="16.83203125" style="284" customWidth="1"/>
    <col min="14345" max="14345" width="14.5" style="284" customWidth="1"/>
    <col min="14346" max="14346" width="33.33203125" style="284" customWidth="1"/>
    <col min="14347" max="14592" width="8.1640625" style="284"/>
    <col min="14593" max="14593" width="5.1640625" style="284" customWidth="1"/>
    <col min="14594" max="14594" width="9.33203125" style="284" customWidth="1"/>
    <col min="14595" max="14595" width="12.33203125" style="284" customWidth="1"/>
    <col min="14596" max="14596" width="64.6640625" style="284" customWidth="1"/>
    <col min="14597" max="14597" width="16.6640625" style="284" customWidth="1"/>
    <col min="14598" max="14598" width="4.83203125" style="284" bestFit="1" customWidth="1"/>
    <col min="14599" max="14599" width="10.1640625" style="284" bestFit="1" customWidth="1"/>
    <col min="14600" max="14600" width="16.83203125" style="284" customWidth="1"/>
    <col min="14601" max="14601" width="14.5" style="284" customWidth="1"/>
    <col min="14602" max="14602" width="33.33203125" style="284" customWidth="1"/>
    <col min="14603" max="14848" width="8.1640625" style="284"/>
    <col min="14849" max="14849" width="5.1640625" style="284" customWidth="1"/>
    <col min="14850" max="14850" width="9.33203125" style="284" customWidth="1"/>
    <col min="14851" max="14851" width="12.33203125" style="284" customWidth="1"/>
    <col min="14852" max="14852" width="64.6640625" style="284" customWidth="1"/>
    <col min="14853" max="14853" width="16.6640625" style="284" customWidth="1"/>
    <col min="14854" max="14854" width="4.83203125" style="284" bestFit="1" customWidth="1"/>
    <col min="14855" max="14855" width="10.1640625" style="284" bestFit="1" customWidth="1"/>
    <col min="14856" max="14856" width="16.83203125" style="284" customWidth="1"/>
    <col min="14857" max="14857" width="14.5" style="284" customWidth="1"/>
    <col min="14858" max="14858" width="33.33203125" style="284" customWidth="1"/>
    <col min="14859" max="15104" width="8.1640625" style="284"/>
    <col min="15105" max="15105" width="5.1640625" style="284" customWidth="1"/>
    <col min="15106" max="15106" width="9.33203125" style="284" customWidth="1"/>
    <col min="15107" max="15107" width="12.33203125" style="284" customWidth="1"/>
    <col min="15108" max="15108" width="64.6640625" style="284" customWidth="1"/>
    <col min="15109" max="15109" width="16.6640625" style="284" customWidth="1"/>
    <col min="15110" max="15110" width="4.83203125" style="284" bestFit="1" customWidth="1"/>
    <col min="15111" max="15111" width="10.1640625" style="284" bestFit="1" customWidth="1"/>
    <col min="15112" max="15112" width="16.83203125" style="284" customWidth="1"/>
    <col min="15113" max="15113" width="14.5" style="284" customWidth="1"/>
    <col min="15114" max="15114" width="33.33203125" style="284" customWidth="1"/>
    <col min="15115" max="15360" width="8.1640625" style="284"/>
    <col min="15361" max="15361" width="5.1640625" style="284" customWidth="1"/>
    <col min="15362" max="15362" width="9.33203125" style="284" customWidth="1"/>
    <col min="15363" max="15363" width="12.33203125" style="284" customWidth="1"/>
    <col min="15364" max="15364" width="64.6640625" style="284" customWidth="1"/>
    <col min="15365" max="15365" width="16.6640625" style="284" customWidth="1"/>
    <col min="15366" max="15366" width="4.83203125" style="284" bestFit="1" customWidth="1"/>
    <col min="15367" max="15367" width="10.1640625" style="284" bestFit="1" customWidth="1"/>
    <col min="15368" max="15368" width="16.83203125" style="284" customWidth="1"/>
    <col min="15369" max="15369" width="14.5" style="284" customWidth="1"/>
    <col min="15370" max="15370" width="33.33203125" style="284" customWidth="1"/>
    <col min="15371" max="15616" width="8.1640625" style="284"/>
    <col min="15617" max="15617" width="5.1640625" style="284" customWidth="1"/>
    <col min="15618" max="15618" width="9.33203125" style="284" customWidth="1"/>
    <col min="15619" max="15619" width="12.33203125" style="284" customWidth="1"/>
    <col min="15620" max="15620" width="64.6640625" style="284" customWidth="1"/>
    <col min="15621" max="15621" width="16.6640625" style="284" customWidth="1"/>
    <col min="15622" max="15622" width="4.83203125" style="284" bestFit="1" customWidth="1"/>
    <col min="15623" max="15623" width="10.1640625" style="284" bestFit="1" customWidth="1"/>
    <col min="15624" max="15624" width="16.83203125" style="284" customWidth="1"/>
    <col min="15625" max="15625" width="14.5" style="284" customWidth="1"/>
    <col min="15626" max="15626" width="33.33203125" style="284" customWidth="1"/>
    <col min="15627" max="15872" width="8.1640625" style="284"/>
    <col min="15873" max="15873" width="5.1640625" style="284" customWidth="1"/>
    <col min="15874" max="15874" width="9.33203125" style="284" customWidth="1"/>
    <col min="15875" max="15875" width="12.33203125" style="284" customWidth="1"/>
    <col min="15876" max="15876" width="64.6640625" style="284" customWidth="1"/>
    <col min="15877" max="15877" width="16.6640625" style="284" customWidth="1"/>
    <col min="15878" max="15878" width="4.83203125" style="284" bestFit="1" customWidth="1"/>
    <col min="15879" max="15879" width="10.1640625" style="284" bestFit="1" customWidth="1"/>
    <col min="15880" max="15880" width="16.83203125" style="284" customWidth="1"/>
    <col min="15881" max="15881" width="14.5" style="284" customWidth="1"/>
    <col min="15882" max="15882" width="33.33203125" style="284" customWidth="1"/>
    <col min="15883" max="16128" width="8.1640625" style="284"/>
    <col min="16129" max="16129" width="5.1640625" style="284" customWidth="1"/>
    <col min="16130" max="16130" width="9.33203125" style="284" customWidth="1"/>
    <col min="16131" max="16131" width="12.33203125" style="284" customWidth="1"/>
    <col min="16132" max="16132" width="64.6640625" style="284" customWidth="1"/>
    <col min="16133" max="16133" width="16.6640625" style="284" customWidth="1"/>
    <col min="16134" max="16134" width="4.83203125" style="284" bestFit="1" customWidth="1"/>
    <col min="16135" max="16135" width="10.1640625" style="284" bestFit="1" customWidth="1"/>
    <col min="16136" max="16136" width="16.83203125" style="284" customWidth="1"/>
    <col min="16137" max="16137" width="14.5" style="284" customWidth="1"/>
    <col min="16138" max="16138" width="33.33203125" style="284" customWidth="1"/>
    <col min="16139" max="16384" width="8.1640625" style="284"/>
  </cols>
  <sheetData>
    <row r="1" spans="1:10" s="326" customFormat="1" ht="21" customHeight="1">
      <c r="A1" s="427" t="s">
        <v>3513</v>
      </c>
      <c r="B1" s="428"/>
      <c r="C1" s="429"/>
      <c r="D1" s="430"/>
      <c r="E1" s="431"/>
      <c r="F1" s="431"/>
      <c r="G1" s="430"/>
      <c r="H1" s="430"/>
      <c r="I1" s="430"/>
      <c r="J1" s="430"/>
    </row>
    <row r="2" spans="1:10" s="326" customFormat="1" ht="14.25" customHeight="1">
      <c r="A2" s="432" t="s">
        <v>3514</v>
      </c>
      <c r="B2" s="433"/>
      <c r="C2" s="434"/>
      <c r="D2" s="435"/>
      <c r="E2" s="436"/>
      <c r="F2" s="436"/>
      <c r="G2" s="435"/>
      <c r="H2" s="435"/>
      <c r="I2" s="435"/>
      <c r="J2" s="435"/>
    </row>
    <row r="3" spans="1:10" s="326" customFormat="1" ht="13.5" customHeight="1">
      <c r="A3" s="437" t="s">
        <v>3515</v>
      </c>
      <c r="B3" s="433" t="s">
        <v>110</v>
      </c>
      <c r="C3" s="438"/>
      <c r="D3" s="435"/>
      <c r="E3" s="436"/>
      <c r="F3" s="436"/>
      <c r="G3" s="439" t="s">
        <v>3516</v>
      </c>
      <c r="H3" s="435"/>
      <c r="I3" s="435"/>
      <c r="J3" s="435"/>
    </row>
    <row r="4" spans="1:10" s="326" customFormat="1" ht="14.25" customHeight="1">
      <c r="A4" s="437"/>
      <c r="B4" s="433"/>
      <c r="C4" s="438"/>
      <c r="D4" s="439"/>
      <c r="E4" s="440"/>
      <c r="F4" s="436"/>
      <c r="G4" s="439" t="s">
        <v>3517</v>
      </c>
      <c r="H4" s="435"/>
      <c r="I4" s="435"/>
      <c r="J4" s="439"/>
    </row>
    <row r="5" spans="1:10" s="326" customFormat="1" ht="12" customHeight="1">
      <c r="A5" s="164"/>
      <c r="B5" s="165"/>
      <c r="C5" s="441"/>
      <c r="D5" s="442"/>
      <c r="E5" s="443"/>
      <c r="F5" s="443"/>
      <c r="G5" s="439" t="s">
        <v>3518</v>
      </c>
      <c r="H5" s="444">
        <v>2026</v>
      </c>
      <c r="I5" s="442"/>
      <c r="J5" s="442"/>
    </row>
    <row r="6" spans="1:10" s="326" customFormat="1" ht="7.5" customHeight="1" thickBot="1">
      <c r="A6" s="445"/>
      <c r="B6" s="442"/>
      <c r="C6" s="446"/>
      <c r="D6" s="442"/>
      <c r="E6" s="443"/>
      <c r="F6" s="443"/>
      <c r="G6" s="442"/>
      <c r="H6" s="442"/>
      <c r="I6" s="442"/>
      <c r="J6" s="442"/>
    </row>
    <row r="7" spans="1:10" s="326" customFormat="1" ht="33" customHeight="1" thickBot="1">
      <c r="A7" s="447" t="s">
        <v>3519</v>
      </c>
      <c r="B7" s="448" t="s">
        <v>3520</v>
      </c>
      <c r="C7" s="448" t="s">
        <v>3317</v>
      </c>
      <c r="D7" s="449" t="s">
        <v>59</v>
      </c>
      <c r="E7" s="450" t="s">
        <v>3521</v>
      </c>
      <c r="F7" s="451" t="s">
        <v>175</v>
      </c>
      <c r="G7" s="448" t="s">
        <v>3522</v>
      </c>
      <c r="H7" s="448" t="s">
        <v>3318</v>
      </c>
      <c r="I7" s="452" t="s">
        <v>3319</v>
      </c>
      <c r="J7" s="453" t="s">
        <v>3523</v>
      </c>
    </row>
    <row r="8" spans="1:10" s="326" customFormat="1" ht="23.25" customHeight="1" thickBot="1">
      <c r="A8" s="454" t="s">
        <v>85</v>
      </c>
      <c r="B8" s="455">
        <v>2</v>
      </c>
      <c r="C8" s="455">
        <v>3</v>
      </c>
      <c r="D8" s="456">
        <v>4</v>
      </c>
      <c r="E8" s="457">
        <v>5</v>
      </c>
      <c r="F8" s="454">
        <v>6</v>
      </c>
      <c r="G8" s="455">
        <v>7</v>
      </c>
      <c r="H8" s="456">
        <v>8</v>
      </c>
      <c r="I8" s="458">
        <v>9</v>
      </c>
      <c r="J8" s="458">
        <v>10</v>
      </c>
    </row>
    <row r="9" spans="1:10" s="326" customFormat="1" ht="15.75" customHeight="1" thickBot="1">
      <c r="A9" s="459"/>
      <c r="B9" s="460"/>
      <c r="C9" s="461"/>
      <c r="D9" s="460"/>
      <c r="E9" s="462"/>
      <c r="F9" s="462"/>
      <c r="G9" s="460"/>
      <c r="H9" s="460"/>
      <c r="I9" s="460"/>
      <c r="J9" s="460"/>
    </row>
    <row r="10" spans="1:10" s="326" customFormat="1" ht="15.75" customHeight="1">
      <c r="A10" s="463"/>
      <c r="B10" s="464"/>
      <c r="C10" s="465"/>
      <c r="D10" s="464"/>
      <c r="E10" s="466"/>
      <c r="F10" s="466"/>
      <c r="G10" s="464"/>
      <c r="H10" s="464"/>
      <c r="I10" s="464"/>
      <c r="J10" s="464"/>
    </row>
    <row r="11" spans="1:10" s="326" customFormat="1" ht="15.75" customHeight="1">
      <c r="A11" s="463"/>
      <c r="B11" s="464"/>
      <c r="C11" s="467">
        <v>1</v>
      </c>
      <c r="D11" s="339" t="s">
        <v>3524</v>
      </c>
      <c r="E11" s="466"/>
      <c r="F11" s="466"/>
      <c r="G11" s="464"/>
      <c r="H11" s="464"/>
      <c r="I11" s="292">
        <f>SUM(I12:I38)</f>
        <v>0</v>
      </c>
      <c r="J11" s="464"/>
    </row>
    <row r="12" spans="1:10" s="326" customFormat="1" ht="51">
      <c r="A12" s="411">
        <v>1</v>
      </c>
      <c r="B12" s="412"/>
      <c r="C12" s="423" t="s">
        <v>3525</v>
      </c>
      <c r="D12" s="424" t="s">
        <v>3526</v>
      </c>
      <c r="E12" s="425"/>
      <c r="F12" s="411" t="s">
        <v>500</v>
      </c>
      <c r="G12" s="302">
        <v>1</v>
      </c>
      <c r="H12" s="268"/>
      <c r="I12" s="289">
        <f>G12*H12</f>
        <v>0</v>
      </c>
      <c r="J12" s="411"/>
    </row>
    <row r="13" spans="1:10" s="326" customFormat="1">
      <c r="A13" s="411">
        <f>A12+1</f>
        <v>2</v>
      </c>
      <c r="B13" s="412"/>
      <c r="C13" s="423"/>
      <c r="D13" s="424" t="s">
        <v>3527</v>
      </c>
      <c r="E13" s="425"/>
      <c r="F13" s="411" t="s">
        <v>3528</v>
      </c>
      <c r="G13" s="302">
        <v>1</v>
      </c>
      <c r="H13" s="268"/>
      <c r="I13" s="289">
        <f>G13*H13</f>
        <v>0</v>
      </c>
      <c r="J13" s="411"/>
    </row>
    <row r="14" spans="1:10" s="326" customFormat="1">
      <c r="A14" s="411">
        <f>A13+1</f>
        <v>3</v>
      </c>
      <c r="B14" s="412"/>
      <c r="C14" s="413"/>
      <c r="D14" s="363" t="s">
        <v>3529</v>
      </c>
      <c r="E14" s="425"/>
      <c r="F14" s="411" t="s">
        <v>500</v>
      </c>
      <c r="G14" s="302">
        <v>1</v>
      </c>
      <c r="H14" s="268"/>
      <c r="I14" s="289">
        <f t="shared" ref="I14:I38" si="0">G14*H14</f>
        <v>0</v>
      </c>
      <c r="J14" s="411"/>
    </row>
    <row r="15" spans="1:10" s="326" customFormat="1">
      <c r="A15" s="411">
        <f>A14+1</f>
        <v>4</v>
      </c>
      <c r="B15" s="412"/>
      <c r="C15" s="413"/>
      <c r="D15" s="363" t="s">
        <v>3530</v>
      </c>
      <c r="E15" s="425"/>
      <c r="F15" s="411" t="s">
        <v>500</v>
      </c>
      <c r="G15" s="302">
        <v>1</v>
      </c>
      <c r="H15" s="268"/>
      <c r="I15" s="289">
        <f t="shared" si="0"/>
        <v>0</v>
      </c>
      <c r="J15" s="411"/>
    </row>
    <row r="16" spans="1:10" s="326" customFormat="1">
      <c r="A16" s="411">
        <f>A15+1</f>
        <v>5</v>
      </c>
      <c r="B16" s="412"/>
      <c r="C16" s="413"/>
      <c r="D16" s="426" t="s">
        <v>3531</v>
      </c>
      <c r="E16" s="425"/>
      <c r="F16" s="411" t="s">
        <v>218</v>
      </c>
      <c r="G16" s="302">
        <v>1</v>
      </c>
      <c r="H16" s="268"/>
      <c r="I16" s="289">
        <f t="shared" si="0"/>
        <v>0</v>
      </c>
      <c r="J16" s="411"/>
    </row>
    <row r="17" spans="1:10" s="326" customFormat="1">
      <c r="A17" s="411">
        <f t="shared" ref="A17:A38" si="1">A16+1</f>
        <v>6</v>
      </c>
      <c r="B17" s="412"/>
      <c r="C17" s="413"/>
      <c r="D17" s="426" t="s">
        <v>3532</v>
      </c>
      <c r="E17" s="425"/>
      <c r="F17" s="411" t="s">
        <v>500</v>
      </c>
      <c r="G17" s="302">
        <v>24</v>
      </c>
      <c r="H17" s="268"/>
      <c r="I17" s="289">
        <f t="shared" si="0"/>
        <v>0</v>
      </c>
      <c r="J17" s="411"/>
    </row>
    <row r="18" spans="1:10" s="326" customFormat="1">
      <c r="A18" s="411">
        <f t="shared" si="1"/>
        <v>7</v>
      </c>
      <c r="B18" s="412"/>
      <c r="C18" s="413"/>
      <c r="D18" s="426" t="s">
        <v>3533</v>
      </c>
      <c r="E18" s="425"/>
      <c r="F18" s="411" t="s">
        <v>500</v>
      </c>
      <c r="G18" s="302">
        <v>24</v>
      </c>
      <c r="H18" s="268"/>
      <c r="I18" s="289">
        <f t="shared" si="0"/>
        <v>0</v>
      </c>
      <c r="J18" s="411"/>
    </row>
    <row r="19" spans="1:10" s="326" customFormat="1" ht="25.5">
      <c r="A19" s="411">
        <f t="shared" si="1"/>
        <v>8</v>
      </c>
      <c r="B19" s="412"/>
      <c r="C19" s="413"/>
      <c r="D19" s="426" t="s">
        <v>3534</v>
      </c>
      <c r="E19" s="425"/>
      <c r="F19" s="411" t="s">
        <v>500</v>
      </c>
      <c r="G19" s="302">
        <v>2</v>
      </c>
      <c r="H19" s="268"/>
      <c r="I19" s="289">
        <f t="shared" si="0"/>
        <v>0</v>
      </c>
      <c r="J19" s="411"/>
    </row>
    <row r="20" spans="1:10" s="326" customFormat="1">
      <c r="A20" s="411">
        <f t="shared" si="1"/>
        <v>9</v>
      </c>
      <c r="B20" s="412"/>
      <c r="C20" s="413"/>
      <c r="D20" s="426" t="s">
        <v>3535</v>
      </c>
      <c r="E20" s="425"/>
      <c r="F20" s="411" t="s">
        <v>445</v>
      </c>
      <c r="G20" s="302">
        <v>1</v>
      </c>
      <c r="H20" s="268"/>
      <c r="I20" s="289">
        <f t="shared" si="0"/>
        <v>0</v>
      </c>
      <c r="J20" s="411"/>
    </row>
    <row r="21" spans="1:10" s="326" customFormat="1" ht="25.5">
      <c r="A21" s="411">
        <f t="shared" si="1"/>
        <v>10</v>
      </c>
      <c r="B21" s="412"/>
      <c r="C21" s="413"/>
      <c r="D21" s="426" t="s">
        <v>3536</v>
      </c>
      <c r="E21" s="425"/>
      <c r="F21" s="411" t="s">
        <v>500</v>
      </c>
      <c r="G21" s="302">
        <v>1</v>
      </c>
      <c r="H21" s="268"/>
      <c r="I21" s="289">
        <f t="shared" si="0"/>
        <v>0</v>
      </c>
      <c r="J21" s="411"/>
    </row>
    <row r="22" spans="1:10" s="326" customFormat="1" ht="25.5">
      <c r="A22" s="411">
        <f t="shared" si="1"/>
        <v>11</v>
      </c>
      <c r="B22" s="412"/>
      <c r="C22" s="413"/>
      <c r="D22" s="414" t="s">
        <v>3537</v>
      </c>
      <c r="E22" s="425"/>
      <c r="F22" s="411" t="s">
        <v>500</v>
      </c>
      <c r="G22" s="302">
        <v>1</v>
      </c>
      <c r="H22" s="268"/>
      <c r="I22" s="289">
        <f t="shared" si="0"/>
        <v>0</v>
      </c>
      <c r="J22" s="411"/>
    </row>
    <row r="23" spans="1:10" s="326" customFormat="1">
      <c r="A23" s="411">
        <f t="shared" si="1"/>
        <v>12</v>
      </c>
      <c r="B23" s="412"/>
      <c r="C23" s="413"/>
      <c r="D23" s="414" t="s">
        <v>3538</v>
      </c>
      <c r="E23" s="377"/>
      <c r="F23" s="322" t="s">
        <v>500</v>
      </c>
      <c r="G23" s="302">
        <v>1</v>
      </c>
      <c r="H23" s="268"/>
      <c r="I23" s="289">
        <f t="shared" si="0"/>
        <v>0</v>
      </c>
      <c r="J23" s="328"/>
    </row>
    <row r="24" spans="1:10" s="326" customFormat="1">
      <c r="A24" s="411">
        <f>A23+1</f>
        <v>13</v>
      </c>
      <c r="B24" s="412"/>
      <c r="C24" s="413"/>
      <c r="D24" s="414" t="s">
        <v>3539</v>
      </c>
      <c r="E24" s="377"/>
      <c r="F24" s="322" t="s">
        <v>500</v>
      </c>
      <c r="G24" s="302">
        <v>1</v>
      </c>
      <c r="H24" s="268"/>
      <c r="I24" s="289">
        <f t="shared" si="0"/>
        <v>0</v>
      </c>
      <c r="J24" s="328"/>
    </row>
    <row r="25" spans="1:10" s="326" customFormat="1">
      <c r="A25" s="411">
        <f>A24+1</f>
        <v>14</v>
      </c>
      <c r="B25" s="412"/>
      <c r="C25" s="413"/>
      <c r="D25" s="414" t="s">
        <v>3540</v>
      </c>
      <c r="E25" s="377"/>
      <c r="F25" s="322" t="s">
        <v>500</v>
      </c>
      <c r="G25" s="302">
        <v>1</v>
      </c>
      <c r="H25" s="268"/>
      <c r="I25" s="289">
        <f t="shared" si="0"/>
        <v>0</v>
      </c>
      <c r="J25" s="328"/>
    </row>
    <row r="26" spans="1:10" s="326" customFormat="1">
      <c r="A26" s="411">
        <f>A25+1</f>
        <v>15</v>
      </c>
      <c r="B26" s="412"/>
      <c r="C26" s="413"/>
      <c r="D26" s="414" t="s">
        <v>3541</v>
      </c>
      <c r="E26" s="377"/>
      <c r="F26" s="322" t="s">
        <v>500</v>
      </c>
      <c r="G26" s="302">
        <v>2</v>
      </c>
      <c r="H26" s="268"/>
      <c r="I26" s="289">
        <f t="shared" si="0"/>
        <v>0</v>
      </c>
      <c r="J26" s="328"/>
    </row>
    <row r="27" spans="1:10" s="326" customFormat="1">
      <c r="A27" s="411">
        <f>A26+1</f>
        <v>16</v>
      </c>
      <c r="B27" s="412"/>
      <c r="C27" s="413"/>
      <c r="D27" s="422" t="s">
        <v>3542</v>
      </c>
      <c r="E27" s="377"/>
      <c r="F27" s="322" t="s">
        <v>500</v>
      </c>
      <c r="G27" s="302">
        <v>1</v>
      </c>
      <c r="H27" s="268"/>
      <c r="I27" s="289">
        <f t="shared" si="0"/>
        <v>0</v>
      </c>
      <c r="J27" s="328"/>
    </row>
    <row r="28" spans="1:10" s="326" customFormat="1">
      <c r="A28" s="411">
        <f>A27+1</f>
        <v>17</v>
      </c>
      <c r="B28" s="412"/>
      <c r="C28" s="413"/>
      <c r="D28" s="422" t="s">
        <v>3543</v>
      </c>
      <c r="E28" s="377"/>
      <c r="F28" s="322" t="s">
        <v>500</v>
      </c>
      <c r="G28" s="302">
        <v>2</v>
      </c>
      <c r="H28" s="268"/>
      <c r="I28" s="289">
        <f t="shared" si="0"/>
        <v>0</v>
      </c>
      <c r="J28" s="328"/>
    </row>
    <row r="29" spans="1:10" s="326" customFormat="1">
      <c r="A29" s="411">
        <f t="shared" si="1"/>
        <v>18</v>
      </c>
      <c r="B29" s="412"/>
      <c r="C29" s="413"/>
      <c r="D29" s="422" t="s">
        <v>3544</v>
      </c>
      <c r="E29" s="377"/>
      <c r="F29" s="322" t="s">
        <v>500</v>
      </c>
      <c r="G29" s="302">
        <v>2</v>
      </c>
      <c r="H29" s="268"/>
      <c r="I29" s="289">
        <f t="shared" si="0"/>
        <v>0</v>
      </c>
      <c r="J29" s="328"/>
    </row>
    <row r="30" spans="1:10" s="326" customFormat="1">
      <c r="A30" s="411">
        <f t="shared" si="1"/>
        <v>19</v>
      </c>
      <c r="B30" s="412"/>
      <c r="C30" s="413"/>
      <c r="D30" s="422" t="s">
        <v>3545</v>
      </c>
      <c r="E30" s="377"/>
      <c r="F30" s="322" t="s">
        <v>500</v>
      </c>
      <c r="G30" s="302">
        <v>1</v>
      </c>
      <c r="H30" s="268"/>
      <c r="I30" s="289">
        <f t="shared" si="0"/>
        <v>0</v>
      </c>
      <c r="J30" s="328"/>
    </row>
    <row r="31" spans="1:10" s="326" customFormat="1">
      <c r="A31" s="411">
        <f t="shared" si="1"/>
        <v>20</v>
      </c>
      <c r="B31" s="412"/>
      <c r="C31" s="413"/>
      <c r="D31" s="422" t="s">
        <v>3546</v>
      </c>
      <c r="E31" s="377"/>
      <c r="F31" s="322" t="s">
        <v>500</v>
      </c>
      <c r="G31" s="302">
        <v>1</v>
      </c>
      <c r="H31" s="268"/>
      <c r="I31" s="289">
        <f t="shared" si="0"/>
        <v>0</v>
      </c>
      <c r="J31" s="328"/>
    </row>
    <row r="32" spans="1:10" s="326" customFormat="1">
      <c r="A32" s="411">
        <f t="shared" si="1"/>
        <v>21</v>
      </c>
      <c r="B32" s="412"/>
      <c r="C32" s="413"/>
      <c r="D32" s="422" t="s">
        <v>3547</v>
      </c>
      <c r="E32" s="377"/>
      <c r="F32" s="322" t="s">
        <v>500</v>
      </c>
      <c r="G32" s="302">
        <v>1</v>
      </c>
      <c r="H32" s="268"/>
      <c r="I32" s="289">
        <f t="shared" si="0"/>
        <v>0</v>
      </c>
      <c r="J32" s="328"/>
    </row>
    <row r="33" spans="1:10" s="326" customFormat="1">
      <c r="A33" s="411">
        <f t="shared" si="1"/>
        <v>22</v>
      </c>
      <c r="B33" s="412"/>
      <c r="C33" s="413"/>
      <c r="D33" s="422" t="s">
        <v>3548</v>
      </c>
      <c r="E33" s="377"/>
      <c r="F33" s="322" t="s">
        <v>500</v>
      </c>
      <c r="G33" s="302">
        <v>1</v>
      </c>
      <c r="H33" s="268"/>
      <c r="I33" s="289">
        <f t="shared" si="0"/>
        <v>0</v>
      </c>
      <c r="J33" s="328"/>
    </row>
    <row r="34" spans="1:10" s="326" customFormat="1">
      <c r="A34" s="411">
        <f t="shared" si="1"/>
        <v>23</v>
      </c>
      <c r="B34" s="412"/>
      <c r="C34" s="413"/>
      <c r="D34" s="414" t="s">
        <v>3549</v>
      </c>
      <c r="E34" s="377"/>
      <c r="F34" s="322" t="s">
        <v>500</v>
      </c>
      <c r="G34" s="302">
        <v>1</v>
      </c>
      <c r="H34" s="268"/>
      <c r="I34" s="289">
        <f t="shared" si="0"/>
        <v>0</v>
      </c>
      <c r="J34" s="328"/>
    </row>
    <row r="35" spans="1:10" s="326" customFormat="1">
      <c r="A35" s="411">
        <f t="shared" si="1"/>
        <v>24</v>
      </c>
      <c r="B35" s="412"/>
      <c r="C35" s="413"/>
      <c r="D35" s="414" t="s">
        <v>3550</v>
      </c>
      <c r="E35" s="377"/>
      <c r="F35" s="322" t="s">
        <v>500</v>
      </c>
      <c r="G35" s="302">
        <v>1</v>
      </c>
      <c r="H35" s="268"/>
      <c r="I35" s="289">
        <f t="shared" si="0"/>
        <v>0</v>
      </c>
      <c r="J35" s="328"/>
    </row>
    <row r="36" spans="1:10" s="326" customFormat="1">
      <c r="A36" s="411">
        <f t="shared" si="1"/>
        <v>25</v>
      </c>
      <c r="B36" s="412"/>
      <c r="C36" s="413"/>
      <c r="D36" s="414" t="s">
        <v>3551</v>
      </c>
      <c r="E36" s="377"/>
      <c r="F36" s="322" t="s">
        <v>500</v>
      </c>
      <c r="G36" s="302">
        <v>1</v>
      </c>
      <c r="H36" s="268"/>
      <c r="I36" s="289">
        <f t="shared" si="0"/>
        <v>0</v>
      </c>
      <c r="J36" s="328"/>
    </row>
    <row r="37" spans="1:10" s="326" customFormat="1" ht="20.100000000000001" customHeight="1">
      <c r="A37" s="411">
        <f t="shared" si="1"/>
        <v>26</v>
      </c>
      <c r="B37" s="412"/>
      <c r="C37" s="413"/>
      <c r="D37" s="363" t="s">
        <v>3552</v>
      </c>
      <c r="E37" s="377"/>
      <c r="F37" s="322" t="s">
        <v>393</v>
      </c>
      <c r="G37" s="269"/>
      <c r="H37" s="268"/>
      <c r="I37" s="289">
        <f t="shared" si="0"/>
        <v>0</v>
      </c>
      <c r="J37" s="328"/>
    </row>
    <row r="38" spans="1:10" s="326" customFormat="1" ht="20.100000000000001" customHeight="1">
      <c r="A38" s="411">
        <f t="shared" si="1"/>
        <v>27</v>
      </c>
      <c r="B38" s="412"/>
      <c r="C38" s="413"/>
      <c r="D38" s="414" t="s">
        <v>3553</v>
      </c>
      <c r="E38" s="348"/>
      <c r="F38" s="322" t="s">
        <v>445</v>
      </c>
      <c r="G38" s="349">
        <v>1</v>
      </c>
      <c r="H38" s="268"/>
      <c r="I38" s="289">
        <f t="shared" si="0"/>
        <v>0</v>
      </c>
      <c r="J38" s="328"/>
    </row>
    <row r="39" spans="1:10" s="326" customFormat="1" ht="21" customHeight="1">
      <c r="A39" s="415"/>
      <c r="B39" s="416"/>
      <c r="C39" s="417">
        <f>C11+1</f>
        <v>2</v>
      </c>
      <c r="D39" s="418" t="s">
        <v>3554</v>
      </c>
      <c r="E39" s="419"/>
      <c r="F39" s="420"/>
      <c r="G39" s="420"/>
      <c r="H39" s="270"/>
      <c r="I39" s="409">
        <f>SUM(I40:I60)</f>
        <v>0</v>
      </c>
    </row>
    <row r="40" spans="1:10" s="291" customFormat="1">
      <c r="A40" s="310">
        <f>A38+1</f>
        <v>28</v>
      </c>
      <c r="B40" s="311"/>
      <c r="C40" s="401"/>
      <c r="D40" s="363"/>
      <c r="E40" s="421"/>
      <c r="F40" s="301"/>
      <c r="G40" s="302"/>
      <c r="H40" s="271"/>
      <c r="I40" s="289"/>
      <c r="J40" s="410"/>
    </row>
    <row r="41" spans="1:10" s="291" customFormat="1" ht="44.25" customHeight="1">
      <c r="A41" s="310">
        <f>A40+1</f>
        <v>29</v>
      </c>
      <c r="B41" s="311"/>
      <c r="C41" s="401" t="s">
        <v>3555</v>
      </c>
      <c r="D41" s="363" t="s">
        <v>3556</v>
      </c>
      <c r="E41" s="348"/>
      <c r="F41" s="301" t="s">
        <v>500</v>
      </c>
      <c r="G41" s="302">
        <v>1</v>
      </c>
      <c r="H41" s="268"/>
      <c r="I41" s="289">
        <f t="shared" ref="I41:I60" si="2">G41*H41</f>
        <v>0</v>
      </c>
      <c r="J41" s="371"/>
    </row>
    <row r="42" spans="1:10" s="291" customFormat="1" ht="38.450000000000003" customHeight="1">
      <c r="A42" s="310">
        <f>A41+1</f>
        <v>30</v>
      </c>
      <c r="B42" s="311"/>
      <c r="C42" s="401"/>
      <c r="D42" s="363" t="s">
        <v>3557</v>
      </c>
      <c r="E42" s="348"/>
      <c r="F42" s="301" t="s">
        <v>500</v>
      </c>
      <c r="G42" s="302">
        <v>1</v>
      </c>
      <c r="H42" s="268"/>
      <c r="I42" s="289">
        <f t="shared" si="2"/>
        <v>0</v>
      </c>
      <c r="J42" s="371"/>
    </row>
    <row r="43" spans="1:10" s="291" customFormat="1" ht="40.5" customHeight="1">
      <c r="A43" s="310">
        <f>A41+1</f>
        <v>30</v>
      </c>
      <c r="B43" s="311"/>
      <c r="C43" s="401" t="s">
        <v>3558</v>
      </c>
      <c r="D43" s="363" t="s">
        <v>3559</v>
      </c>
      <c r="E43" s="348"/>
      <c r="F43" s="301" t="s">
        <v>500</v>
      </c>
      <c r="G43" s="302">
        <v>1</v>
      </c>
      <c r="H43" s="268"/>
      <c r="I43" s="289">
        <f>G43*H43</f>
        <v>0</v>
      </c>
      <c r="J43" s="371"/>
    </row>
    <row r="44" spans="1:10" s="291" customFormat="1" ht="38.450000000000003" customHeight="1">
      <c r="A44" s="310">
        <f>A43+1</f>
        <v>31</v>
      </c>
      <c r="B44" s="380"/>
      <c r="C44" s="401" t="s">
        <v>3560</v>
      </c>
      <c r="D44" s="363" t="s">
        <v>3561</v>
      </c>
      <c r="E44" s="348"/>
      <c r="F44" s="301" t="s">
        <v>500</v>
      </c>
      <c r="G44" s="302">
        <v>1</v>
      </c>
      <c r="H44" s="268"/>
      <c r="I44" s="289">
        <f t="shared" si="2"/>
        <v>0</v>
      </c>
      <c r="J44" s="371"/>
    </row>
    <row r="45" spans="1:10" s="291" customFormat="1" ht="25.5">
      <c r="A45" s="310">
        <f>A44+1</f>
        <v>32</v>
      </c>
      <c r="B45" s="380"/>
      <c r="C45" s="401" t="s">
        <v>3562</v>
      </c>
      <c r="D45" s="402" t="s">
        <v>3563</v>
      </c>
      <c r="E45" s="348"/>
      <c r="F45" s="301" t="s">
        <v>500</v>
      </c>
      <c r="G45" s="302">
        <v>1</v>
      </c>
      <c r="H45" s="268"/>
      <c r="I45" s="289">
        <f t="shared" si="2"/>
        <v>0</v>
      </c>
      <c r="J45" s="371"/>
    </row>
    <row r="46" spans="1:10" s="291" customFormat="1" ht="27.75" customHeight="1">
      <c r="A46" s="310">
        <f>A44+1</f>
        <v>32</v>
      </c>
      <c r="B46" s="380"/>
      <c r="C46" s="403" t="s">
        <v>3564</v>
      </c>
      <c r="D46" s="402" t="s">
        <v>3565</v>
      </c>
      <c r="E46" s="348"/>
      <c r="F46" s="301" t="s">
        <v>500</v>
      </c>
      <c r="G46" s="302">
        <v>1</v>
      </c>
      <c r="H46" s="268"/>
      <c r="I46" s="289">
        <f t="shared" si="2"/>
        <v>0</v>
      </c>
      <c r="J46" s="371"/>
    </row>
    <row r="47" spans="1:10" s="291" customFormat="1" ht="27.75" customHeight="1">
      <c r="A47" s="310">
        <f>A46+1</f>
        <v>33</v>
      </c>
      <c r="B47" s="311"/>
      <c r="C47" s="403" t="s">
        <v>3566</v>
      </c>
      <c r="D47" s="402" t="s">
        <v>3567</v>
      </c>
      <c r="E47" s="348"/>
      <c r="F47" s="301" t="s">
        <v>500</v>
      </c>
      <c r="G47" s="302">
        <v>1</v>
      </c>
      <c r="H47" s="268"/>
      <c r="I47" s="289">
        <f t="shared" si="2"/>
        <v>0</v>
      </c>
      <c r="J47" s="371"/>
    </row>
    <row r="48" spans="1:10" s="291" customFormat="1" ht="27.75" customHeight="1">
      <c r="A48" s="310">
        <f>A47+1</f>
        <v>34</v>
      </c>
      <c r="B48" s="311"/>
      <c r="C48" s="403" t="s">
        <v>3568</v>
      </c>
      <c r="D48" s="402" t="s">
        <v>3569</v>
      </c>
      <c r="E48" s="348"/>
      <c r="F48" s="301" t="s">
        <v>500</v>
      </c>
      <c r="G48" s="302">
        <v>1</v>
      </c>
      <c r="H48" s="268"/>
      <c r="I48" s="289">
        <f t="shared" si="2"/>
        <v>0</v>
      </c>
      <c r="J48" s="371"/>
    </row>
    <row r="49" spans="1:10" s="291" customFormat="1" ht="27.75" customHeight="1">
      <c r="A49" s="310">
        <f>A47+1</f>
        <v>34</v>
      </c>
      <c r="B49" s="311"/>
      <c r="C49" s="403" t="s">
        <v>3570</v>
      </c>
      <c r="D49" s="402" t="s">
        <v>3571</v>
      </c>
      <c r="E49" s="348"/>
      <c r="F49" s="301" t="s">
        <v>500</v>
      </c>
      <c r="G49" s="302">
        <v>1</v>
      </c>
      <c r="H49" s="268"/>
      <c r="I49" s="289">
        <f>G49*H49</f>
        <v>0</v>
      </c>
      <c r="J49" s="371"/>
    </row>
    <row r="50" spans="1:10" s="291" customFormat="1" ht="27.75" customHeight="1">
      <c r="A50" s="310">
        <f>A49+1</f>
        <v>35</v>
      </c>
      <c r="B50" s="311"/>
      <c r="C50" s="403" t="s">
        <v>3572</v>
      </c>
      <c r="D50" s="402" t="s">
        <v>3573</v>
      </c>
      <c r="E50" s="348"/>
      <c r="F50" s="301" t="s">
        <v>500</v>
      </c>
      <c r="G50" s="302">
        <v>1</v>
      </c>
      <c r="H50" s="268"/>
      <c r="I50" s="289">
        <f>G50*H50</f>
        <v>0</v>
      </c>
      <c r="J50" s="371"/>
    </row>
    <row r="51" spans="1:10" s="291" customFormat="1" ht="27.75" customHeight="1">
      <c r="A51" s="310">
        <f>A50+1</f>
        <v>36</v>
      </c>
      <c r="B51" s="311"/>
      <c r="C51" s="404" t="s">
        <v>3574</v>
      </c>
      <c r="D51" s="363" t="s">
        <v>3575</v>
      </c>
      <c r="E51" s="348"/>
      <c r="F51" s="301" t="s">
        <v>500</v>
      </c>
      <c r="G51" s="302">
        <v>1</v>
      </c>
      <c r="H51" s="268"/>
      <c r="I51" s="289">
        <f>G51*H51</f>
        <v>0</v>
      </c>
      <c r="J51" s="371"/>
    </row>
    <row r="52" spans="1:10" s="291" customFormat="1" ht="27.75" customHeight="1">
      <c r="A52" s="310">
        <f>A50+1</f>
        <v>36</v>
      </c>
      <c r="B52" s="311"/>
      <c r="C52" s="403" t="s">
        <v>3576</v>
      </c>
      <c r="D52" s="299" t="s">
        <v>3577</v>
      </c>
      <c r="E52" s="348"/>
      <c r="F52" s="301" t="s">
        <v>500</v>
      </c>
      <c r="G52" s="302">
        <v>1</v>
      </c>
      <c r="H52" s="268"/>
      <c r="I52" s="289">
        <f t="shared" si="2"/>
        <v>0</v>
      </c>
      <c r="J52" s="371"/>
    </row>
    <row r="53" spans="1:10" s="291" customFormat="1" ht="27.75" customHeight="1">
      <c r="A53" s="310">
        <f>A52+1</f>
        <v>37</v>
      </c>
      <c r="B53" s="311"/>
      <c r="C53" s="403"/>
      <c r="D53" s="299" t="s">
        <v>3578</v>
      </c>
      <c r="E53" s="348"/>
      <c r="F53" s="301" t="s">
        <v>500</v>
      </c>
      <c r="G53" s="302">
        <v>1</v>
      </c>
      <c r="H53" s="268"/>
      <c r="I53" s="289">
        <f t="shared" si="2"/>
        <v>0</v>
      </c>
      <c r="J53" s="371"/>
    </row>
    <row r="54" spans="1:10" s="291" customFormat="1" ht="38.450000000000003" customHeight="1">
      <c r="A54" s="310">
        <f>A53+1</f>
        <v>38</v>
      </c>
      <c r="B54" s="311"/>
      <c r="C54" s="403" t="s">
        <v>3579</v>
      </c>
      <c r="D54" s="405" t="s">
        <v>3580</v>
      </c>
      <c r="E54" s="348"/>
      <c r="F54" s="301" t="s">
        <v>500</v>
      </c>
      <c r="G54" s="302">
        <v>1</v>
      </c>
      <c r="H54" s="268"/>
      <c r="I54" s="289">
        <f t="shared" si="2"/>
        <v>0</v>
      </c>
      <c r="J54" s="371"/>
    </row>
    <row r="55" spans="1:10" s="291" customFormat="1" ht="42.6" customHeight="1">
      <c r="A55" s="310">
        <f>A53+1</f>
        <v>38</v>
      </c>
      <c r="B55" s="311"/>
      <c r="C55" s="403"/>
      <c r="D55" s="299" t="s">
        <v>3581</v>
      </c>
      <c r="E55" s="348"/>
      <c r="F55" s="301" t="s">
        <v>500</v>
      </c>
      <c r="G55" s="302">
        <v>1</v>
      </c>
      <c r="H55" s="268"/>
      <c r="I55" s="289">
        <f t="shared" si="2"/>
        <v>0</v>
      </c>
      <c r="J55" s="371"/>
    </row>
    <row r="56" spans="1:10" s="291" customFormat="1" ht="36" customHeight="1">
      <c r="A56" s="310">
        <f>A55+1</f>
        <v>39</v>
      </c>
      <c r="B56" s="380"/>
      <c r="C56" s="403"/>
      <c r="D56" s="299" t="s">
        <v>3582</v>
      </c>
      <c r="E56" s="348"/>
      <c r="F56" s="301" t="s">
        <v>500</v>
      </c>
      <c r="G56" s="302">
        <v>1</v>
      </c>
      <c r="H56" s="268"/>
      <c r="I56" s="289">
        <f t="shared" si="2"/>
        <v>0</v>
      </c>
      <c r="J56" s="371"/>
    </row>
    <row r="57" spans="1:10" s="291" customFormat="1" ht="25.5">
      <c r="A57" s="310">
        <f>A56+1</f>
        <v>40</v>
      </c>
      <c r="B57" s="311"/>
      <c r="C57" s="406"/>
      <c r="D57" s="407" t="s">
        <v>3583</v>
      </c>
      <c r="E57" s="348"/>
      <c r="F57" s="301" t="s">
        <v>500</v>
      </c>
      <c r="G57" s="302">
        <v>1</v>
      </c>
      <c r="H57" s="268"/>
      <c r="I57" s="289">
        <f t="shared" si="2"/>
        <v>0</v>
      </c>
      <c r="J57" s="371"/>
    </row>
    <row r="58" spans="1:10" s="291" customFormat="1">
      <c r="A58" s="310">
        <f>A56+1</f>
        <v>40</v>
      </c>
      <c r="B58" s="380"/>
      <c r="C58" s="406"/>
      <c r="D58" s="408" t="s">
        <v>3584</v>
      </c>
      <c r="E58" s="348"/>
      <c r="F58" s="301" t="s">
        <v>500</v>
      </c>
      <c r="G58" s="302">
        <v>1</v>
      </c>
      <c r="H58" s="268"/>
      <c r="I58" s="289">
        <f t="shared" si="2"/>
        <v>0</v>
      </c>
      <c r="J58" s="371"/>
    </row>
    <row r="59" spans="1:10" s="291" customFormat="1">
      <c r="A59" s="310">
        <f>A58+1</f>
        <v>41</v>
      </c>
      <c r="B59" s="311"/>
      <c r="C59" s="393"/>
      <c r="D59" s="363" t="s">
        <v>3552</v>
      </c>
      <c r="E59" s="377"/>
      <c r="F59" s="322" t="s">
        <v>393</v>
      </c>
      <c r="G59" s="269"/>
      <c r="H59" s="268"/>
      <c r="I59" s="289">
        <f t="shared" si="2"/>
        <v>0</v>
      </c>
      <c r="J59" s="328"/>
    </row>
    <row r="60" spans="1:10" s="291" customFormat="1">
      <c r="A60" s="310">
        <f>A59+1</f>
        <v>42</v>
      </c>
      <c r="B60" s="380"/>
      <c r="C60" s="393"/>
      <c r="D60" s="363" t="s">
        <v>3553</v>
      </c>
      <c r="E60" s="348"/>
      <c r="F60" s="322" t="s">
        <v>445</v>
      </c>
      <c r="G60" s="349">
        <v>1</v>
      </c>
      <c r="H60" s="268"/>
      <c r="I60" s="289">
        <f t="shared" si="2"/>
        <v>0</v>
      </c>
      <c r="J60" s="328"/>
    </row>
    <row r="61" spans="1:10" s="291" customFormat="1">
      <c r="A61" s="354"/>
      <c r="B61" s="373"/>
      <c r="C61" s="331"/>
      <c r="D61" s="356"/>
      <c r="E61" s="357"/>
      <c r="F61" s="358"/>
      <c r="G61" s="359"/>
      <c r="H61" s="272"/>
      <c r="I61" s="361"/>
    </row>
    <row r="62" spans="1:10" s="291" customFormat="1">
      <c r="A62" s="354"/>
      <c r="B62" s="373"/>
      <c r="C62" s="394">
        <f>C39+1</f>
        <v>3</v>
      </c>
      <c r="D62" s="395" t="s">
        <v>3585</v>
      </c>
      <c r="E62" s="357"/>
      <c r="F62" s="358"/>
      <c r="G62" s="359"/>
      <c r="H62" s="272"/>
      <c r="I62" s="389">
        <f>SUM(I63:I87)</f>
        <v>0</v>
      </c>
    </row>
    <row r="63" spans="1:10" s="291" customFormat="1">
      <c r="A63" s="379">
        <f>A60+1</f>
        <v>43</v>
      </c>
      <c r="B63" s="396"/>
      <c r="C63" s="397"/>
      <c r="D63" s="398" t="s">
        <v>3586</v>
      </c>
      <c r="E63" s="399"/>
      <c r="F63" s="387" t="s">
        <v>500</v>
      </c>
      <c r="G63" s="388">
        <v>6</v>
      </c>
      <c r="H63" s="273"/>
      <c r="I63" s="390">
        <f>G63*H63</f>
        <v>0</v>
      </c>
      <c r="J63" s="391"/>
    </row>
    <row r="64" spans="1:10" s="291" customFormat="1">
      <c r="A64" s="379">
        <f>A63+1</f>
        <v>44</v>
      </c>
      <c r="B64" s="396"/>
      <c r="C64" s="397"/>
      <c r="D64" s="385" t="s">
        <v>3587</v>
      </c>
      <c r="E64" s="386"/>
      <c r="F64" s="387" t="s">
        <v>500</v>
      </c>
      <c r="G64" s="388">
        <v>5</v>
      </c>
      <c r="H64" s="273"/>
      <c r="I64" s="390">
        <f>G64*H64</f>
        <v>0</v>
      </c>
      <c r="J64" s="391"/>
    </row>
    <row r="65" spans="1:10" s="291" customFormat="1">
      <c r="A65" s="379">
        <f t="shared" ref="A65:A87" si="3">A64+1</f>
        <v>45</v>
      </c>
      <c r="B65" s="380"/>
      <c r="C65" s="400"/>
      <c r="D65" s="347" t="s">
        <v>3588</v>
      </c>
      <c r="E65" s="348"/>
      <c r="F65" s="322" t="s">
        <v>500</v>
      </c>
      <c r="G65" s="349">
        <v>3</v>
      </c>
      <c r="H65" s="273"/>
      <c r="I65" s="392">
        <f>G65*H65</f>
        <v>0</v>
      </c>
      <c r="J65" s="328"/>
    </row>
    <row r="66" spans="1:10" s="291" customFormat="1">
      <c r="A66" s="379">
        <f t="shared" si="3"/>
        <v>46</v>
      </c>
      <c r="B66" s="380"/>
      <c r="C66" s="298"/>
      <c r="D66" s="347" t="s">
        <v>3589</v>
      </c>
      <c r="E66" s="348"/>
      <c r="F66" s="322" t="s">
        <v>500</v>
      </c>
      <c r="G66" s="349">
        <v>6</v>
      </c>
      <c r="H66" s="273"/>
      <c r="I66" s="293">
        <f>G66*H66</f>
        <v>0</v>
      </c>
      <c r="J66" s="328"/>
    </row>
    <row r="67" spans="1:10" s="291" customFormat="1">
      <c r="A67" s="379">
        <f t="shared" si="3"/>
        <v>47</v>
      </c>
      <c r="B67" s="380"/>
      <c r="C67" s="298"/>
      <c r="D67" s="347" t="s">
        <v>3590</v>
      </c>
      <c r="E67" s="348"/>
      <c r="F67" s="322" t="s">
        <v>500</v>
      </c>
      <c r="G67" s="349">
        <v>5</v>
      </c>
      <c r="H67" s="273"/>
      <c r="I67" s="293">
        <f t="shared" ref="I67:I85" si="4">G67*H67</f>
        <v>0</v>
      </c>
      <c r="J67" s="328"/>
    </row>
    <row r="68" spans="1:10" s="291" customFormat="1">
      <c r="A68" s="379">
        <f t="shared" si="3"/>
        <v>48</v>
      </c>
      <c r="B68" s="380"/>
      <c r="C68" s="298"/>
      <c r="D68" s="382" t="s">
        <v>3591</v>
      </c>
      <c r="E68" s="383"/>
      <c r="F68" s="322" t="s">
        <v>500</v>
      </c>
      <c r="G68" s="384">
        <v>2</v>
      </c>
      <c r="H68" s="274"/>
      <c r="I68" s="293">
        <f t="shared" si="4"/>
        <v>0</v>
      </c>
      <c r="J68" s="328"/>
    </row>
    <row r="69" spans="1:10" s="291" customFormat="1">
      <c r="A69" s="379">
        <f t="shared" si="3"/>
        <v>49</v>
      </c>
      <c r="B69" s="380"/>
      <c r="C69" s="298"/>
      <c r="D69" s="385" t="s">
        <v>3592</v>
      </c>
      <c r="E69" s="386"/>
      <c r="F69" s="387" t="s">
        <v>500</v>
      </c>
      <c r="G69" s="388">
        <v>1</v>
      </c>
      <c r="H69" s="273"/>
      <c r="I69" s="378">
        <f>G69*H69</f>
        <v>0</v>
      </c>
      <c r="J69" s="328"/>
    </row>
    <row r="70" spans="1:10" s="291" customFormat="1">
      <c r="A70" s="379">
        <f t="shared" si="3"/>
        <v>50</v>
      </c>
      <c r="B70" s="380"/>
      <c r="C70" s="298"/>
      <c r="D70" s="347" t="s">
        <v>3593</v>
      </c>
      <c r="E70" s="348"/>
      <c r="F70" s="322" t="s">
        <v>500</v>
      </c>
      <c r="G70" s="349">
        <v>1</v>
      </c>
      <c r="H70" s="273"/>
      <c r="I70" s="293">
        <f t="shared" si="4"/>
        <v>0</v>
      </c>
      <c r="J70" s="328"/>
    </row>
    <row r="71" spans="1:10" s="291" customFormat="1">
      <c r="A71" s="379">
        <f t="shared" si="3"/>
        <v>51</v>
      </c>
      <c r="B71" s="380"/>
      <c r="C71" s="298"/>
      <c r="D71" s="344" t="s">
        <v>3594</v>
      </c>
      <c r="E71" s="348"/>
      <c r="F71" s="322" t="s">
        <v>500</v>
      </c>
      <c r="G71" s="349">
        <v>1</v>
      </c>
      <c r="H71" s="273"/>
      <c r="I71" s="293">
        <f t="shared" si="4"/>
        <v>0</v>
      </c>
      <c r="J71" s="328"/>
    </row>
    <row r="72" spans="1:10" s="291" customFormat="1">
      <c r="A72" s="379">
        <f t="shared" si="3"/>
        <v>52</v>
      </c>
      <c r="B72" s="380"/>
      <c r="C72" s="298"/>
      <c r="D72" s="344" t="s">
        <v>3595</v>
      </c>
      <c r="E72" s="348"/>
      <c r="F72" s="322" t="s">
        <v>500</v>
      </c>
      <c r="G72" s="349">
        <v>1</v>
      </c>
      <c r="H72" s="273"/>
      <c r="I72" s="293">
        <f t="shared" si="4"/>
        <v>0</v>
      </c>
      <c r="J72" s="328"/>
    </row>
    <row r="73" spans="1:10" s="291" customFormat="1">
      <c r="A73" s="379">
        <f t="shared" si="3"/>
        <v>53</v>
      </c>
      <c r="B73" s="380"/>
      <c r="C73" s="298"/>
      <c r="D73" s="344" t="s">
        <v>3596</v>
      </c>
      <c r="E73" s="348"/>
      <c r="F73" s="322" t="s">
        <v>500</v>
      </c>
      <c r="G73" s="349">
        <v>3</v>
      </c>
      <c r="H73" s="273"/>
      <c r="I73" s="293">
        <f t="shared" si="4"/>
        <v>0</v>
      </c>
      <c r="J73" s="328"/>
    </row>
    <row r="74" spans="1:10" s="291" customFormat="1">
      <c r="A74" s="379">
        <f t="shared" si="3"/>
        <v>54</v>
      </c>
      <c r="B74" s="380"/>
      <c r="C74" s="298"/>
      <c r="D74" s="344" t="s">
        <v>3597</v>
      </c>
      <c r="E74" s="348"/>
      <c r="F74" s="322" t="s">
        <v>500</v>
      </c>
      <c r="G74" s="349">
        <v>2</v>
      </c>
      <c r="H74" s="273"/>
      <c r="I74" s="293">
        <f t="shared" si="4"/>
        <v>0</v>
      </c>
      <c r="J74" s="328"/>
    </row>
    <row r="75" spans="1:10" s="291" customFormat="1">
      <c r="A75" s="379">
        <f t="shared" si="3"/>
        <v>55</v>
      </c>
      <c r="B75" s="380"/>
      <c r="C75" s="298"/>
      <c r="D75" s="344" t="s">
        <v>3598</v>
      </c>
      <c r="E75" s="348"/>
      <c r="F75" s="322" t="s">
        <v>500</v>
      </c>
      <c r="G75" s="349">
        <v>2</v>
      </c>
      <c r="H75" s="273"/>
      <c r="I75" s="293">
        <f t="shared" si="4"/>
        <v>0</v>
      </c>
      <c r="J75" s="328"/>
    </row>
    <row r="76" spans="1:10" s="291" customFormat="1">
      <c r="A76" s="379">
        <f t="shared" si="3"/>
        <v>56</v>
      </c>
      <c r="B76" s="380"/>
      <c r="C76" s="298"/>
      <c r="D76" s="344" t="s">
        <v>3599</v>
      </c>
      <c r="E76" s="348"/>
      <c r="F76" s="322" t="s">
        <v>500</v>
      </c>
      <c r="G76" s="349">
        <v>1</v>
      </c>
      <c r="H76" s="273"/>
      <c r="I76" s="293">
        <f t="shared" si="4"/>
        <v>0</v>
      </c>
      <c r="J76" s="328"/>
    </row>
    <row r="77" spans="1:10" s="291" customFormat="1">
      <c r="A77" s="379">
        <f t="shared" si="3"/>
        <v>57</v>
      </c>
      <c r="B77" s="380"/>
      <c r="C77" s="298"/>
      <c r="D77" s="299" t="s">
        <v>3600</v>
      </c>
      <c r="E77" s="348"/>
      <c r="F77" s="322" t="s">
        <v>500</v>
      </c>
      <c r="G77" s="349">
        <v>1</v>
      </c>
      <c r="H77" s="273"/>
      <c r="I77" s="293">
        <f>G77*H77</f>
        <v>0</v>
      </c>
      <c r="J77" s="328"/>
    </row>
    <row r="78" spans="1:10" s="291" customFormat="1">
      <c r="A78" s="379">
        <f t="shared" si="3"/>
        <v>58</v>
      </c>
      <c r="B78" s="380"/>
      <c r="C78" s="298"/>
      <c r="D78" s="299" t="s">
        <v>3601</v>
      </c>
      <c r="E78" s="348"/>
      <c r="F78" s="322" t="s">
        <v>500</v>
      </c>
      <c r="G78" s="349">
        <v>2</v>
      </c>
      <c r="H78" s="273"/>
      <c r="I78" s="293">
        <f t="shared" si="4"/>
        <v>0</v>
      </c>
      <c r="J78" s="328"/>
    </row>
    <row r="79" spans="1:10" s="291" customFormat="1">
      <c r="A79" s="379">
        <f t="shared" si="3"/>
        <v>59</v>
      </c>
      <c r="B79" s="380"/>
      <c r="C79" s="298"/>
      <c r="D79" s="299" t="s">
        <v>3602</v>
      </c>
      <c r="E79" s="300"/>
      <c r="F79" s="301" t="s">
        <v>500</v>
      </c>
      <c r="G79" s="353">
        <v>1</v>
      </c>
      <c r="H79" s="275"/>
      <c r="I79" s="293">
        <f t="shared" si="4"/>
        <v>0</v>
      </c>
      <c r="J79" s="328"/>
    </row>
    <row r="80" spans="1:10" s="291" customFormat="1">
      <c r="A80" s="379">
        <f t="shared" si="3"/>
        <v>60</v>
      </c>
      <c r="B80" s="380"/>
      <c r="C80" s="298"/>
      <c r="D80" s="299" t="s">
        <v>3603</v>
      </c>
      <c r="E80" s="348"/>
      <c r="F80" s="322" t="s">
        <v>500</v>
      </c>
      <c r="G80" s="349">
        <v>1</v>
      </c>
      <c r="H80" s="273"/>
      <c r="I80" s="293">
        <f t="shared" si="4"/>
        <v>0</v>
      </c>
      <c r="J80" s="328"/>
    </row>
    <row r="81" spans="1:10" s="291" customFormat="1">
      <c r="A81" s="379">
        <f t="shared" si="3"/>
        <v>61</v>
      </c>
      <c r="B81" s="380"/>
      <c r="C81" s="298"/>
      <c r="D81" s="299" t="s">
        <v>3604</v>
      </c>
      <c r="E81" s="348"/>
      <c r="F81" s="322" t="s">
        <v>500</v>
      </c>
      <c r="G81" s="349">
        <v>1</v>
      </c>
      <c r="H81" s="273"/>
      <c r="I81" s="293">
        <f t="shared" si="4"/>
        <v>0</v>
      </c>
      <c r="J81" s="328"/>
    </row>
    <row r="82" spans="1:10" s="291" customFormat="1">
      <c r="A82" s="379">
        <f t="shared" si="3"/>
        <v>62</v>
      </c>
      <c r="B82" s="380"/>
      <c r="C82" s="298"/>
      <c r="D82" s="299" t="s">
        <v>3605</v>
      </c>
      <c r="E82" s="348"/>
      <c r="F82" s="322" t="s">
        <v>500</v>
      </c>
      <c r="G82" s="349">
        <v>1</v>
      </c>
      <c r="H82" s="273"/>
      <c r="I82" s="293">
        <f t="shared" si="4"/>
        <v>0</v>
      </c>
      <c r="J82" s="328"/>
    </row>
    <row r="83" spans="1:10" s="291" customFormat="1">
      <c r="A83" s="379">
        <f t="shared" si="3"/>
        <v>63</v>
      </c>
      <c r="B83" s="380"/>
      <c r="C83" s="298"/>
      <c r="D83" s="299" t="s">
        <v>3606</v>
      </c>
      <c r="E83" s="348"/>
      <c r="F83" s="322" t="s">
        <v>500</v>
      </c>
      <c r="G83" s="349">
        <v>10</v>
      </c>
      <c r="H83" s="275"/>
      <c r="I83" s="293">
        <f t="shared" si="4"/>
        <v>0</v>
      </c>
      <c r="J83" s="328"/>
    </row>
    <row r="84" spans="1:10" s="291" customFormat="1">
      <c r="A84" s="379">
        <f t="shared" si="3"/>
        <v>64</v>
      </c>
      <c r="B84" s="380"/>
      <c r="C84" s="298"/>
      <c r="D84" s="299" t="s">
        <v>3607</v>
      </c>
      <c r="E84" s="348"/>
      <c r="F84" s="322" t="s">
        <v>500</v>
      </c>
      <c r="G84" s="349">
        <v>10</v>
      </c>
      <c r="H84" s="275"/>
      <c r="I84" s="293">
        <f t="shared" si="4"/>
        <v>0</v>
      </c>
      <c r="J84" s="328"/>
    </row>
    <row r="85" spans="1:10" s="291" customFormat="1">
      <c r="A85" s="379">
        <f t="shared" si="3"/>
        <v>65</v>
      </c>
      <c r="B85" s="380"/>
      <c r="C85" s="298"/>
      <c r="D85" s="299" t="s">
        <v>3608</v>
      </c>
      <c r="E85" s="348"/>
      <c r="F85" s="322" t="s">
        <v>500</v>
      </c>
      <c r="G85" s="349">
        <v>12</v>
      </c>
      <c r="H85" s="273"/>
      <c r="I85" s="293">
        <f t="shared" si="4"/>
        <v>0</v>
      </c>
      <c r="J85" s="328"/>
    </row>
    <row r="86" spans="1:10" s="291" customFormat="1">
      <c r="A86" s="379">
        <f t="shared" si="3"/>
        <v>66</v>
      </c>
      <c r="B86" s="380"/>
      <c r="C86" s="298"/>
      <c r="D86" s="363" t="s">
        <v>3552</v>
      </c>
      <c r="E86" s="377"/>
      <c r="F86" s="322" t="s">
        <v>393</v>
      </c>
      <c r="G86" s="269"/>
      <c r="H86" s="273"/>
      <c r="I86" s="364">
        <f>G86*H86</f>
        <v>0</v>
      </c>
      <c r="J86" s="328"/>
    </row>
    <row r="87" spans="1:10" s="291" customFormat="1">
      <c r="A87" s="379">
        <f t="shared" si="3"/>
        <v>67</v>
      </c>
      <c r="B87" s="380"/>
      <c r="C87" s="298"/>
      <c r="D87" s="363" t="s">
        <v>3609</v>
      </c>
      <c r="E87" s="348"/>
      <c r="F87" s="322" t="s">
        <v>445</v>
      </c>
      <c r="G87" s="349">
        <v>1</v>
      </c>
      <c r="H87" s="273"/>
      <c r="I87" s="364">
        <f>G87*H87</f>
        <v>0</v>
      </c>
      <c r="J87" s="328"/>
    </row>
    <row r="88" spans="1:10" s="326" customFormat="1" ht="21" customHeight="1">
      <c r="A88" s="336"/>
      <c r="B88" s="337"/>
      <c r="C88" s="338">
        <f>C62+1</f>
        <v>4</v>
      </c>
      <c r="D88" s="339" t="s">
        <v>3610</v>
      </c>
      <c r="E88" s="340"/>
      <c r="F88" s="341"/>
      <c r="G88" s="342"/>
      <c r="H88" s="276"/>
      <c r="I88" s="366">
        <f>SUM(I89:I102)</f>
        <v>0</v>
      </c>
    </row>
    <row r="89" spans="1:10" s="326" customFormat="1" ht="24.95" customHeight="1">
      <c r="A89" s="296">
        <f>A87+1</f>
        <v>68</v>
      </c>
      <c r="B89" s="343"/>
      <c r="C89" s="321"/>
      <c r="D89" s="381" t="s">
        <v>3611</v>
      </c>
      <c r="E89" s="351"/>
      <c r="F89" s="301" t="s">
        <v>218</v>
      </c>
      <c r="G89" s="352">
        <v>190</v>
      </c>
      <c r="H89" s="277"/>
      <c r="I89" s="364">
        <f>G89*H89</f>
        <v>0</v>
      </c>
      <c r="J89" s="290"/>
    </row>
    <row r="90" spans="1:10" s="326" customFormat="1" ht="24.95" customHeight="1">
      <c r="A90" s="296">
        <f>A89+1</f>
        <v>69</v>
      </c>
      <c r="B90" s="343"/>
      <c r="C90" s="321"/>
      <c r="D90" s="381" t="s">
        <v>3612</v>
      </c>
      <c r="E90" s="351"/>
      <c r="F90" s="301" t="s">
        <v>218</v>
      </c>
      <c r="G90" s="352">
        <v>138</v>
      </c>
      <c r="H90" s="277"/>
      <c r="I90" s="364">
        <f>G90*H90</f>
        <v>0</v>
      </c>
      <c r="J90" s="290"/>
    </row>
    <row r="91" spans="1:10" s="326" customFormat="1" ht="24.95" customHeight="1">
      <c r="A91" s="296">
        <f t="shared" ref="A91:A102" si="5">A90+1</f>
        <v>70</v>
      </c>
      <c r="B91" s="343"/>
      <c r="C91" s="321"/>
      <c r="D91" s="381" t="s">
        <v>3613</v>
      </c>
      <c r="E91" s="351"/>
      <c r="F91" s="301" t="s">
        <v>218</v>
      </c>
      <c r="G91" s="352">
        <v>159</v>
      </c>
      <c r="H91" s="277"/>
      <c r="I91" s="364">
        <f>G91*H91</f>
        <v>0</v>
      </c>
      <c r="J91" s="290"/>
    </row>
    <row r="92" spans="1:10" s="326" customFormat="1" ht="24.95" customHeight="1">
      <c r="A92" s="296">
        <f t="shared" si="5"/>
        <v>71</v>
      </c>
      <c r="B92" s="343"/>
      <c r="C92" s="321"/>
      <c r="D92" s="381" t="s">
        <v>3614</v>
      </c>
      <c r="E92" s="351"/>
      <c r="F92" s="301" t="s">
        <v>218</v>
      </c>
      <c r="G92" s="352">
        <v>78</v>
      </c>
      <c r="H92" s="277"/>
      <c r="I92" s="364">
        <f>G92*H92</f>
        <v>0</v>
      </c>
      <c r="J92" s="290"/>
    </row>
    <row r="93" spans="1:10" s="326" customFormat="1" ht="24.95" customHeight="1">
      <c r="A93" s="296">
        <f t="shared" si="5"/>
        <v>72</v>
      </c>
      <c r="B93" s="343"/>
      <c r="C93" s="321"/>
      <c r="D93" s="381" t="s">
        <v>3615</v>
      </c>
      <c r="E93" s="351"/>
      <c r="F93" s="301" t="s">
        <v>218</v>
      </c>
      <c r="G93" s="352">
        <v>12</v>
      </c>
      <c r="H93" s="277"/>
      <c r="I93" s="364">
        <f>G93*H93</f>
        <v>0</v>
      </c>
      <c r="J93" s="290"/>
    </row>
    <row r="94" spans="1:10" s="326" customFormat="1" ht="25.5">
      <c r="A94" s="296">
        <f t="shared" si="5"/>
        <v>73</v>
      </c>
      <c r="B94" s="311"/>
      <c r="C94" s="312"/>
      <c r="D94" s="363" t="s">
        <v>3616</v>
      </c>
      <c r="E94" s="377"/>
      <c r="F94" s="322" t="s">
        <v>218</v>
      </c>
      <c r="G94" s="349">
        <v>137</v>
      </c>
      <c r="H94" s="273"/>
      <c r="I94" s="364">
        <f t="shared" ref="I94:I102" si="6">G94*H94</f>
        <v>0</v>
      </c>
      <c r="J94" s="365"/>
    </row>
    <row r="95" spans="1:10" s="326" customFormat="1" ht="25.5">
      <c r="A95" s="296">
        <f t="shared" si="5"/>
        <v>74</v>
      </c>
      <c r="B95" s="311"/>
      <c r="C95" s="312"/>
      <c r="D95" s="363" t="s">
        <v>3617</v>
      </c>
      <c r="E95" s="377"/>
      <c r="F95" s="322" t="s">
        <v>218</v>
      </c>
      <c r="G95" s="349">
        <v>36</v>
      </c>
      <c r="H95" s="273"/>
      <c r="I95" s="364">
        <f>G95*H95</f>
        <v>0</v>
      </c>
      <c r="J95" s="365"/>
    </row>
    <row r="96" spans="1:10" s="326" customFormat="1" ht="25.5">
      <c r="A96" s="296">
        <f t="shared" si="5"/>
        <v>75</v>
      </c>
      <c r="B96" s="311"/>
      <c r="C96" s="312"/>
      <c r="D96" s="363" t="s">
        <v>3618</v>
      </c>
      <c r="E96" s="377"/>
      <c r="F96" s="322" t="s">
        <v>218</v>
      </c>
      <c r="G96" s="349">
        <v>45</v>
      </c>
      <c r="H96" s="273"/>
      <c r="I96" s="364">
        <f t="shared" si="6"/>
        <v>0</v>
      </c>
      <c r="J96" s="365"/>
    </row>
    <row r="97" spans="1:10" s="326" customFormat="1" ht="15" customHeight="1">
      <c r="A97" s="296">
        <f t="shared" si="5"/>
        <v>76</v>
      </c>
      <c r="B97" s="311"/>
      <c r="C97" s="312"/>
      <c r="D97" s="363" t="s">
        <v>3619</v>
      </c>
      <c r="E97" s="377"/>
      <c r="F97" s="322" t="s">
        <v>445</v>
      </c>
      <c r="G97" s="349">
        <v>1</v>
      </c>
      <c r="H97" s="273"/>
      <c r="I97" s="364">
        <f t="shared" si="6"/>
        <v>0</v>
      </c>
      <c r="J97" s="365"/>
    </row>
    <row r="98" spans="1:10" s="326" customFormat="1" ht="15" customHeight="1">
      <c r="A98" s="296">
        <f t="shared" si="5"/>
        <v>77</v>
      </c>
      <c r="B98" s="311"/>
      <c r="C98" s="312"/>
      <c r="D98" s="363" t="s">
        <v>3620</v>
      </c>
      <c r="E98" s="377"/>
      <c r="F98" s="322" t="s">
        <v>445</v>
      </c>
      <c r="G98" s="349">
        <v>1</v>
      </c>
      <c r="H98" s="273"/>
      <c r="I98" s="364">
        <f t="shared" si="6"/>
        <v>0</v>
      </c>
      <c r="J98" s="365"/>
    </row>
    <row r="99" spans="1:10" s="326" customFormat="1" ht="15" customHeight="1">
      <c r="A99" s="296">
        <f t="shared" si="5"/>
        <v>78</v>
      </c>
      <c r="B99" s="311"/>
      <c r="C99" s="312"/>
      <c r="D99" s="363" t="s">
        <v>3621</v>
      </c>
      <c r="E99" s="377"/>
      <c r="F99" s="322" t="s">
        <v>445</v>
      </c>
      <c r="G99" s="349">
        <v>1</v>
      </c>
      <c r="H99" s="273"/>
      <c r="I99" s="364">
        <f t="shared" si="6"/>
        <v>0</v>
      </c>
      <c r="J99" s="365"/>
    </row>
    <row r="100" spans="1:10" s="326" customFormat="1" ht="15" customHeight="1">
      <c r="A100" s="296">
        <f t="shared" si="5"/>
        <v>79</v>
      </c>
      <c r="B100" s="311"/>
      <c r="C100" s="312"/>
      <c r="D100" s="363" t="s">
        <v>3622</v>
      </c>
      <c r="E100" s="377"/>
      <c r="F100" s="322" t="s">
        <v>218</v>
      </c>
      <c r="G100" s="349">
        <f>SUM(G89:G96)</f>
        <v>795</v>
      </c>
      <c r="H100" s="273"/>
      <c r="I100" s="364">
        <f t="shared" si="6"/>
        <v>0</v>
      </c>
      <c r="J100" s="365"/>
    </row>
    <row r="101" spans="1:10" s="326" customFormat="1">
      <c r="A101" s="296">
        <f t="shared" si="5"/>
        <v>80</v>
      </c>
      <c r="B101" s="311"/>
      <c r="C101" s="312"/>
      <c r="D101" s="363" t="s">
        <v>3552</v>
      </c>
      <c r="E101" s="377"/>
      <c r="F101" s="322" t="s">
        <v>393</v>
      </c>
      <c r="G101" s="269"/>
      <c r="H101" s="273"/>
      <c r="I101" s="364">
        <f t="shared" si="6"/>
        <v>0</v>
      </c>
      <c r="J101" s="328"/>
    </row>
    <row r="102" spans="1:10" s="326" customFormat="1">
      <c r="A102" s="296">
        <f t="shared" si="5"/>
        <v>81</v>
      </c>
      <c r="B102" s="311"/>
      <c r="C102" s="298"/>
      <c r="D102" s="363" t="s">
        <v>3609</v>
      </c>
      <c r="E102" s="348"/>
      <c r="F102" s="322" t="s">
        <v>445</v>
      </c>
      <c r="G102" s="349">
        <v>1</v>
      </c>
      <c r="H102" s="273"/>
      <c r="I102" s="364">
        <f t="shared" si="6"/>
        <v>0</v>
      </c>
      <c r="J102" s="328"/>
    </row>
    <row r="103" spans="1:10" s="291" customFormat="1">
      <c r="A103" s="354"/>
      <c r="B103" s="373"/>
      <c r="C103" s="331"/>
      <c r="D103" s="356"/>
      <c r="E103" s="357"/>
      <c r="F103" s="358"/>
      <c r="G103" s="359"/>
      <c r="H103" s="272"/>
      <c r="I103" s="361"/>
    </row>
    <row r="104" spans="1:10" s="367" customFormat="1" ht="21" customHeight="1">
      <c r="A104" s="336"/>
      <c r="B104" s="337"/>
      <c r="C104" s="338">
        <f>C88+1</f>
        <v>5</v>
      </c>
      <c r="D104" s="339" t="s">
        <v>3623</v>
      </c>
      <c r="E104" s="340"/>
      <c r="F104" s="341"/>
      <c r="G104" s="342"/>
      <c r="H104" s="276"/>
      <c r="I104" s="366">
        <f>SUM(I105:I115)</f>
        <v>0</v>
      </c>
    </row>
    <row r="105" spans="1:10" s="367" customFormat="1" ht="27.75" customHeight="1">
      <c r="A105" s="296">
        <f>A102+1</f>
        <v>82</v>
      </c>
      <c r="B105" s="343"/>
      <c r="C105" s="321"/>
      <c r="D105" s="299" t="s">
        <v>3624</v>
      </c>
      <c r="E105" s="351"/>
      <c r="F105" s="301" t="s">
        <v>218</v>
      </c>
      <c r="G105" s="353">
        <f t="shared" ref="G105:G110" si="7">G89</f>
        <v>190</v>
      </c>
      <c r="H105" s="275"/>
      <c r="I105" s="368">
        <f>G105*H105</f>
        <v>0</v>
      </c>
      <c r="J105" s="369"/>
    </row>
    <row r="106" spans="1:10" s="367" customFormat="1" ht="30.75" customHeight="1">
      <c r="A106" s="296">
        <f>A105+1</f>
        <v>83</v>
      </c>
      <c r="B106" s="343"/>
      <c r="C106" s="321"/>
      <c r="D106" s="299" t="s">
        <v>3625</v>
      </c>
      <c r="E106" s="351"/>
      <c r="F106" s="301" t="s">
        <v>218</v>
      </c>
      <c r="G106" s="353">
        <f t="shared" si="7"/>
        <v>138</v>
      </c>
      <c r="H106" s="275"/>
      <c r="I106" s="368">
        <f>G106*H106</f>
        <v>0</v>
      </c>
      <c r="J106" s="369"/>
    </row>
    <row r="107" spans="1:10" s="367" customFormat="1" ht="27.75" customHeight="1">
      <c r="A107" s="296">
        <f t="shared" ref="A107:A115" si="8">A106+1</f>
        <v>84</v>
      </c>
      <c r="B107" s="343"/>
      <c r="C107" s="321"/>
      <c r="D107" s="299" t="s">
        <v>3626</v>
      </c>
      <c r="E107" s="351"/>
      <c r="F107" s="301" t="s">
        <v>218</v>
      </c>
      <c r="G107" s="353">
        <f t="shared" si="7"/>
        <v>159</v>
      </c>
      <c r="H107" s="275"/>
      <c r="I107" s="368">
        <f t="shared" ref="I107:I115" si="9">G107*H107</f>
        <v>0</v>
      </c>
      <c r="J107" s="369"/>
    </row>
    <row r="108" spans="1:10" s="367" customFormat="1" ht="33" customHeight="1">
      <c r="A108" s="296">
        <f t="shared" si="8"/>
        <v>85</v>
      </c>
      <c r="B108" s="343"/>
      <c r="C108" s="321"/>
      <c r="D108" s="299" t="s">
        <v>3627</v>
      </c>
      <c r="E108" s="351"/>
      <c r="F108" s="301" t="s">
        <v>218</v>
      </c>
      <c r="G108" s="353">
        <f t="shared" si="7"/>
        <v>78</v>
      </c>
      <c r="H108" s="275"/>
      <c r="I108" s="368">
        <f t="shared" si="9"/>
        <v>0</v>
      </c>
      <c r="J108" s="369"/>
    </row>
    <row r="109" spans="1:10" s="367" customFormat="1" ht="33" customHeight="1">
      <c r="A109" s="296">
        <f t="shared" si="8"/>
        <v>86</v>
      </c>
      <c r="B109" s="343"/>
      <c r="C109" s="321"/>
      <c r="D109" s="299" t="s">
        <v>3628</v>
      </c>
      <c r="E109" s="351"/>
      <c r="F109" s="301" t="s">
        <v>218</v>
      </c>
      <c r="G109" s="353">
        <f t="shared" si="7"/>
        <v>12</v>
      </c>
      <c r="H109" s="275"/>
      <c r="I109" s="368">
        <f>G109*H109</f>
        <v>0</v>
      </c>
      <c r="J109" s="369"/>
    </row>
    <row r="110" spans="1:10" s="326" customFormat="1" ht="38.25">
      <c r="A110" s="296">
        <f t="shared" si="8"/>
        <v>87</v>
      </c>
      <c r="B110" s="311"/>
      <c r="C110" s="312"/>
      <c r="D110" s="375" t="s">
        <v>3629</v>
      </c>
      <c r="E110" s="376"/>
      <c r="F110" s="322" t="s">
        <v>218</v>
      </c>
      <c r="G110" s="302">
        <f t="shared" si="7"/>
        <v>137</v>
      </c>
      <c r="H110" s="268"/>
      <c r="I110" s="368">
        <f t="shared" si="9"/>
        <v>0</v>
      </c>
      <c r="J110" s="370"/>
    </row>
    <row r="111" spans="1:10" s="326" customFormat="1" ht="38.25">
      <c r="A111" s="296">
        <f t="shared" si="8"/>
        <v>88</v>
      </c>
      <c r="B111" s="311"/>
      <c r="C111" s="312"/>
      <c r="D111" s="375" t="s">
        <v>3630</v>
      </c>
      <c r="E111" s="376"/>
      <c r="F111" s="322" t="s">
        <v>218</v>
      </c>
      <c r="G111" s="302">
        <v>36</v>
      </c>
      <c r="H111" s="268"/>
      <c r="I111" s="368">
        <f t="shared" si="9"/>
        <v>0</v>
      </c>
      <c r="J111" s="370"/>
    </row>
    <row r="112" spans="1:10" s="326" customFormat="1" ht="38.25">
      <c r="A112" s="296">
        <f t="shared" si="8"/>
        <v>89</v>
      </c>
      <c r="B112" s="311"/>
      <c r="C112" s="312"/>
      <c r="D112" s="375" t="s">
        <v>3631</v>
      </c>
      <c r="E112" s="376"/>
      <c r="F112" s="322" t="s">
        <v>218</v>
      </c>
      <c r="G112" s="302">
        <f>G96</f>
        <v>45</v>
      </c>
      <c r="H112" s="268"/>
      <c r="I112" s="368">
        <f t="shared" si="9"/>
        <v>0</v>
      </c>
      <c r="J112" s="370"/>
    </row>
    <row r="113" spans="1:10" s="326" customFormat="1" ht="13.5" customHeight="1">
      <c r="A113" s="296">
        <f t="shared" si="8"/>
        <v>90</v>
      </c>
      <c r="B113" s="311"/>
      <c r="C113" s="312"/>
      <c r="D113" s="375" t="s">
        <v>3632</v>
      </c>
      <c r="E113" s="376"/>
      <c r="F113" s="322" t="s">
        <v>445</v>
      </c>
      <c r="G113" s="302">
        <v>1</v>
      </c>
      <c r="H113" s="268"/>
      <c r="I113" s="368">
        <f t="shared" si="9"/>
        <v>0</v>
      </c>
      <c r="J113" s="371"/>
    </row>
    <row r="114" spans="1:10">
      <c r="A114" s="296">
        <f t="shared" si="8"/>
        <v>91</v>
      </c>
      <c r="B114" s="311"/>
      <c r="C114" s="312"/>
      <c r="D114" s="374" t="s">
        <v>3552</v>
      </c>
      <c r="E114" s="348"/>
      <c r="F114" s="322" t="s">
        <v>393</v>
      </c>
      <c r="G114" s="278"/>
      <c r="H114" s="268"/>
      <c r="I114" s="368">
        <f t="shared" si="9"/>
        <v>0</v>
      </c>
      <c r="J114" s="372"/>
    </row>
    <row r="115" spans="1:10">
      <c r="A115" s="296">
        <f t="shared" si="8"/>
        <v>92</v>
      </c>
      <c r="B115" s="311"/>
      <c r="C115" s="298"/>
      <c r="D115" s="363" t="s">
        <v>3633</v>
      </c>
      <c r="E115" s="348"/>
      <c r="F115" s="322" t="s">
        <v>445</v>
      </c>
      <c r="G115" s="302">
        <v>1</v>
      </c>
      <c r="H115" s="268"/>
      <c r="I115" s="368">
        <f t="shared" si="9"/>
        <v>0</v>
      </c>
      <c r="J115" s="372"/>
    </row>
    <row r="116" spans="1:10" s="291" customFormat="1">
      <c r="A116" s="354"/>
      <c r="B116" s="373"/>
      <c r="C116" s="331"/>
      <c r="D116" s="356"/>
      <c r="E116" s="357"/>
      <c r="F116" s="358"/>
      <c r="G116" s="359"/>
      <c r="H116" s="272"/>
      <c r="I116" s="361"/>
    </row>
    <row r="117" spans="1:10" s="326" customFormat="1" ht="21" customHeight="1">
      <c r="A117" s="336"/>
      <c r="B117" s="337"/>
      <c r="C117" s="338">
        <f>C104+1</f>
        <v>6</v>
      </c>
      <c r="D117" s="339" t="s">
        <v>3634</v>
      </c>
      <c r="E117" s="340"/>
      <c r="F117" s="341"/>
      <c r="G117" s="342"/>
      <c r="H117" s="276"/>
      <c r="I117" s="366">
        <f>SUM(I120:I132)</f>
        <v>0</v>
      </c>
    </row>
    <row r="118" spans="1:10" s="326" customFormat="1" ht="39" customHeight="1">
      <c r="A118" s="310">
        <f>A115+1</f>
        <v>93</v>
      </c>
      <c r="B118" s="311"/>
      <c r="C118" s="298"/>
      <c r="D118" s="363" t="s">
        <v>3635</v>
      </c>
      <c r="E118" s="348"/>
      <c r="F118" s="322" t="s">
        <v>500</v>
      </c>
      <c r="G118" s="349">
        <v>1</v>
      </c>
      <c r="H118" s="273"/>
      <c r="I118" s="293">
        <f t="shared" ref="I118:I123" si="10">G118*H118</f>
        <v>0</v>
      </c>
      <c r="J118" s="328"/>
    </row>
    <row r="119" spans="1:10" s="326" customFormat="1" ht="42.6" customHeight="1">
      <c r="A119" s="310">
        <f>A118+1</f>
        <v>94</v>
      </c>
      <c r="B119" s="311"/>
      <c r="C119" s="298"/>
      <c r="D119" s="363" t="s">
        <v>3636</v>
      </c>
      <c r="E119" s="348"/>
      <c r="F119" s="322" t="s">
        <v>500</v>
      </c>
      <c r="G119" s="349">
        <v>5</v>
      </c>
      <c r="H119" s="273"/>
      <c r="I119" s="293">
        <f t="shared" si="10"/>
        <v>0</v>
      </c>
      <c r="J119" s="328"/>
    </row>
    <row r="120" spans="1:10" s="291" customFormat="1" ht="39.6" customHeight="1">
      <c r="A120" s="310">
        <f t="shared" ref="A120:A132" si="11">A119+1</f>
        <v>95</v>
      </c>
      <c r="B120" s="311"/>
      <c r="C120" s="298"/>
      <c r="D120" s="363" t="s">
        <v>3637</v>
      </c>
      <c r="E120" s="348"/>
      <c r="F120" s="322" t="s">
        <v>500</v>
      </c>
      <c r="G120" s="349">
        <v>2</v>
      </c>
      <c r="H120" s="273"/>
      <c r="I120" s="293">
        <f t="shared" si="10"/>
        <v>0</v>
      </c>
      <c r="J120" s="328"/>
    </row>
    <row r="121" spans="1:10" s="291" customFormat="1" ht="39.6" customHeight="1">
      <c r="A121" s="310">
        <f t="shared" si="11"/>
        <v>96</v>
      </c>
      <c r="B121" s="311"/>
      <c r="C121" s="298"/>
      <c r="D121" s="363" t="s">
        <v>3638</v>
      </c>
      <c r="E121" s="348"/>
      <c r="F121" s="322" t="s">
        <v>500</v>
      </c>
      <c r="G121" s="349">
        <v>1</v>
      </c>
      <c r="H121" s="273"/>
      <c r="I121" s="293">
        <f>G121*H121</f>
        <v>0</v>
      </c>
      <c r="J121" s="328"/>
    </row>
    <row r="122" spans="1:10" s="291" customFormat="1" ht="39.6" customHeight="1">
      <c r="A122" s="310">
        <f t="shared" si="11"/>
        <v>97</v>
      </c>
      <c r="B122" s="311"/>
      <c r="C122" s="298"/>
      <c r="D122" s="363" t="s">
        <v>3639</v>
      </c>
      <c r="E122" s="348"/>
      <c r="F122" s="322" t="s">
        <v>500</v>
      </c>
      <c r="G122" s="349">
        <v>1</v>
      </c>
      <c r="H122" s="273"/>
      <c r="I122" s="293">
        <f t="shared" si="10"/>
        <v>0</v>
      </c>
      <c r="J122" s="328"/>
    </row>
    <row r="123" spans="1:10" s="291" customFormat="1" ht="39.6" customHeight="1">
      <c r="A123" s="310">
        <f t="shared" si="11"/>
        <v>98</v>
      </c>
      <c r="B123" s="311"/>
      <c r="C123" s="298"/>
      <c r="D123" s="363" t="s">
        <v>3640</v>
      </c>
      <c r="E123" s="348"/>
      <c r="F123" s="322" t="s">
        <v>500</v>
      </c>
      <c r="G123" s="349">
        <v>2</v>
      </c>
      <c r="H123" s="273"/>
      <c r="I123" s="293">
        <f t="shared" si="10"/>
        <v>0</v>
      </c>
      <c r="J123" s="328"/>
    </row>
    <row r="124" spans="1:10" s="291" customFormat="1" ht="39.6" customHeight="1">
      <c r="A124" s="310">
        <f t="shared" si="11"/>
        <v>99</v>
      </c>
      <c r="B124" s="311"/>
      <c r="C124" s="298"/>
      <c r="D124" s="363" t="s">
        <v>3641</v>
      </c>
      <c r="E124" s="348"/>
      <c r="F124" s="322" t="s">
        <v>500</v>
      </c>
      <c r="G124" s="349">
        <v>2</v>
      </c>
      <c r="H124" s="273"/>
      <c r="I124" s="293">
        <f>G124*H124</f>
        <v>0</v>
      </c>
      <c r="J124" s="328"/>
    </row>
    <row r="125" spans="1:10" s="291" customFormat="1" ht="39.6" customHeight="1">
      <c r="A125" s="310">
        <f t="shared" si="11"/>
        <v>100</v>
      </c>
      <c r="B125" s="311"/>
      <c r="C125" s="298"/>
      <c r="D125" s="363" t="s">
        <v>3642</v>
      </c>
      <c r="E125" s="348"/>
      <c r="F125" s="322" t="s">
        <v>500</v>
      </c>
      <c r="G125" s="349">
        <v>6</v>
      </c>
      <c r="H125" s="273"/>
      <c r="I125" s="293">
        <f t="shared" ref="I125:I132" si="12">G125*H125</f>
        <v>0</v>
      </c>
      <c r="J125" s="328"/>
    </row>
    <row r="126" spans="1:10" s="291" customFormat="1" ht="39.6" customHeight="1">
      <c r="A126" s="310">
        <f t="shared" si="11"/>
        <v>101</v>
      </c>
      <c r="B126" s="311"/>
      <c r="C126" s="298"/>
      <c r="D126" s="363" t="s">
        <v>3643</v>
      </c>
      <c r="E126" s="348"/>
      <c r="F126" s="322" t="s">
        <v>500</v>
      </c>
      <c r="G126" s="349">
        <v>1</v>
      </c>
      <c r="H126" s="273"/>
      <c r="I126" s="293">
        <f>G126*H126</f>
        <v>0</v>
      </c>
      <c r="J126" s="328"/>
    </row>
    <row r="127" spans="1:10" s="291" customFormat="1" ht="39.6" customHeight="1">
      <c r="A127" s="310">
        <f t="shared" si="11"/>
        <v>102</v>
      </c>
      <c r="B127" s="311"/>
      <c r="C127" s="298"/>
      <c r="D127" s="363" t="s">
        <v>3644</v>
      </c>
      <c r="E127" s="348"/>
      <c r="F127" s="322" t="s">
        <v>500</v>
      </c>
      <c r="G127" s="349">
        <v>8</v>
      </c>
      <c r="H127" s="273"/>
      <c r="I127" s="293">
        <f t="shared" si="12"/>
        <v>0</v>
      </c>
      <c r="J127" s="328"/>
    </row>
    <row r="128" spans="1:10" s="291" customFormat="1" ht="39.6" customHeight="1">
      <c r="A128" s="310">
        <f>A127+1</f>
        <v>103</v>
      </c>
      <c r="B128" s="311"/>
      <c r="C128" s="298"/>
      <c r="D128" s="363" t="s">
        <v>3645</v>
      </c>
      <c r="E128" s="348"/>
      <c r="F128" s="322" t="s">
        <v>500</v>
      </c>
      <c r="G128" s="349">
        <v>2</v>
      </c>
      <c r="H128" s="273"/>
      <c r="I128" s="293">
        <f t="shared" si="12"/>
        <v>0</v>
      </c>
      <c r="J128" s="328"/>
    </row>
    <row r="129" spans="1:10" s="291" customFormat="1" ht="39.6" customHeight="1">
      <c r="A129" s="310">
        <f t="shared" si="11"/>
        <v>104</v>
      </c>
      <c r="B129" s="311"/>
      <c r="C129" s="298"/>
      <c r="D129" s="363" t="s">
        <v>3646</v>
      </c>
      <c r="E129" s="348"/>
      <c r="F129" s="322" t="s">
        <v>500</v>
      </c>
      <c r="G129" s="349">
        <v>1</v>
      </c>
      <c r="H129" s="273"/>
      <c r="I129" s="293">
        <f t="shared" si="12"/>
        <v>0</v>
      </c>
      <c r="J129" s="328"/>
    </row>
    <row r="130" spans="1:10" s="291" customFormat="1" ht="39.6" customHeight="1">
      <c r="A130" s="310">
        <f t="shared" si="11"/>
        <v>105</v>
      </c>
      <c r="B130" s="311"/>
      <c r="C130" s="298"/>
      <c r="D130" s="363" t="s">
        <v>3647</v>
      </c>
      <c r="E130" s="348"/>
      <c r="F130" s="322" t="s">
        <v>500</v>
      </c>
      <c r="G130" s="349">
        <v>3</v>
      </c>
      <c r="H130" s="273"/>
      <c r="I130" s="293">
        <f>G130*H130</f>
        <v>0</v>
      </c>
      <c r="J130" s="328"/>
    </row>
    <row r="131" spans="1:10" s="291" customFormat="1">
      <c r="A131" s="310">
        <f t="shared" si="11"/>
        <v>106</v>
      </c>
      <c r="B131" s="311"/>
      <c r="C131" s="298"/>
      <c r="D131" s="363" t="s">
        <v>3552</v>
      </c>
      <c r="E131" s="348"/>
      <c r="F131" s="322" t="s">
        <v>393</v>
      </c>
      <c r="G131" s="269"/>
      <c r="H131" s="273"/>
      <c r="I131" s="293">
        <f t="shared" si="12"/>
        <v>0</v>
      </c>
      <c r="J131" s="328"/>
    </row>
    <row r="132" spans="1:10" s="291" customFormat="1">
      <c r="A132" s="310">
        <f t="shared" si="11"/>
        <v>107</v>
      </c>
      <c r="B132" s="311"/>
      <c r="C132" s="298"/>
      <c r="D132" s="363" t="s">
        <v>3648</v>
      </c>
      <c r="E132" s="348"/>
      <c r="F132" s="322" t="s">
        <v>445</v>
      </c>
      <c r="G132" s="349">
        <v>1</v>
      </c>
      <c r="H132" s="273"/>
      <c r="I132" s="293">
        <f t="shared" si="12"/>
        <v>0</v>
      </c>
      <c r="J132" s="328"/>
    </row>
    <row r="133" spans="1:10" s="291" customFormat="1">
      <c r="A133" s="354"/>
      <c r="B133" s="355"/>
      <c r="C133" s="331"/>
      <c r="D133" s="356"/>
      <c r="E133" s="357"/>
      <c r="F133" s="358"/>
      <c r="G133" s="359"/>
      <c r="H133" s="360"/>
      <c r="I133" s="361"/>
    </row>
    <row r="134" spans="1:10" s="291" customFormat="1">
      <c r="A134" s="336"/>
      <c r="B134" s="337"/>
      <c r="C134" s="338">
        <f>C117+1</f>
        <v>7</v>
      </c>
      <c r="D134" s="339" t="s">
        <v>3649</v>
      </c>
      <c r="E134" s="340"/>
      <c r="F134" s="341"/>
      <c r="G134" s="342"/>
      <c r="H134" s="362"/>
      <c r="I134" s="325">
        <f>SUM(I135:I141)</f>
        <v>0</v>
      </c>
      <c r="J134" s="326"/>
    </row>
    <row r="135" spans="1:10" s="291" customFormat="1" ht="34.5" customHeight="1">
      <c r="A135" s="296">
        <f>A132+1</f>
        <v>108</v>
      </c>
      <c r="B135" s="297"/>
      <c r="C135" s="321"/>
      <c r="D135" s="299" t="s">
        <v>3650</v>
      </c>
      <c r="E135" s="300"/>
      <c r="F135" s="301" t="s">
        <v>500</v>
      </c>
      <c r="G135" s="353">
        <f>SUM(G118:G130)</f>
        <v>35</v>
      </c>
      <c r="H135" s="275"/>
      <c r="I135" s="289">
        <f>G135*H135</f>
        <v>0</v>
      </c>
      <c r="J135" s="290"/>
    </row>
    <row r="136" spans="1:10" s="291" customFormat="1">
      <c r="A136" s="296">
        <f t="shared" ref="A136:A141" si="13">A135+1</f>
        <v>109</v>
      </c>
      <c r="B136" s="297"/>
      <c r="C136" s="321"/>
      <c r="D136" s="299" t="s">
        <v>3651</v>
      </c>
      <c r="E136" s="300"/>
      <c r="F136" s="301" t="s">
        <v>500</v>
      </c>
      <c r="G136" s="353">
        <f>G135</f>
        <v>35</v>
      </c>
      <c r="H136" s="275"/>
      <c r="I136" s="289">
        <f t="shared" ref="I136:I141" si="14">G136*H136</f>
        <v>0</v>
      </c>
      <c r="J136" s="320"/>
    </row>
    <row r="137" spans="1:10" s="291" customFormat="1">
      <c r="A137" s="296">
        <f t="shared" si="13"/>
        <v>110</v>
      </c>
      <c r="B137" s="297"/>
      <c r="C137" s="321"/>
      <c r="D137" s="299" t="s">
        <v>3652</v>
      </c>
      <c r="E137" s="300"/>
      <c r="F137" s="301" t="s">
        <v>500</v>
      </c>
      <c r="G137" s="353">
        <f>G135*2</f>
        <v>70</v>
      </c>
      <c r="H137" s="275"/>
      <c r="I137" s="289">
        <f t="shared" si="14"/>
        <v>0</v>
      </c>
      <c r="J137" s="320"/>
    </row>
    <row r="138" spans="1:10" s="291" customFormat="1">
      <c r="A138" s="296">
        <f t="shared" si="13"/>
        <v>111</v>
      </c>
      <c r="B138" s="297"/>
      <c r="C138" s="321"/>
      <c r="D138" s="299" t="s">
        <v>3653</v>
      </c>
      <c r="E138" s="300"/>
      <c r="F138" s="301" t="s">
        <v>500</v>
      </c>
      <c r="G138" s="353">
        <f>G135</f>
        <v>35</v>
      </c>
      <c r="H138" s="275"/>
      <c r="I138" s="289">
        <f t="shared" si="14"/>
        <v>0</v>
      </c>
      <c r="J138" s="320"/>
    </row>
    <row r="139" spans="1:10" s="291" customFormat="1">
      <c r="A139" s="296">
        <f t="shared" si="13"/>
        <v>112</v>
      </c>
      <c r="B139" s="297"/>
      <c r="C139" s="321"/>
      <c r="D139" s="299" t="s">
        <v>3654</v>
      </c>
      <c r="E139" s="300"/>
      <c r="F139" s="301" t="s">
        <v>500</v>
      </c>
      <c r="G139" s="353">
        <f>G135</f>
        <v>35</v>
      </c>
      <c r="H139" s="275"/>
      <c r="I139" s="289">
        <f t="shared" si="14"/>
        <v>0</v>
      </c>
      <c r="J139" s="320"/>
    </row>
    <row r="140" spans="1:10" s="291" customFormat="1">
      <c r="A140" s="296">
        <f t="shared" si="13"/>
        <v>113</v>
      </c>
      <c r="B140" s="297"/>
      <c r="C140" s="321"/>
      <c r="D140" s="299" t="s">
        <v>3552</v>
      </c>
      <c r="E140" s="300"/>
      <c r="F140" s="322" t="s">
        <v>393</v>
      </c>
      <c r="G140" s="278"/>
      <c r="H140" s="275"/>
      <c r="I140" s="289">
        <f t="shared" si="14"/>
        <v>0</v>
      </c>
      <c r="J140" s="320"/>
    </row>
    <row r="141" spans="1:10" s="291" customFormat="1">
      <c r="A141" s="296">
        <f t="shared" si="13"/>
        <v>114</v>
      </c>
      <c r="B141" s="297"/>
      <c r="C141" s="298"/>
      <c r="D141" s="299" t="s">
        <v>3655</v>
      </c>
      <c r="E141" s="300"/>
      <c r="F141" s="301" t="s">
        <v>445</v>
      </c>
      <c r="G141" s="302">
        <v>1</v>
      </c>
      <c r="H141" s="268"/>
      <c r="I141" s="289">
        <f t="shared" si="14"/>
        <v>0</v>
      </c>
      <c r="J141" s="290"/>
    </row>
    <row r="142" spans="1:10" s="291" customFormat="1">
      <c r="A142" s="329"/>
      <c r="B142" s="330"/>
      <c r="C142" s="331"/>
      <c r="D142" s="332"/>
      <c r="E142" s="333"/>
      <c r="F142" s="334"/>
      <c r="G142" s="335"/>
      <c r="H142" s="279"/>
      <c r="I142" s="323"/>
      <c r="J142" s="324"/>
    </row>
    <row r="143" spans="1:10" s="291" customFormat="1">
      <c r="A143" s="336"/>
      <c r="B143" s="337"/>
      <c r="C143" s="338">
        <f>C134+1</f>
        <v>8</v>
      </c>
      <c r="D143" s="339" t="s">
        <v>3656</v>
      </c>
      <c r="E143" s="340"/>
      <c r="F143" s="341"/>
      <c r="G143" s="342"/>
      <c r="H143" s="276"/>
      <c r="I143" s="325">
        <f>SUM(I144:I155)</f>
        <v>0</v>
      </c>
      <c r="J143" s="326"/>
    </row>
    <row r="144" spans="1:10" s="291" customFormat="1">
      <c r="A144" s="296">
        <f>A141+1</f>
        <v>115</v>
      </c>
      <c r="B144" s="343"/>
      <c r="C144" s="321"/>
      <c r="D144" s="344" t="s">
        <v>3657</v>
      </c>
      <c r="E144" s="345"/>
      <c r="F144" s="345" t="s">
        <v>500</v>
      </c>
      <c r="G144" s="346">
        <v>6</v>
      </c>
      <c r="H144" s="280"/>
      <c r="I144" s="327">
        <f>G144*H144</f>
        <v>0</v>
      </c>
      <c r="J144" s="328"/>
    </row>
    <row r="145" spans="1:10" s="291" customFormat="1">
      <c r="A145" s="296">
        <f>A144+1</f>
        <v>116</v>
      </c>
      <c r="B145" s="343"/>
      <c r="C145" s="321"/>
      <c r="D145" s="347" t="s">
        <v>3658</v>
      </c>
      <c r="E145" s="348"/>
      <c r="F145" s="322" t="s">
        <v>500</v>
      </c>
      <c r="G145" s="349">
        <v>2</v>
      </c>
      <c r="H145" s="273"/>
      <c r="I145" s="293">
        <f>G145*H145</f>
        <v>0</v>
      </c>
      <c r="J145" s="328"/>
    </row>
    <row r="146" spans="1:10" s="291" customFormat="1">
      <c r="A146" s="296">
        <f t="shared" ref="A146:A155" si="15">A145+1</f>
        <v>117</v>
      </c>
      <c r="B146" s="343"/>
      <c r="C146" s="321"/>
      <c r="D146" s="347" t="s">
        <v>3659</v>
      </c>
      <c r="E146" s="348"/>
      <c r="F146" s="322" t="s">
        <v>500</v>
      </c>
      <c r="G146" s="349">
        <v>2</v>
      </c>
      <c r="H146" s="273"/>
      <c r="I146" s="293">
        <f>G146*H146</f>
        <v>0</v>
      </c>
      <c r="J146" s="328"/>
    </row>
    <row r="147" spans="1:10" s="291" customFormat="1">
      <c r="A147" s="296">
        <f t="shared" si="15"/>
        <v>118</v>
      </c>
      <c r="B147" s="343"/>
      <c r="C147" s="321"/>
      <c r="D147" s="350" t="s">
        <v>3660</v>
      </c>
      <c r="E147" s="351"/>
      <c r="F147" s="345" t="s">
        <v>500</v>
      </c>
      <c r="G147" s="352">
        <v>4</v>
      </c>
      <c r="H147" s="277"/>
      <c r="I147" s="293">
        <f>G147*H147</f>
        <v>0</v>
      </c>
      <c r="J147" s="290"/>
    </row>
    <row r="148" spans="1:10" s="291" customFormat="1" ht="38.25">
      <c r="A148" s="296">
        <f t="shared" si="15"/>
        <v>119</v>
      </c>
      <c r="B148" s="297"/>
      <c r="C148" s="321"/>
      <c r="D148" s="299" t="s">
        <v>3661</v>
      </c>
      <c r="E148" s="300"/>
      <c r="F148" s="301" t="s">
        <v>500</v>
      </c>
      <c r="G148" s="353">
        <v>2</v>
      </c>
      <c r="H148" s="275"/>
      <c r="I148" s="289">
        <f>G148*H148</f>
        <v>0</v>
      </c>
      <c r="J148" s="290"/>
    </row>
    <row r="149" spans="1:10" s="291" customFormat="1" ht="25.5">
      <c r="A149" s="296">
        <f t="shared" si="15"/>
        <v>120</v>
      </c>
      <c r="B149" s="297"/>
      <c r="C149" s="321"/>
      <c r="D149" s="299" t="s">
        <v>3662</v>
      </c>
      <c r="E149" s="300"/>
      <c r="F149" s="301" t="s">
        <v>500</v>
      </c>
      <c r="G149" s="353">
        <v>2</v>
      </c>
      <c r="H149" s="275"/>
      <c r="I149" s="289">
        <f t="shared" ref="I149:I155" si="16">G149*H149</f>
        <v>0</v>
      </c>
      <c r="J149" s="320"/>
    </row>
    <row r="150" spans="1:10" s="291" customFormat="1">
      <c r="A150" s="296">
        <f t="shared" si="15"/>
        <v>121</v>
      </c>
      <c r="B150" s="297"/>
      <c r="C150" s="321"/>
      <c r="D150" s="299" t="s">
        <v>3607</v>
      </c>
      <c r="E150" s="300"/>
      <c r="F150" s="301" t="s">
        <v>500</v>
      </c>
      <c r="G150" s="353">
        <v>4</v>
      </c>
      <c r="H150" s="275"/>
      <c r="I150" s="289">
        <f t="shared" si="16"/>
        <v>0</v>
      </c>
      <c r="J150" s="320"/>
    </row>
    <row r="151" spans="1:10" s="291" customFormat="1">
      <c r="A151" s="296">
        <f t="shared" si="15"/>
        <v>122</v>
      </c>
      <c r="B151" s="297"/>
      <c r="C151" s="321"/>
      <c r="D151" s="299" t="s">
        <v>3606</v>
      </c>
      <c r="E151" s="300"/>
      <c r="F151" s="301" t="s">
        <v>500</v>
      </c>
      <c r="G151" s="353">
        <v>4</v>
      </c>
      <c r="H151" s="275"/>
      <c r="I151" s="289">
        <f t="shared" si="16"/>
        <v>0</v>
      </c>
      <c r="J151" s="320"/>
    </row>
    <row r="152" spans="1:10" s="291" customFormat="1">
      <c r="A152" s="296">
        <f t="shared" si="15"/>
        <v>123</v>
      </c>
      <c r="B152" s="297"/>
      <c r="C152" s="321"/>
      <c r="D152" s="299" t="s">
        <v>3663</v>
      </c>
      <c r="E152" s="300"/>
      <c r="F152" s="301" t="s">
        <v>500</v>
      </c>
      <c r="G152" s="353">
        <v>4</v>
      </c>
      <c r="H152" s="275"/>
      <c r="I152" s="289">
        <f t="shared" si="16"/>
        <v>0</v>
      </c>
      <c r="J152" s="320"/>
    </row>
    <row r="153" spans="1:10" s="291" customFormat="1">
      <c r="A153" s="296">
        <f t="shared" si="15"/>
        <v>124</v>
      </c>
      <c r="B153" s="297"/>
      <c r="C153" s="321"/>
      <c r="D153" s="299" t="s">
        <v>3664</v>
      </c>
      <c r="E153" s="300"/>
      <c r="F153" s="301" t="s">
        <v>500</v>
      </c>
      <c r="G153" s="353">
        <v>4</v>
      </c>
      <c r="H153" s="275"/>
      <c r="I153" s="289">
        <f t="shared" si="16"/>
        <v>0</v>
      </c>
      <c r="J153" s="320"/>
    </row>
    <row r="154" spans="1:10" s="291" customFormat="1">
      <c r="A154" s="296">
        <f t="shared" si="15"/>
        <v>125</v>
      </c>
      <c r="B154" s="297"/>
      <c r="C154" s="321"/>
      <c r="D154" s="299" t="s">
        <v>3552</v>
      </c>
      <c r="E154" s="300"/>
      <c r="F154" s="322" t="s">
        <v>393</v>
      </c>
      <c r="G154" s="278"/>
      <c r="H154" s="275"/>
      <c r="I154" s="289">
        <f t="shared" si="16"/>
        <v>0</v>
      </c>
      <c r="J154" s="320"/>
    </row>
    <row r="155" spans="1:10" s="291" customFormat="1">
      <c r="A155" s="296">
        <f t="shared" si="15"/>
        <v>126</v>
      </c>
      <c r="B155" s="297"/>
      <c r="C155" s="298"/>
      <c r="D155" s="299" t="s">
        <v>3655</v>
      </c>
      <c r="E155" s="300"/>
      <c r="F155" s="301" t="s">
        <v>445</v>
      </c>
      <c r="G155" s="302">
        <v>1</v>
      </c>
      <c r="H155" s="268"/>
      <c r="I155" s="289">
        <f t="shared" si="16"/>
        <v>0</v>
      </c>
      <c r="J155" s="290"/>
    </row>
    <row r="156" spans="1:10" ht="21" customHeight="1">
      <c r="A156" s="303"/>
      <c r="B156" s="304"/>
      <c r="C156" s="305">
        <f>C143+1</f>
        <v>9</v>
      </c>
      <c r="D156" s="306" t="s">
        <v>3665</v>
      </c>
      <c r="E156" s="307"/>
      <c r="F156" s="308"/>
      <c r="G156" s="309"/>
      <c r="H156" s="281"/>
      <c r="I156" s="292">
        <f>SUM(I157:I165)</f>
        <v>0</v>
      </c>
    </row>
    <row r="157" spans="1:10" s="295" customFormat="1">
      <c r="A157" s="310">
        <f>A155+1</f>
        <v>127</v>
      </c>
      <c r="B157" s="311"/>
      <c r="C157" s="312"/>
      <c r="D157" s="313" t="s">
        <v>3666</v>
      </c>
      <c r="E157" s="314"/>
      <c r="F157" s="315" t="s">
        <v>3667</v>
      </c>
      <c r="G157" s="316">
        <v>1</v>
      </c>
      <c r="H157" s="273"/>
      <c r="I157" s="293">
        <f>G157*H157</f>
        <v>0</v>
      </c>
      <c r="J157" s="294"/>
    </row>
    <row r="158" spans="1:10" s="295" customFormat="1">
      <c r="A158" s="310">
        <f>A157+1</f>
        <v>128</v>
      </c>
      <c r="B158" s="311"/>
      <c r="C158" s="312"/>
      <c r="D158" s="313" t="s">
        <v>3668</v>
      </c>
      <c r="E158" s="314"/>
      <c r="F158" s="315" t="s">
        <v>3667</v>
      </c>
      <c r="G158" s="316">
        <v>1</v>
      </c>
      <c r="H158" s="273"/>
      <c r="I158" s="293">
        <f t="shared" ref="I158:I165" si="17">G158*H158</f>
        <v>0</v>
      </c>
      <c r="J158" s="294"/>
    </row>
    <row r="159" spans="1:10" s="295" customFormat="1">
      <c r="A159" s="310">
        <f t="shared" ref="A159:A165" si="18">A158+1</f>
        <v>129</v>
      </c>
      <c r="B159" s="311"/>
      <c r="C159" s="312"/>
      <c r="D159" s="313" t="s">
        <v>3669</v>
      </c>
      <c r="E159" s="314"/>
      <c r="F159" s="315" t="s">
        <v>3667</v>
      </c>
      <c r="G159" s="316">
        <v>1</v>
      </c>
      <c r="H159" s="273"/>
      <c r="I159" s="293">
        <f t="shared" si="17"/>
        <v>0</v>
      </c>
      <c r="J159" s="294"/>
    </row>
    <row r="160" spans="1:10" s="295" customFormat="1">
      <c r="A160" s="310">
        <f t="shared" si="18"/>
        <v>130</v>
      </c>
      <c r="B160" s="311"/>
      <c r="C160" s="312"/>
      <c r="D160" s="313" t="s">
        <v>3670</v>
      </c>
      <c r="E160" s="314"/>
      <c r="F160" s="315" t="s">
        <v>386</v>
      </c>
      <c r="G160" s="316">
        <v>72</v>
      </c>
      <c r="H160" s="273"/>
      <c r="I160" s="293">
        <f t="shared" si="17"/>
        <v>0</v>
      </c>
      <c r="J160" s="294"/>
    </row>
    <row r="161" spans="1:10" s="295" customFormat="1">
      <c r="A161" s="310">
        <f t="shared" si="18"/>
        <v>131</v>
      </c>
      <c r="B161" s="311"/>
      <c r="C161" s="312"/>
      <c r="D161" s="313" t="s">
        <v>3671</v>
      </c>
      <c r="E161" s="314"/>
      <c r="F161" s="315" t="s">
        <v>3667</v>
      </c>
      <c r="G161" s="316">
        <v>1</v>
      </c>
      <c r="H161" s="273"/>
      <c r="I161" s="293">
        <f t="shared" si="17"/>
        <v>0</v>
      </c>
      <c r="J161" s="294"/>
    </row>
    <row r="162" spans="1:10" s="295" customFormat="1">
      <c r="A162" s="310">
        <f t="shared" si="18"/>
        <v>132</v>
      </c>
      <c r="B162" s="311"/>
      <c r="C162" s="312"/>
      <c r="D162" s="313" t="s">
        <v>3672</v>
      </c>
      <c r="E162" s="314"/>
      <c r="F162" s="315" t="s">
        <v>3667</v>
      </c>
      <c r="G162" s="316">
        <v>1</v>
      </c>
      <c r="H162" s="273"/>
      <c r="I162" s="293">
        <f t="shared" si="17"/>
        <v>0</v>
      </c>
      <c r="J162" s="294"/>
    </row>
    <row r="163" spans="1:10" s="295" customFormat="1">
      <c r="A163" s="310">
        <f>A162+1</f>
        <v>133</v>
      </c>
      <c r="B163" s="311"/>
      <c r="C163" s="312"/>
      <c r="D163" s="313" t="s">
        <v>3673</v>
      </c>
      <c r="E163" s="314"/>
      <c r="F163" s="315" t="s">
        <v>500</v>
      </c>
      <c r="G163" s="316">
        <v>30</v>
      </c>
      <c r="H163" s="273"/>
      <c r="I163" s="293">
        <f t="shared" si="17"/>
        <v>0</v>
      </c>
      <c r="J163" s="294"/>
    </row>
    <row r="164" spans="1:10" s="295" customFormat="1">
      <c r="A164" s="310">
        <f t="shared" si="18"/>
        <v>134</v>
      </c>
      <c r="B164" s="311"/>
      <c r="C164" s="312"/>
      <c r="D164" s="313" t="s">
        <v>3674</v>
      </c>
      <c r="E164" s="314"/>
      <c r="F164" s="315" t="s">
        <v>3667</v>
      </c>
      <c r="G164" s="316">
        <v>1</v>
      </c>
      <c r="H164" s="273"/>
      <c r="I164" s="293">
        <f t="shared" si="17"/>
        <v>0</v>
      </c>
      <c r="J164" s="294"/>
    </row>
    <row r="165" spans="1:10" s="295" customFormat="1">
      <c r="A165" s="310">
        <f t="shared" si="18"/>
        <v>135</v>
      </c>
      <c r="B165" s="311"/>
      <c r="C165" s="317"/>
      <c r="D165" s="294" t="s">
        <v>3675</v>
      </c>
      <c r="E165" s="318"/>
      <c r="F165" s="318" t="s">
        <v>3667</v>
      </c>
      <c r="G165" s="319">
        <v>1</v>
      </c>
      <c r="H165" s="282"/>
      <c r="I165" s="293">
        <f t="shared" si="17"/>
        <v>0</v>
      </c>
      <c r="J165" s="294"/>
    </row>
    <row r="167" spans="1:10">
      <c r="I167" s="288">
        <f>I156+I143+I134+I117+I104+I88+I62+I39+I11</f>
        <v>0</v>
      </c>
    </row>
  </sheetData>
  <sheetProtection algorithmName="SHA-512" hashValue="ERDAue7i/zSHGwaNjpkRGsbbVz307LY20Ok5F8IdPe7DXekxOHGERleVyDHTZP6cTzMhvtWCOskHud/zqYiW1Q==" saltValue="BL30vEO+l0O06Wgo8J48AA==" spinCount="100000" sheet="1" objects="1" scenarios="1" selectLockedCells="1"/>
  <pageMargins left="0.7" right="0.7" top="0.78740157499999996" bottom="0.78740157499999996" header="0.3" footer="0.3"/>
  <pageSetup paperSize="9" scale="8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137"/>
  <sheetViews>
    <sheetView showGridLines="0" topLeftCell="A115"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114</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ht="12" customHeight="1">
      <c r="B8" s="16"/>
      <c r="D8" s="23" t="s">
        <v>153</v>
      </c>
      <c r="L8" s="16"/>
    </row>
    <row r="9" spans="2:46" s="1" customFormat="1" ht="16.5" customHeight="1">
      <c r="B9" s="28"/>
      <c r="E9" s="655" t="s">
        <v>567</v>
      </c>
      <c r="F9" s="654"/>
      <c r="G9" s="654"/>
      <c r="H9" s="654"/>
      <c r="L9" s="28"/>
    </row>
    <row r="10" spans="2:46" s="1" customFormat="1" ht="12" customHeight="1">
      <c r="B10" s="28"/>
      <c r="D10" s="23" t="s">
        <v>407</v>
      </c>
      <c r="L10" s="28"/>
    </row>
    <row r="11" spans="2:46" s="1" customFormat="1" ht="16.5" customHeight="1">
      <c r="B11" s="28"/>
      <c r="E11" s="614" t="s">
        <v>2248</v>
      </c>
      <c r="F11" s="654"/>
      <c r="G11" s="654"/>
      <c r="H11" s="654"/>
      <c r="L11" s="28"/>
    </row>
    <row r="12" spans="2:46" s="1" customFormat="1">
      <c r="B12" s="28"/>
      <c r="L12" s="28"/>
    </row>
    <row r="13" spans="2:46" s="1" customFormat="1" ht="12" customHeight="1">
      <c r="B13" s="28"/>
      <c r="D13" s="23" t="s">
        <v>18</v>
      </c>
      <c r="F13" s="21" t="s">
        <v>1</v>
      </c>
      <c r="I13" s="23" t="s">
        <v>19</v>
      </c>
      <c r="J13" s="21" t="s">
        <v>1</v>
      </c>
      <c r="L13" s="28"/>
    </row>
    <row r="14" spans="2:46" s="1" customFormat="1" ht="12" customHeight="1">
      <c r="B14" s="28"/>
      <c r="D14" s="23" t="s">
        <v>20</v>
      </c>
      <c r="F14" s="21" t="s">
        <v>21</v>
      </c>
      <c r="I14" s="23" t="s">
        <v>22</v>
      </c>
      <c r="J14" s="48" t="str">
        <f>'Rekapitulace stavby'!AN8</f>
        <v>19. 12. 2025</v>
      </c>
      <c r="L14" s="28"/>
    </row>
    <row r="15" spans="2:46" s="1" customFormat="1" ht="10.7" customHeight="1">
      <c r="B15" s="28"/>
      <c r="L15" s="28"/>
    </row>
    <row r="16" spans="2:46" s="1" customFormat="1" ht="12" customHeight="1">
      <c r="B16" s="28"/>
      <c r="D16" s="23" t="s">
        <v>24</v>
      </c>
      <c r="I16" s="23" t="s">
        <v>25</v>
      </c>
      <c r="J16" s="21" t="s">
        <v>1</v>
      </c>
      <c r="L16" s="28"/>
    </row>
    <row r="17" spans="2:12" s="1" customFormat="1" ht="18" customHeight="1">
      <c r="B17" s="28"/>
      <c r="E17" s="21" t="s">
        <v>26</v>
      </c>
      <c r="I17" s="23" t="s">
        <v>27</v>
      </c>
      <c r="J17" s="21" t="s">
        <v>1</v>
      </c>
      <c r="L17" s="28"/>
    </row>
    <row r="18" spans="2:12" s="1" customFormat="1" ht="6.95" customHeight="1">
      <c r="B18" s="28"/>
      <c r="L18" s="28"/>
    </row>
    <row r="19" spans="2:12" s="1" customFormat="1" ht="12" customHeight="1">
      <c r="B19" s="28"/>
      <c r="D19" s="23" t="s">
        <v>28</v>
      </c>
      <c r="I19" s="23" t="s">
        <v>25</v>
      </c>
      <c r="J19" s="24" t="str">
        <f>'Rekapitulace stavby'!AN13</f>
        <v>Vyplň údaj</v>
      </c>
      <c r="L19" s="28"/>
    </row>
    <row r="20" spans="2:12" s="1" customFormat="1" ht="18" customHeight="1">
      <c r="B20" s="28"/>
      <c r="E20" s="657" t="str">
        <f>'Rekapitulace stavby'!E14</f>
        <v>Vyplň údaj</v>
      </c>
      <c r="F20" s="646"/>
      <c r="G20" s="646"/>
      <c r="H20" s="646"/>
      <c r="I20" s="23" t="s">
        <v>27</v>
      </c>
      <c r="J20" s="24" t="str">
        <f>'Rekapitulace stavby'!AN14</f>
        <v>Vyplň údaj</v>
      </c>
      <c r="L20" s="28"/>
    </row>
    <row r="21" spans="2:12" s="1" customFormat="1" ht="6.95" customHeight="1">
      <c r="B21" s="28"/>
      <c r="L21" s="28"/>
    </row>
    <row r="22" spans="2:12" s="1" customFormat="1" ht="12" customHeight="1">
      <c r="B22" s="28"/>
      <c r="D22" s="23" t="s">
        <v>30</v>
      </c>
      <c r="I22" s="23" t="s">
        <v>25</v>
      </c>
      <c r="J22" s="21" t="s">
        <v>1</v>
      </c>
      <c r="L22" s="28"/>
    </row>
    <row r="23" spans="2:12" s="1" customFormat="1" ht="18" customHeight="1">
      <c r="B23" s="28"/>
      <c r="E23" s="21" t="s">
        <v>31</v>
      </c>
      <c r="I23" s="23" t="s">
        <v>27</v>
      </c>
      <c r="J23" s="21" t="s">
        <v>1</v>
      </c>
      <c r="L23" s="28"/>
    </row>
    <row r="24" spans="2:12" s="1" customFormat="1" ht="6.95" customHeight="1">
      <c r="B24" s="28"/>
      <c r="L24" s="28"/>
    </row>
    <row r="25" spans="2:12" s="1" customFormat="1" ht="12" customHeight="1">
      <c r="B25" s="28"/>
      <c r="D25" s="23" t="s">
        <v>33</v>
      </c>
      <c r="I25" s="23" t="s">
        <v>25</v>
      </c>
      <c r="J25" s="21" t="s">
        <v>1</v>
      </c>
      <c r="L25" s="28"/>
    </row>
    <row r="26" spans="2:12" s="1" customFormat="1" ht="18" customHeight="1">
      <c r="B26" s="28"/>
      <c r="E26" s="21" t="s">
        <v>34</v>
      </c>
      <c r="I26" s="23" t="s">
        <v>27</v>
      </c>
      <c r="J26" s="21" t="s">
        <v>1</v>
      </c>
      <c r="L26" s="28"/>
    </row>
    <row r="27" spans="2:12" s="1" customFormat="1" ht="6.95" customHeight="1">
      <c r="B27" s="28"/>
      <c r="L27" s="28"/>
    </row>
    <row r="28" spans="2:12" s="1" customFormat="1" ht="12" customHeight="1">
      <c r="B28" s="28"/>
      <c r="D28" s="23" t="s">
        <v>35</v>
      </c>
      <c r="L28" s="28"/>
    </row>
    <row r="29" spans="2:12" s="7" customFormat="1" ht="16.5" customHeight="1">
      <c r="B29" s="90"/>
      <c r="E29" s="650" t="s">
        <v>1</v>
      </c>
      <c r="F29" s="650"/>
      <c r="G29" s="650"/>
      <c r="H29" s="650"/>
      <c r="L29" s="90"/>
    </row>
    <row r="30" spans="2:12" s="1" customFormat="1" ht="6.95" customHeight="1">
      <c r="B30" s="28"/>
      <c r="L30" s="28"/>
    </row>
    <row r="31" spans="2:12" s="1" customFormat="1" ht="6.95" customHeight="1">
      <c r="B31" s="28"/>
      <c r="D31" s="49"/>
      <c r="E31" s="49"/>
      <c r="F31" s="49"/>
      <c r="G31" s="49"/>
      <c r="H31" s="49"/>
      <c r="I31" s="49"/>
      <c r="J31" s="49"/>
      <c r="K31" s="49"/>
      <c r="L31" s="28"/>
    </row>
    <row r="32" spans="2:12" s="1" customFormat="1" ht="25.35" customHeight="1">
      <c r="B32" s="28"/>
      <c r="D32" s="91" t="s">
        <v>37</v>
      </c>
      <c r="J32" s="62">
        <f>ROUND(J126, 2)</f>
        <v>0</v>
      </c>
      <c r="L32" s="28"/>
    </row>
    <row r="33" spans="2:12" s="1" customFormat="1" ht="6.95" customHeight="1">
      <c r="B33" s="28"/>
      <c r="D33" s="49"/>
      <c r="E33" s="49"/>
      <c r="F33" s="49"/>
      <c r="G33" s="49"/>
      <c r="H33" s="49"/>
      <c r="I33" s="49"/>
      <c r="J33" s="49"/>
      <c r="K33" s="49"/>
      <c r="L33" s="28"/>
    </row>
    <row r="34" spans="2:12" s="1" customFormat="1" ht="14.45" customHeight="1">
      <c r="B34" s="28"/>
      <c r="F34" s="31" t="s">
        <v>39</v>
      </c>
      <c r="I34" s="31" t="s">
        <v>38</v>
      </c>
      <c r="J34" s="31" t="s">
        <v>40</v>
      </c>
      <c r="L34" s="28"/>
    </row>
    <row r="35" spans="2:12" s="1" customFormat="1" ht="14.45" customHeight="1">
      <c r="B35" s="28"/>
      <c r="D35" s="51" t="s">
        <v>41</v>
      </c>
      <c r="E35" s="23" t="s">
        <v>42</v>
      </c>
      <c r="F35" s="82">
        <f>ROUND((SUM(BE126:BE136)),  2)</f>
        <v>0</v>
      </c>
      <c r="I35" s="92">
        <v>0.21</v>
      </c>
      <c r="J35" s="82">
        <f>ROUND(((SUM(BE126:BE136))*I35),  2)</f>
        <v>0</v>
      </c>
      <c r="L35" s="28"/>
    </row>
    <row r="36" spans="2:12" s="1" customFormat="1" ht="14.45" customHeight="1">
      <c r="B36" s="28"/>
      <c r="E36" s="23" t="s">
        <v>43</v>
      </c>
      <c r="F36" s="82">
        <f>ROUND((SUM(BF126:BF136)),  2)</f>
        <v>0</v>
      </c>
      <c r="I36" s="92">
        <v>0.12</v>
      </c>
      <c r="J36" s="82">
        <f>ROUND(((SUM(BF126:BF136))*I36),  2)</f>
        <v>0</v>
      </c>
      <c r="L36" s="28"/>
    </row>
    <row r="37" spans="2:12" s="1" customFormat="1" ht="14.45" hidden="1" customHeight="1">
      <c r="B37" s="28"/>
      <c r="E37" s="23" t="s">
        <v>44</v>
      </c>
      <c r="F37" s="82">
        <f>ROUND((SUM(BG126:BG136)),  2)</f>
        <v>0</v>
      </c>
      <c r="I37" s="92">
        <v>0.21</v>
      </c>
      <c r="J37" s="82">
        <f>0</f>
        <v>0</v>
      </c>
      <c r="L37" s="28"/>
    </row>
    <row r="38" spans="2:12" s="1" customFormat="1" ht="14.45" hidden="1" customHeight="1">
      <c r="B38" s="28"/>
      <c r="E38" s="23" t="s">
        <v>45</v>
      </c>
      <c r="F38" s="82">
        <f>ROUND((SUM(BH126:BH136)),  2)</f>
        <v>0</v>
      </c>
      <c r="I38" s="92">
        <v>0.12</v>
      </c>
      <c r="J38" s="82">
        <f>0</f>
        <v>0</v>
      </c>
      <c r="L38" s="28"/>
    </row>
    <row r="39" spans="2:12" s="1" customFormat="1" ht="14.45" hidden="1" customHeight="1">
      <c r="B39" s="28"/>
      <c r="E39" s="23" t="s">
        <v>46</v>
      </c>
      <c r="F39" s="82">
        <f>ROUND((SUM(BI126:BI136)),  2)</f>
        <v>0</v>
      </c>
      <c r="I39" s="92">
        <v>0</v>
      </c>
      <c r="J39" s="82">
        <f>0</f>
        <v>0</v>
      </c>
      <c r="L39" s="28"/>
    </row>
    <row r="40" spans="2:12" s="1" customFormat="1" ht="6.95" customHeight="1">
      <c r="B40" s="28"/>
      <c r="L40" s="28"/>
    </row>
    <row r="41" spans="2:12" s="1" customFormat="1" ht="25.35" customHeight="1">
      <c r="B41" s="28"/>
      <c r="C41" s="93"/>
      <c r="D41" s="94" t="s">
        <v>47</v>
      </c>
      <c r="E41" s="53"/>
      <c r="F41" s="53"/>
      <c r="G41" s="95" t="s">
        <v>48</v>
      </c>
      <c r="H41" s="96" t="s">
        <v>49</v>
      </c>
      <c r="I41" s="53"/>
      <c r="J41" s="97">
        <f>SUM(J32:J39)</f>
        <v>0</v>
      </c>
      <c r="K41" s="98"/>
      <c r="L41" s="28"/>
    </row>
    <row r="42" spans="2:12" s="1" customFormat="1" ht="14.45" customHeight="1">
      <c r="B42" s="28"/>
      <c r="L42" s="28"/>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12" s="1" customFormat="1" ht="6.95" customHeight="1">
      <c r="B81" s="42"/>
      <c r="C81" s="43"/>
      <c r="D81" s="43"/>
      <c r="E81" s="43"/>
      <c r="F81" s="43"/>
      <c r="G81" s="43"/>
      <c r="H81" s="43"/>
      <c r="I81" s="43"/>
      <c r="J81" s="43"/>
      <c r="K81" s="43"/>
      <c r="L81" s="28"/>
    </row>
    <row r="82" spans="2:12" s="1" customFormat="1" ht="24.95" customHeight="1">
      <c r="B82" s="28"/>
      <c r="C82" s="17" t="s">
        <v>155</v>
      </c>
      <c r="L82" s="28"/>
    </row>
    <row r="83" spans="2:12" s="1" customFormat="1" ht="6.95" customHeight="1">
      <c r="B83" s="28"/>
      <c r="L83" s="28"/>
    </row>
    <row r="84" spans="2:12" s="1" customFormat="1" ht="12" customHeight="1">
      <c r="B84" s="28"/>
      <c r="C84" s="23" t="s">
        <v>16</v>
      </c>
      <c r="L84" s="28"/>
    </row>
    <row r="85" spans="2:12" s="1" customFormat="1" ht="16.5" customHeight="1">
      <c r="B85" s="28"/>
      <c r="E85" s="655" t="str">
        <f>E7</f>
        <v>Rekonstrukce a modernizace fotbalového hřiště SK Union Břevnov</v>
      </c>
      <c r="F85" s="656"/>
      <c r="G85" s="656"/>
      <c r="H85" s="656"/>
      <c r="L85" s="28"/>
    </row>
    <row r="86" spans="2:12" ht="12" customHeight="1">
      <c r="B86" s="16"/>
      <c r="C86" s="23" t="s">
        <v>153</v>
      </c>
      <c r="L86" s="16"/>
    </row>
    <row r="87" spans="2:12" s="1" customFormat="1" ht="16.5" customHeight="1">
      <c r="B87" s="28"/>
      <c r="E87" s="655" t="s">
        <v>567</v>
      </c>
      <c r="F87" s="654"/>
      <c r="G87" s="654"/>
      <c r="H87" s="654"/>
      <c r="L87" s="28"/>
    </row>
    <row r="88" spans="2:12" s="1" customFormat="1" ht="12" customHeight="1">
      <c r="B88" s="28"/>
      <c r="C88" s="23" t="s">
        <v>407</v>
      </c>
      <c r="L88" s="28"/>
    </row>
    <row r="89" spans="2:12" s="1" customFormat="1" ht="16.5" customHeight="1">
      <c r="B89" s="28"/>
      <c r="E89" s="614" t="str">
        <f>E11</f>
        <v>SO-03.7 - Elektroinstalace</v>
      </c>
      <c r="F89" s="654"/>
      <c r="G89" s="654"/>
      <c r="H89" s="654"/>
      <c r="L89" s="28"/>
    </row>
    <row r="90" spans="2:12" s="1" customFormat="1" ht="6.95" customHeight="1">
      <c r="B90" s="28"/>
      <c r="L90" s="28"/>
    </row>
    <row r="91" spans="2:12" s="1" customFormat="1" ht="12" customHeight="1">
      <c r="B91" s="28"/>
      <c r="C91" s="23" t="s">
        <v>20</v>
      </c>
      <c r="F91" s="21" t="str">
        <f>F14</f>
        <v>Praha 6</v>
      </c>
      <c r="I91" s="23" t="s">
        <v>22</v>
      </c>
      <c r="J91" s="48" t="str">
        <f>IF(J14="","",J14)</f>
        <v>19. 12. 2025</v>
      </c>
      <c r="L91" s="28"/>
    </row>
    <row r="92" spans="2:12" s="1" customFormat="1" ht="6.95" customHeight="1">
      <c r="B92" s="28"/>
      <c r="L92" s="28"/>
    </row>
    <row r="93" spans="2:12" s="1" customFormat="1" ht="25.7" customHeight="1">
      <c r="B93" s="28"/>
      <c r="C93" s="23" t="s">
        <v>24</v>
      </c>
      <c r="F93" s="21" t="str">
        <f>E17</f>
        <v>Městská část Praha 6</v>
      </c>
      <c r="I93" s="23" t="s">
        <v>30</v>
      </c>
      <c r="J93" s="26" t="str">
        <f>E23</f>
        <v>Sportovní projekty s.r.o.</v>
      </c>
      <c r="L93" s="28"/>
    </row>
    <row r="94" spans="2:12" s="1" customFormat="1" ht="15.2" customHeight="1">
      <c r="B94" s="28"/>
      <c r="C94" s="23" t="s">
        <v>28</v>
      </c>
      <c r="F94" s="21" t="str">
        <f>IF(E20="","",E20)</f>
        <v>Vyplň údaj</v>
      </c>
      <c r="I94" s="23" t="s">
        <v>33</v>
      </c>
      <c r="J94" s="26" t="str">
        <f>E26</f>
        <v>F.Pecka</v>
      </c>
      <c r="L94" s="28"/>
    </row>
    <row r="95" spans="2:12" s="1" customFormat="1" ht="10.35" customHeight="1">
      <c r="B95" s="28"/>
      <c r="L95" s="28"/>
    </row>
    <row r="96" spans="2:12" s="1" customFormat="1" ht="29.25" customHeight="1">
      <c r="B96" s="28"/>
      <c r="C96" s="101" t="s">
        <v>156</v>
      </c>
      <c r="D96" s="93"/>
      <c r="E96" s="93"/>
      <c r="F96" s="93"/>
      <c r="G96" s="93"/>
      <c r="H96" s="93"/>
      <c r="I96" s="93"/>
      <c r="J96" s="102" t="s">
        <v>157</v>
      </c>
      <c r="K96" s="93"/>
      <c r="L96" s="28"/>
    </row>
    <row r="97" spans="2:47" s="1" customFormat="1" ht="10.35" customHeight="1">
      <c r="B97" s="28"/>
      <c r="L97" s="28"/>
    </row>
    <row r="98" spans="2:47" s="1" customFormat="1" ht="22.7" customHeight="1">
      <c r="B98" s="28"/>
      <c r="C98" s="103" t="s">
        <v>158</v>
      </c>
      <c r="J98" s="62">
        <f>J126</f>
        <v>0</v>
      </c>
      <c r="L98" s="28"/>
      <c r="AU98" s="13" t="s">
        <v>159</v>
      </c>
    </row>
    <row r="99" spans="2:47" s="8" customFormat="1" ht="24.95" customHeight="1">
      <c r="B99" s="104"/>
      <c r="D99" s="105" t="s">
        <v>166</v>
      </c>
      <c r="E99" s="106"/>
      <c r="F99" s="106"/>
      <c r="G99" s="106"/>
      <c r="H99" s="106"/>
      <c r="I99" s="106"/>
      <c r="J99" s="107">
        <f>J127</f>
        <v>0</v>
      </c>
      <c r="L99" s="104"/>
    </row>
    <row r="100" spans="2:47" s="9" customFormat="1" ht="19.899999999999999" customHeight="1">
      <c r="B100" s="108"/>
      <c r="D100" s="109" t="s">
        <v>561</v>
      </c>
      <c r="E100" s="110"/>
      <c r="F100" s="110"/>
      <c r="G100" s="110"/>
      <c r="H100" s="110"/>
      <c r="I100" s="110"/>
      <c r="J100" s="111">
        <f>J128</f>
        <v>0</v>
      </c>
      <c r="L100" s="108"/>
    </row>
    <row r="101" spans="2:47" s="8" customFormat="1" ht="24.95" customHeight="1">
      <c r="B101" s="104"/>
      <c r="D101" s="105" t="s">
        <v>168</v>
      </c>
      <c r="E101" s="106"/>
      <c r="F101" s="106"/>
      <c r="G101" s="106"/>
      <c r="H101" s="106"/>
      <c r="I101" s="106"/>
      <c r="J101" s="107">
        <f>J130</f>
        <v>0</v>
      </c>
      <c r="L101" s="104"/>
    </row>
    <row r="102" spans="2:47" s="9" customFormat="1" ht="19.899999999999999" customHeight="1">
      <c r="B102" s="108"/>
      <c r="D102" s="109" t="s">
        <v>170</v>
      </c>
      <c r="E102" s="110"/>
      <c r="F102" s="110"/>
      <c r="G102" s="110"/>
      <c r="H102" s="110"/>
      <c r="I102" s="110"/>
      <c r="J102" s="111">
        <f>J131</f>
        <v>0</v>
      </c>
      <c r="L102" s="108"/>
    </row>
    <row r="103" spans="2:47" s="9" customFormat="1" ht="19.899999999999999" customHeight="1">
      <c r="B103" s="108"/>
      <c r="D103" s="109" t="s">
        <v>171</v>
      </c>
      <c r="E103" s="110"/>
      <c r="F103" s="110"/>
      <c r="G103" s="110"/>
      <c r="H103" s="110"/>
      <c r="I103" s="110"/>
      <c r="J103" s="111">
        <f>J133</f>
        <v>0</v>
      </c>
      <c r="L103" s="108"/>
    </row>
    <row r="104" spans="2:47" s="9" customFormat="1" ht="19.899999999999999" customHeight="1">
      <c r="B104" s="108"/>
      <c r="D104" s="109" t="s">
        <v>172</v>
      </c>
      <c r="E104" s="110"/>
      <c r="F104" s="110"/>
      <c r="G104" s="110"/>
      <c r="H104" s="110"/>
      <c r="I104" s="110"/>
      <c r="J104" s="111">
        <f>J135</f>
        <v>0</v>
      </c>
      <c r="L104" s="108"/>
    </row>
    <row r="105" spans="2:47" s="1" customFormat="1" ht="21.75" customHeight="1">
      <c r="B105" s="28"/>
      <c r="L105" s="28"/>
    </row>
    <row r="106" spans="2:47" s="1" customFormat="1" ht="6.95" customHeight="1">
      <c r="B106" s="40"/>
      <c r="C106" s="41"/>
      <c r="D106" s="41"/>
      <c r="E106" s="41"/>
      <c r="F106" s="41"/>
      <c r="G106" s="41"/>
      <c r="H106" s="41"/>
      <c r="I106" s="41"/>
      <c r="J106" s="41"/>
      <c r="K106" s="41"/>
      <c r="L106" s="28"/>
    </row>
    <row r="110" spans="2:47" s="1" customFormat="1" ht="6.95" customHeight="1">
      <c r="B110" s="42"/>
      <c r="C110" s="43"/>
      <c r="D110" s="43"/>
      <c r="E110" s="43"/>
      <c r="F110" s="43"/>
      <c r="G110" s="43"/>
      <c r="H110" s="43"/>
      <c r="I110" s="43"/>
      <c r="J110" s="43"/>
      <c r="K110" s="43"/>
      <c r="L110" s="28"/>
    </row>
    <row r="111" spans="2:47" s="1" customFormat="1" ht="24.95" customHeight="1">
      <c r="B111" s="28"/>
      <c r="C111" s="17" t="s">
        <v>173</v>
      </c>
      <c r="L111" s="28"/>
    </row>
    <row r="112" spans="2:47" s="1" customFormat="1" ht="6.95" customHeight="1">
      <c r="B112" s="28"/>
      <c r="L112" s="28"/>
    </row>
    <row r="113" spans="2:63" s="1" customFormat="1" ht="12" customHeight="1">
      <c r="B113" s="28"/>
      <c r="C113" s="23" t="s">
        <v>16</v>
      </c>
      <c r="L113" s="28"/>
    </row>
    <row r="114" spans="2:63" s="1" customFormat="1" ht="16.5" customHeight="1">
      <c r="B114" s="28"/>
      <c r="E114" s="655" t="str">
        <f>E7</f>
        <v>Rekonstrukce a modernizace fotbalového hřiště SK Union Břevnov</v>
      </c>
      <c r="F114" s="656"/>
      <c r="G114" s="656"/>
      <c r="H114" s="656"/>
      <c r="L114" s="28"/>
    </row>
    <row r="115" spans="2:63" ht="12" customHeight="1">
      <c r="B115" s="16"/>
      <c r="C115" s="23" t="s">
        <v>153</v>
      </c>
      <c r="L115" s="16"/>
    </row>
    <row r="116" spans="2:63" s="1" customFormat="1" ht="16.5" customHeight="1">
      <c r="B116" s="28"/>
      <c r="E116" s="655" t="s">
        <v>567</v>
      </c>
      <c r="F116" s="654"/>
      <c r="G116" s="654"/>
      <c r="H116" s="654"/>
      <c r="L116" s="28"/>
    </row>
    <row r="117" spans="2:63" s="1" customFormat="1" ht="12" customHeight="1">
      <c r="B117" s="28"/>
      <c r="C117" s="23" t="s">
        <v>407</v>
      </c>
      <c r="L117" s="28"/>
    </row>
    <row r="118" spans="2:63" s="1" customFormat="1" ht="16.5" customHeight="1">
      <c r="B118" s="28"/>
      <c r="E118" s="614" t="str">
        <f>E11</f>
        <v>SO-03.7 - Elektroinstalace</v>
      </c>
      <c r="F118" s="654"/>
      <c r="G118" s="654"/>
      <c r="H118" s="654"/>
      <c r="L118" s="28"/>
    </row>
    <row r="119" spans="2:63" s="1" customFormat="1" ht="6.95" customHeight="1">
      <c r="B119" s="28"/>
      <c r="L119" s="28"/>
    </row>
    <row r="120" spans="2:63" s="1" customFormat="1" ht="12" customHeight="1">
      <c r="B120" s="28"/>
      <c r="C120" s="23" t="s">
        <v>20</v>
      </c>
      <c r="F120" s="21" t="str">
        <f>F14</f>
        <v>Praha 6</v>
      </c>
      <c r="I120" s="23" t="s">
        <v>22</v>
      </c>
      <c r="J120" s="48" t="str">
        <f>IF(J14="","",J14)</f>
        <v>19. 12. 2025</v>
      </c>
      <c r="L120" s="28"/>
    </row>
    <row r="121" spans="2:63" s="1" customFormat="1" ht="6.95" customHeight="1">
      <c r="B121" s="28"/>
      <c r="L121" s="28"/>
    </row>
    <row r="122" spans="2:63" s="1" customFormat="1" ht="25.7" customHeight="1">
      <c r="B122" s="28"/>
      <c r="C122" s="23" t="s">
        <v>24</v>
      </c>
      <c r="F122" s="21" t="str">
        <f>E17</f>
        <v>Městská část Praha 6</v>
      </c>
      <c r="I122" s="23" t="s">
        <v>30</v>
      </c>
      <c r="J122" s="26" t="str">
        <f>E23</f>
        <v>Sportovní projekty s.r.o.</v>
      </c>
      <c r="L122" s="28"/>
    </row>
    <row r="123" spans="2:63" s="1" customFormat="1" ht="15.2" customHeight="1">
      <c r="B123" s="28"/>
      <c r="C123" s="23" t="s">
        <v>28</v>
      </c>
      <c r="F123" s="21" t="str">
        <f>IF(E20="","",E20)</f>
        <v>Vyplň údaj</v>
      </c>
      <c r="I123" s="23" t="s">
        <v>33</v>
      </c>
      <c r="J123" s="26" t="str">
        <f>E26</f>
        <v>F.Pecka</v>
      </c>
      <c r="L123" s="28"/>
    </row>
    <row r="124" spans="2:63" s="1" customFormat="1" ht="10.35" customHeight="1">
      <c r="B124" s="28"/>
      <c r="L124" s="28"/>
    </row>
    <row r="125" spans="2:63" s="10" customFormat="1" ht="29.25" customHeight="1">
      <c r="B125" s="112"/>
      <c r="C125" s="113" t="s">
        <v>174</v>
      </c>
      <c r="D125" s="114" t="s">
        <v>62</v>
      </c>
      <c r="E125" s="114" t="s">
        <v>58</v>
      </c>
      <c r="F125" s="114" t="s">
        <v>59</v>
      </c>
      <c r="G125" s="114" t="s">
        <v>175</v>
      </c>
      <c r="H125" s="114" t="s">
        <v>176</v>
      </c>
      <c r="I125" s="114" t="s">
        <v>177</v>
      </c>
      <c r="J125" s="115" t="s">
        <v>157</v>
      </c>
      <c r="K125" s="116" t="s">
        <v>178</v>
      </c>
      <c r="L125" s="112"/>
      <c r="M125" s="55" t="s">
        <v>1</v>
      </c>
      <c r="N125" s="56" t="s">
        <v>41</v>
      </c>
      <c r="O125" s="56" t="s">
        <v>179</v>
      </c>
      <c r="P125" s="56" t="s">
        <v>180</v>
      </c>
      <c r="Q125" s="56" t="s">
        <v>181</v>
      </c>
      <c r="R125" s="56" t="s">
        <v>182</v>
      </c>
      <c r="S125" s="56" t="s">
        <v>183</v>
      </c>
      <c r="T125" s="57" t="s">
        <v>184</v>
      </c>
    </row>
    <row r="126" spans="2:63" s="1" customFormat="1" ht="22.7" customHeight="1">
      <c r="B126" s="28"/>
      <c r="C126" s="60" t="s">
        <v>185</v>
      </c>
      <c r="J126" s="117">
        <f>BK126</f>
        <v>0</v>
      </c>
      <c r="L126" s="28"/>
      <c r="M126" s="58"/>
      <c r="N126" s="49"/>
      <c r="O126" s="49"/>
      <c r="P126" s="118">
        <f>P127+P130</f>
        <v>0</v>
      </c>
      <c r="Q126" s="49"/>
      <c r="R126" s="118">
        <f>R127+R130</f>
        <v>0</v>
      </c>
      <c r="S126" s="49"/>
      <c r="T126" s="119">
        <f>T127+T130</f>
        <v>0</v>
      </c>
      <c r="AT126" s="13" t="s">
        <v>76</v>
      </c>
      <c r="AU126" s="13" t="s">
        <v>159</v>
      </c>
      <c r="BK126" s="120">
        <f>BK127+BK130</f>
        <v>0</v>
      </c>
    </row>
    <row r="127" spans="2:63" s="11" customFormat="1" ht="25.9" customHeight="1">
      <c r="B127" s="121"/>
      <c r="D127" s="122" t="s">
        <v>76</v>
      </c>
      <c r="E127" s="123" t="s">
        <v>370</v>
      </c>
      <c r="F127" s="123" t="s">
        <v>371</v>
      </c>
      <c r="I127" s="124"/>
      <c r="J127" s="125">
        <f>BK127</f>
        <v>0</v>
      </c>
      <c r="L127" s="121"/>
      <c r="M127" s="126"/>
      <c r="P127" s="127">
        <f>P128</f>
        <v>0</v>
      </c>
      <c r="R127" s="127">
        <f>R128</f>
        <v>0</v>
      </c>
      <c r="T127" s="128">
        <f>T128</f>
        <v>0</v>
      </c>
      <c r="AR127" s="122" t="s">
        <v>87</v>
      </c>
      <c r="AT127" s="129" t="s">
        <v>76</v>
      </c>
      <c r="AU127" s="129" t="s">
        <v>77</v>
      </c>
      <c r="AY127" s="122" t="s">
        <v>188</v>
      </c>
      <c r="BK127" s="130">
        <f>BK128</f>
        <v>0</v>
      </c>
    </row>
    <row r="128" spans="2:63" s="11" customFormat="1" ht="22.7" customHeight="1">
      <c r="B128" s="121"/>
      <c r="D128" s="122" t="s">
        <v>76</v>
      </c>
      <c r="E128" s="131" t="s">
        <v>562</v>
      </c>
      <c r="F128" s="131" t="s">
        <v>563</v>
      </c>
      <c r="I128" s="124"/>
      <c r="J128" s="132">
        <f>BK128</f>
        <v>0</v>
      </c>
      <c r="L128" s="121"/>
      <c r="M128" s="126"/>
      <c r="P128" s="127">
        <f>P129</f>
        <v>0</v>
      </c>
      <c r="R128" s="127">
        <f>R129</f>
        <v>0</v>
      </c>
      <c r="T128" s="128">
        <f>T129</f>
        <v>0</v>
      </c>
      <c r="AR128" s="122" t="s">
        <v>87</v>
      </c>
      <c r="AT128" s="129" t="s">
        <v>76</v>
      </c>
      <c r="AU128" s="129" t="s">
        <v>85</v>
      </c>
      <c r="AY128" s="122" t="s">
        <v>188</v>
      </c>
      <c r="BK128" s="130">
        <f>BK129</f>
        <v>0</v>
      </c>
    </row>
    <row r="129" spans="2:65" s="1" customFormat="1" ht="16.5" customHeight="1">
      <c r="B129" s="28"/>
      <c r="C129" s="133" t="s">
        <v>85</v>
      </c>
      <c r="D129" s="133" t="s">
        <v>190</v>
      </c>
      <c r="E129" s="134" t="s">
        <v>2249</v>
      </c>
      <c r="F129" s="135" t="s">
        <v>2250</v>
      </c>
      <c r="G129" s="136" t="s">
        <v>445</v>
      </c>
      <c r="H129" s="137">
        <v>1</v>
      </c>
      <c r="I129" s="138">
        <f>SUM('SO-03.7'!G155)</f>
        <v>0</v>
      </c>
      <c r="J129" s="139">
        <f>ROUND(I129*H129,2)</f>
        <v>0</v>
      </c>
      <c r="K129" s="140"/>
      <c r="L129" s="28"/>
      <c r="M129" s="141" t="s">
        <v>1</v>
      </c>
      <c r="N129" s="142" t="s">
        <v>42</v>
      </c>
      <c r="P129" s="143">
        <f>O129*H129</f>
        <v>0</v>
      </c>
      <c r="Q129" s="143">
        <v>0</v>
      </c>
      <c r="R129" s="143">
        <f>Q129*H129</f>
        <v>0</v>
      </c>
      <c r="S129" s="143">
        <v>0</v>
      </c>
      <c r="T129" s="144">
        <f>S129*H129</f>
        <v>0</v>
      </c>
      <c r="AR129" s="145" t="s">
        <v>251</v>
      </c>
      <c r="AT129" s="145" t="s">
        <v>190</v>
      </c>
      <c r="AU129" s="145" t="s">
        <v>87</v>
      </c>
      <c r="AY129" s="13" t="s">
        <v>188</v>
      </c>
      <c r="BE129" s="146">
        <f>IF(N129="základní",J129,0)</f>
        <v>0</v>
      </c>
      <c r="BF129" s="146">
        <f>IF(N129="snížená",J129,0)</f>
        <v>0</v>
      </c>
      <c r="BG129" s="146">
        <f>IF(N129="zákl. přenesená",J129,0)</f>
        <v>0</v>
      </c>
      <c r="BH129" s="146">
        <f>IF(N129="sníž. přenesená",J129,0)</f>
        <v>0</v>
      </c>
      <c r="BI129" s="146">
        <f>IF(N129="nulová",J129,0)</f>
        <v>0</v>
      </c>
      <c r="BJ129" s="13" t="s">
        <v>85</v>
      </c>
      <c r="BK129" s="146">
        <f>ROUND(I129*H129,2)</f>
        <v>0</v>
      </c>
      <c r="BL129" s="13" t="s">
        <v>251</v>
      </c>
      <c r="BM129" s="145" t="s">
        <v>2251</v>
      </c>
    </row>
    <row r="130" spans="2:65" s="11" customFormat="1" ht="25.9" customHeight="1">
      <c r="B130" s="121"/>
      <c r="D130" s="122" t="s">
        <v>76</v>
      </c>
      <c r="E130" s="123" t="s">
        <v>379</v>
      </c>
      <c r="F130" s="123" t="s">
        <v>380</v>
      </c>
      <c r="I130" s="124"/>
      <c r="J130" s="125">
        <f>BK130</f>
        <v>0</v>
      </c>
      <c r="L130" s="121"/>
      <c r="M130" s="126"/>
      <c r="P130" s="127">
        <f>P131+P133+P135</f>
        <v>0</v>
      </c>
      <c r="R130" s="127">
        <f>R131+R133+R135</f>
        <v>0</v>
      </c>
      <c r="T130" s="128">
        <f>T131+T133+T135</f>
        <v>0</v>
      </c>
      <c r="AR130" s="122" t="s">
        <v>207</v>
      </c>
      <c r="AT130" s="129" t="s">
        <v>76</v>
      </c>
      <c r="AU130" s="129" t="s">
        <v>77</v>
      </c>
      <c r="AY130" s="122" t="s">
        <v>188</v>
      </c>
      <c r="BK130" s="130">
        <f>BK131+BK133+BK135</f>
        <v>0</v>
      </c>
    </row>
    <row r="131" spans="2:65" s="11" customFormat="1" ht="22.7" customHeight="1">
      <c r="B131" s="121"/>
      <c r="D131" s="122" t="s">
        <v>76</v>
      </c>
      <c r="E131" s="131" t="s">
        <v>389</v>
      </c>
      <c r="F131" s="131" t="s">
        <v>390</v>
      </c>
      <c r="I131" s="124"/>
      <c r="J131" s="132">
        <f>BK131</f>
        <v>0</v>
      </c>
      <c r="L131" s="121"/>
      <c r="M131" s="126"/>
      <c r="P131" s="127">
        <f>P132</f>
        <v>0</v>
      </c>
      <c r="R131" s="127">
        <f>R132</f>
        <v>0</v>
      </c>
      <c r="T131" s="128">
        <f>T132</f>
        <v>0</v>
      </c>
      <c r="AR131" s="122" t="s">
        <v>207</v>
      </c>
      <c r="AT131" s="129" t="s">
        <v>76</v>
      </c>
      <c r="AU131" s="129" t="s">
        <v>85</v>
      </c>
      <c r="AY131" s="122" t="s">
        <v>188</v>
      </c>
      <c r="BK131" s="130">
        <f>BK132</f>
        <v>0</v>
      </c>
    </row>
    <row r="132" spans="2:65" s="1" customFormat="1" ht="16.5" customHeight="1">
      <c r="B132" s="28"/>
      <c r="C132" s="133" t="s">
        <v>87</v>
      </c>
      <c r="D132" s="133" t="s">
        <v>190</v>
      </c>
      <c r="E132" s="134" t="s">
        <v>392</v>
      </c>
      <c r="F132" s="135" t="s">
        <v>390</v>
      </c>
      <c r="G132" s="136" t="s">
        <v>393</v>
      </c>
      <c r="H132" s="147"/>
      <c r="I132" s="138"/>
      <c r="J132" s="139">
        <f>ROUND(I132*H132,2)</f>
        <v>0</v>
      </c>
      <c r="K132" s="140"/>
      <c r="L132" s="28"/>
      <c r="M132" s="141" t="s">
        <v>1</v>
      </c>
      <c r="N132" s="142" t="s">
        <v>42</v>
      </c>
      <c r="P132" s="143">
        <f>O132*H132</f>
        <v>0</v>
      </c>
      <c r="Q132" s="143">
        <v>0</v>
      </c>
      <c r="R132" s="143">
        <f>Q132*H132</f>
        <v>0</v>
      </c>
      <c r="S132" s="143">
        <v>0</v>
      </c>
      <c r="T132" s="144">
        <f>S132*H132</f>
        <v>0</v>
      </c>
      <c r="AR132" s="145" t="s">
        <v>387</v>
      </c>
      <c r="AT132" s="145" t="s">
        <v>190</v>
      </c>
      <c r="AU132" s="145" t="s">
        <v>87</v>
      </c>
      <c r="AY132" s="13" t="s">
        <v>188</v>
      </c>
      <c r="BE132" s="146">
        <f>IF(N132="základní",J132,0)</f>
        <v>0</v>
      </c>
      <c r="BF132" s="146">
        <f>IF(N132="snížená",J132,0)</f>
        <v>0</v>
      </c>
      <c r="BG132" s="146">
        <f>IF(N132="zákl. přenesená",J132,0)</f>
        <v>0</v>
      </c>
      <c r="BH132" s="146">
        <f>IF(N132="sníž. přenesená",J132,0)</f>
        <v>0</v>
      </c>
      <c r="BI132" s="146">
        <f>IF(N132="nulová",J132,0)</f>
        <v>0</v>
      </c>
      <c r="BJ132" s="13" t="s">
        <v>85</v>
      </c>
      <c r="BK132" s="146">
        <f>ROUND(I132*H132,2)</f>
        <v>0</v>
      </c>
      <c r="BL132" s="13" t="s">
        <v>387</v>
      </c>
      <c r="BM132" s="145" t="s">
        <v>2252</v>
      </c>
    </row>
    <row r="133" spans="2:65" s="11" customFormat="1" ht="22.7" customHeight="1">
      <c r="B133" s="121"/>
      <c r="D133" s="122" t="s">
        <v>76</v>
      </c>
      <c r="E133" s="131" t="s">
        <v>395</v>
      </c>
      <c r="F133" s="131" t="s">
        <v>396</v>
      </c>
      <c r="I133" s="124"/>
      <c r="J133" s="132">
        <f>BK133</f>
        <v>0</v>
      </c>
      <c r="L133" s="121"/>
      <c r="M133" s="126"/>
      <c r="P133" s="127">
        <f>P134</f>
        <v>0</v>
      </c>
      <c r="R133" s="127">
        <f>R134</f>
        <v>0</v>
      </c>
      <c r="T133" s="128">
        <f>T134</f>
        <v>0</v>
      </c>
      <c r="AR133" s="122" t="s">
        <v>207</v>
      </c>
      <c r="AT133" s="129" t="s">
        <v>76</v>
      </c>
      <c r="AU133" s="129" t="s">
        <v>85</v>
      </c>
      <c r="AY133" s="122" t="s">
        <v>188</v>
      </c>
      <c r="BK133" s="130">
        <f>BK134</f>
        <v>0</v>
      </c>
    </row>
    <row r="134" spans="2:65" s="1" customFormat="1" ht="16.5" customHeight="1">
      <c r="B134" s="28"/>
      <c r="C134" s="133" t="s">
        <v>199</v>
      </c>
      <c r="D134" s="133" t="s">
        <v>190</v>
      </c>
      <c r="E134" s="134" t="s">
        <v>398</v>
      </c>
      <c r="F134" s="135" t="s">
        <v>396</v>
      </c>
      <c r="G134" s="136" t="s">
        <v>393</v>
      </c>
      <c r="H134" s="147"/>
      <c r="I134" s="138"/>
      <c r="J134" s="139">
        <f>ROUND(I134*H134,2)</f>
        <v>0</v>
      </c>
      <c r="K134" s="140"/>
      <c r="L134" s="28"/>
      <c r="M134" s="141" t="s">
        <v>1</v>
      </c>
      <c r="N134" s="142" t="s">
        <v>42</v>
      </c>
      <c r="P134" s="143">
        <f>O134*H134</f>
        <v>0</v>
      </c>
      <c r="Q134" s="143">
        <v>0</v>
      </c>
      <c r="R134" s="143">
        <f>Q134*H134</f>
        <v>0</v>
      </c>
      <c r="S134" s="143">
        <v>0</v>
      </c>
      <c r="T134" s="144">
        <f>S134*H134</f>
        <v>0</v>
      </c>
      <c r="AR134" s="145" t="s">
        <v>387</v>
      </c>
      <c r="AT134" s="145" t="s">
        <v>190</v>
      </c>
      <c r="AU134" s="145" t="s">
        <v>87</v>
      </c>
      <c r="AY134" s="13" t="s">
        <v>188</v>
      </c>
      <c r="BE134" s="146">
        <f>IF(N134="základní",J134,0)</f>
        <v>0</v>
      </c>
      <c r="BF134" s="146">
        <f>IF(N134="snížená",J134,0)</f>
        <v>0</v>
      </c>
      <c r="BG134" s="146">
        <f>IF(N134="zákl. přenesená",J134,0)</f>
        <v>0</v>
      </c>
      <c r="BH134" s="146">
        <f>IF(N134="sníž. přenesená",J134,0)</f>
        <v>0</v>
      </c>
      <c r="BI134" s="146">
        <f>IF(N134="nulová",J134,0)</f>
        <v>0</v>
      </c>
      <c r="BJ134" s="13" t="s">
        <v>85</v>
      </c>
      <c r="BK134" s="146">
        <f>ROUND(I134*H134,2)</f>
        <v>0</v>
      </c>
      <c r="BL134" s="13" t="s">
        <v>387</v>
      </c>
      <c r="BM134" s="145" t="s">
        <v>2253</v>
      </c>
    </row>
    <row r="135" spans="2:65" s="11" customFormat="1" ht="22.7" customHeight="1">
      <c r="B135" s="121"/>
      <c r="D135" s="122" t="s">
        <v>76</v>
      </c>
      <c r="E135" s="131" t="s">
        <v>400</v>
      </c>
      <c r="F135" s="131" t="s">
        <v>401</v>
      </c>
      <c r="I135" s="124"/>
      <c r="J135" s="132">
        <f>BK135</f>
        <v>0</v>
      </c>
      <c r="L135" s="121"/>
      <c r="M135" s="126"/>
      <c r="P135" s="127">
        <f>P136</f>
        <v>0</v>
      </c>
      <c r="R135" s="127">
        <f>R136</f>
        <v>0</v>
      </c>
      <c r="T135" s="128">
        <f>T136</f>
        <v>0</v>
      </c>
      <c r="AR135" s="122" t="s">
        <v>207</v>
      </c>
      <c r="AT135" s="129" t="s">
        <v>76</v>
      </c>
      <c r="AU135" s="129" t="s">
        <v>85</v>
      </c>
      <c r="AY135" s="122" t="s">
        <v>188</v>
      </c>
      <c r="BK135" s="130">
        <f>BK136</f>
        <v>0</v>
      </c>
    </row>
    <row r="136" spans="2:65" s="1" customFormat="1" ht="16.5" customHeight="1">
      <c r="B136" s="28"/>
      <c r="C136" s="133" t="s">
        <v>194</v>
      </c>
      <c r="D136" s="133" t="s">
        <v>190</v>
      </c>
      <c r="E136" s="134" t="s">
        <v>403</v>
      </c>
      <c r="F136" s="135" t="s">
        <v>404</v>
      </c>
      <c r="G136" s="136" t="s">
        <v>393</v>
      </c>
      <c r="H136" s="147"/>
      <c r="I136" s="138"/>
      <c r="J136" s="139">
        <f>ROUND(I136*H136,2)</f>
        <v>0</v>
      </c>
      <c r="K136" s="140"/>
      <c r="L136" s="28"/>
      <c r="M136" s="148" t="s">
        <v>1</v>
      </c>
      <c r="N136" s="149" t="s">
        <v>42</v>
      </c>
      <c r="O136" s="150"/>
      <c r="P136" s="151">
        <f>O136*H136</f>
        <v>0</v>
      </c>
      <c r="Q136" s="151">
        <v>0</v>
      </c>
      <c r="R136" s="151">
        <f>Q136*H136</f>
        <v>0</v>
      </c>
      <c r="S136" s="151">
        <v>0</v>
      </c>
      <c r="T136" s="152">
        <f>S136*H136</f>
        <v>0</v>
      </c>
      <c r="AR136" s="145" t="s">
        <v>387</v>
      </c>
      <c r="AT136" s="145" t="s">
        <v>190</v>
      </c>
      <c r="AU136" s="145" t="s">
        <v>87</v>
      </c>
      <c r="AY136" s="13" t="s">
        <v>188</v>
      </c>
      <c r="BE136" s="146">
        <f>IF(N136="základní",J136,0)</f>
        <v>0</v>
      </c>
      <c r="BF136" s="146">
        <f>IF(N136="snížená",J136,0)</f>
        <v>0</v>
      </c>
      <c r="BG136" s="146">
        <f>IF(N136="zákl. přenesená",J136,0)</f>
        <v>0</v>
      </c>
      <c r="BH136" s="146">
        <f>IF(N136="sníž. přenesená",J136,0)</f>
        <v>0</v>
      </c>
      <c r="BI136" s="146">
        <f>IF(N136="nulová",J136,0)</f>
        <v>0</v>
      </c>
      <c r="BJ136" s="13" t="s">
        <v>85</v>
      </c>
      <c r="BK136" s="146">
        <f>ROUND(I136*H136,2)</f>
        <v>0</v>
      </c>
      <c r="BL136" s="13" t="s">
        <v>387</v>
      </c>
      <c r="BM136" s="145" t="s">
        <v>2254</v>
      </c>
    </row>
    <row r="137" spans="2:65" s="1" customFormat="1" ht="6.95" customHeight="1">
      <c r="B137" s="40"/>
      <c r="C137" s="41"/>
      <c r="D137" s="41"/>
      <c r="E137" s="41"/>
      <c r="F137" s="41"/>
      <c r="G137" s="41"/>
      <c r="H137" s="41"/>
      <c r="I137" s="41"/>
      <c r="J137" s="41"/>
      <c r="K137" s="41"/>
      <c r="L137" s="28"/>
    </row>
  </sheetData>
  <sheetProtection algorithmName="SHA-512" hashValue="cAaZQ0tbQwZmmDx/FgFC7ONDeUgK13qNzw4IY9wYbHqoUkeCLwg3KrDu59KG4oE9FVDU8DBREEhOkQdwToakVA==" saltValue="5b1kyuKF1kDvwGWazB+/TuPgaQTpLe3QOEdKVgkI/P4e0x3e0Z1ROjg+IoFxm7WuxRr1Wrcuh9TI+lq9/UCB6A==" spinCount="100000" sheet="1" objects="1" scenarios="1" formatColumns="0" formatRows="0" autoFilter="0"/>
  <autoFilter ref="C125:K136"/>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090"/>
  <sheetViews>
    <sheetView zoomScaleNormal="100" workbookViewId="0">
      <selection activeCell="H9" sqref="H9"/>
    </sheetView>
  </sheetViews>
  <sheetFormatPr defaultColWidth="11.1640625" defaultRowHeight="12" outlineLevelRow="1"/>
  <cols>
    <col min="1" max="1" width="4.1640625" style="181" customWidth="1"/>
    <col min="2" max="2" width="15.1640625" style="183" bestFit="1" customWidth="1"/>
    <col min="3" max="3" width="89" style="183" customWidth="1"/>
    <col min="4" max="4" width="7" style="181" bestFit="1" customWidth="1"/>
    <col min="5" max="5" width="12.83203125" style="181" customWidth="1"/>
    <col min="6" max="6" width="12" style="181" customWidth="1"/>
    <col min="7" max="7" width="15.5" style="181" customWidth="1"/>
    <col min="8" max="8" width="14.83203125" style="181" bestFit="1" customWidth="1"/>
    <col min="9" max="11" width="11.1640625" style="181"/>
    <col min="12" max="13" width="11.1640625" style="181" hidden="1" customWidth="1"/>
    <col min="14" max="16384" width="11.1640625" style="181"/>
  </cols>
  <sheetData>
    <row r="1" spans="1:13" ht="15.75">
      <c r="A1" s="659" t="s">
        <v>3217</v>
      </c>
      <c r="B1" s="659"/>
      <c r="C1" s="659"/>
      <c r="D1" s="659"/>
      <c r="E1" s="659"/>
      <c r="F1" s="659"/>
      <c r="G1" s="659"/>
      <c r="H1" s="217"/>
      <c r="I1" s="217"/>
    </row>
    <row r="2" spans="1:13">
      <c r="A2" s="218" t="s">
        <v>3218</v>
      </c>
      <c r="B2" s="219" t="str">
        <f>[2]Stavba!CisloStavby</f>
        <v>0001</v>
      </c>
      <c r="C2" s="660" t="str">
        <f>[2]Stavba!NazevStavby</f>
        <v>UNION Břevnov</v>
      </c>
      <c r="D2" s="660"/>
      <c r="E2" s="660"/>
      <c r="F2" s="660"/>
      <c r="G2" s="660"/>
      <c r="H2" s="660"/>
      <c r="I2" s="660"/>
      <c r="J2" s="660"/>
      <c r="K2" s="660"/>
    </row>
    <row r="3" spans="1:13">
      <c r="A3" s="218" t="s">
        <v>3219</v>
      </c>
      <c r="B3" s="219" t="str">
        <f>cisloobjektu</f>
        <v>25.011</v>
      </c>
      <c r="C3" s="661" t="str">
        <f>[2]Stavba!E3</f>
        <v>ELEKTROINSTALACE</v>
      </c>
      <c r="D3" s="661"/>
      <c r="E3" s="661"/>
      <c r="F3" s="661"/>
      <c r="G3" s="661"/>
      <c r="H3" s="661"/>
      <c r="I3" s="661"/>
      <c r="J3" s="661"/>
      <c r="K3" s="661"/>
    </row>
    <row r="4" spans="1:13">
      <c r="A4" s="220" t="s">
        <v>3220</v>
      </c>
      <c r="B4" s="221" t="str">
        <f>CisloStavebnihoRozpoctu</f>
        <v>01</v>
      </c>
      <c r="C4" s="662" t="str">
        <f>NazevStavebnihoRozpoctu</f>
        <v>projektový rozpočet</v>
      </c>
      <c r="D4" s="663"/>
      <c r="E4" s="663"/>
      <c r="F4" s="663"/>
      <c r="G4" s="663"/>
      <c r="H4" s="663"/>
      <c r="I4" s="663"/>
      <c r="J4" s="663"/>
      <c r="K4" s="664"/>
    </row>
    <row r="5" spans="1:13">
      <c r="D5" s="184"/>
      <c r="H5" s="217"/>
      <c r="I5" s="217"/>
    </row>
    <row r="6" spans="1:13" ht="24">
      <c r="A6" s="222" t="s">
        <v>3221</v>
      </c>
      <c r="B6" s="223" t="s">
        <v>3222</v>
      </c>
      <c r="C6" s="223" t="s">
        <v>3223</v>
      </c>
      <c r="D6" s="224" t="s">
        <v>175</v>
      </c>
      <c r="E6" s="222" t="s">
        <v>3224</v>
      </c>
      <c r="F6" s="222" t="s">
        <v>3225</v>
      </c>
      <c r="G6" s="225" t="s">
        <v>3226</v>
      </c>
      <c r="H6" s="226" t="s">
        <v>3227</v>
      </c>
      <c r="I6" s="226" t="s">
        <v>3228</v>
      </c>
      <c r="J6" s="227" t="s">
        <v>3229</v>
      </c>
      <c r="K6" s="227" t="s">
        <v>3230</v>
      </c>
      <c r="L6" s="227" t="s">
        <v>41</v>
      </c>
      <c r="M6" s="227" t="s">
        <v>3231</v>
      </c>
    </row>
    <row r="7" spans="1:13">
      <c r="A7" s="177"/>
      <c r="B7" s="178"/>
      <c r="C7" s="178"/>
      <c r="D7" s="180"/>
      <c r="E7" s="228"/>
      <c r="F7" s="229"/>
      <c r="G7" s="229"/>
      <c r="H7" s="230"/>
      <c r="I7" s="230"/>
      <c r="J7" s="229"/>
      <c r="K7" s="229"/>
      <c r="L7" s="229"/>
      <c r="M7" s="229"/>
    </row>
    <row r="8" spans="1:13" s="216" customFormat="1">
      <c r="A8" s="231" t="s">
        <v>3232</v>
      </c>
      <c r="B8" s="232" t="s">
        <v>3233</v>
      </c>
      <c r="C8" s="233" t="s">
        <v>3234</v>
      </c>
      <c r="D8" s="234"/>
      <c r="E8" s="235"/>
      <c r="F8" s="236"/>
      <c r="G8" s="236">
        <f>SUM(G9:G108)</f>
        <v>0</v>
      </c>
      <c r="H8" s="236"/>
      <c r="I8" s="236">
        <f>SUM(I9:I108)</f>
        <v>0</v>
      </c>
      <c r="J8" s="236"/>
      <c r="K8" s="237">
        <f>SUM(K9:K108)</f>
        <v>0</v>
      </c>
      <c r="L8" s="190"/>
      <c r="M8" s="190">
        <f>SUM(M9:M108)</f>
        <v>0</v>
      </c>
    </row>
    <row r="9" spans="1:13" s="216" customFormat="1" ht="12.75" customHeight="1" outlineLevel="1">
      <c r="A9" s="197">
        <v>1</v>
      </c>
      <c r="B9" s="199" t="s">
        <v>3676</v>
      </c>
      <c r="C9" s="199" t="s">
        <v>3677</v>
      </c>
      <c r="D9" s="200" t="s">
        <v>500</v>
      </c>
      <c r="E9" s="490">
        <v>9</v>
      </c>
      <c r="F9" s="193">
        <f t="shared" ref="F9:F72" si="0">H9+J9</f>
        <v>0</v>
      </c>
      <c r="G9" s="193">
        <f t="shared" ref="G9:G72" si="1">E9*F9</f>
        <v>0</v>
      </c>
      <c r="H9" s="172"/>
      <c r="I9" s="193">
        <f t="shared" ref="I9:I72" si="2">ROUND(E9*H9,2)</f>
        <v>0</v>
      </c>
      <c r="J9" s="172"/>
      <c r="K9" s="186">
        <f t="shared" ref="K9:K72" si="3">ROUND(E9*J9,2)</f>
        <v>0</v>
      </c>
      <c r="L9" s="187">
        <v>21</v>
      </c>
      <c r="M9" s="187">
        <f t="shared" ref="M9:M72" si="4">G9*(1+L9/100)</f>
        <v>0</v>
      </c>
    </row>
    <row r="10" spans="1:13" s="216" customFormat="1" ht="12.75" customHeight="1" outlineLevel="1">
      <c r="A10" s="197">
        <v>2</v>
      </c>
      <c r="B10" s="199" t="s">
        <v>3678</v>
      </c>
      <c r="C10" s="199" t="s">
        <v>3679</v>
      </c>
      <c r="D10" s="200" t="s">
        <v>500</v>
      </c>
      <c r="E10" s="490">
        <v>17</v>
      </c>
      <c r="F10" s="193">
        <f t="shared" si="0"/>
        <v>0</v>
      </c>
      <c r="G10" s="193">
        <f t="shared" si="1"/>
        <v>0</v>
      </c>
      <c r="H10" s="172"/>
      <c r="I10" s="193">
        <f t="shared" si="2"/>
        <v>0</v>
      </c>
      <c r="J10" s="172"/>
      <c r="K10" s="186">
        <f t="shared" si="3"/>
        <v>0</v>
      </c>
      <c r="L10" s="187">
        <v>21</v>
      </c>
      <c r="M10" s="187">
        <f t="shared" si="4"/>
        <v>0</v>
      </c>
    </row>
    <row r="11" spans="1:13" s="216" customFormat="1" ht="12.75" customHeight="1" outlineLevel="1">
      <c r="A11" s="197">
        <v>3</v>
      </c>
      <c r="B11" s="199" t="s">
        <v>3680</v>
      </c>
      <c r="C11" s="199" t="s">
        <v>3681</v>
      </c>
      <c r="D11" s="200" t="s">
        <v>500</v>
      </c>
      <c r="E11" s="490">
        <v>6</v>
      </c>
      <c r="F11" s="193">
        <f t="shared" si="0"/>
        <v>0</v>
      </c>
      <c r="G11" s="193">
        <f t="shared" si="1"/>
        <v>0</v>
      </c>
      <c r="H11" s="172"/>
      <c r="I11" s="193">
        <f t="shared" si="2"/>
        <v>0</v>
      </c>
      <c r="J11" s="172"/>
      <c r="K11" s="186">
        <f t="shared" si="3"/>
        <v>0</v>
      </c>
      <c r="L11" s="187">
        <v>21</v>
      </c>
      <c r="M11" s="187">
        <f t="shared" si="4"/>
        <v>0</v>
      </c>
    </row>
    <row r="12" spans="1:13" s="216" customFormat="1" ht="12.75" customHeight="1" outlineLevel="1">
      <c r="A12" s="197">
        <v>4</v>
      </c>
      <c r="B12" s="199" t="s">
        <v>3682</v>
      </c>
      <c r="C12" s="199" t="s">
        <v>3683</v>
      </c>
      <c r="D12" s="200" t="s">
        <v>500</v>
      </c>
      <c r="E12" s="490">
        <v>1</v>
      </c>
      <c r="F12" s="193">
        <f t="shared" si="0"/>
        <v>0</v>
      </c>
      <c r="G12" s="193">
        <f t="shared" si="1"/>
        <v>0</v>
      </c>
      <c r="H12" s="172"/>
      <c r="I12" s="193">
        <f t="shared" si="2"/>
        <v>0</v>
      </c>
      <c r="J12" s="172"/>
      <c r="K12" s="186">
        <f t="shared" si="3"/>
        <v>0</v>
      </c>
      <c r="L12" s="187">
        <v>21</v>
      </c>
      <c r="M12" s="187">
        <f t="shared" si="4"/>
        <v>0</v>
      </c>
    </row>
    <row r="13" spans="1:13" s="216" customFormat="1" ht="12.75" customHeight="1" outlineLevel="1">
      <c r="A13" s="197">
        <v>5</v>
      </c>
      <c r="B13" s="199" t="s">
        <v>3684</v>
      </c>
      <c r="C13" s="199" t="s">
        <v>3685</v>
      </c>
      <c r="D13" s="200" t="s">
        <v>500</v>
      </c>
      <c r="E13" s="490">
        <v>1</v>
      </c>
      <c r="F13" s="193">
        <f t="shared" si="0"/>
        <v>0</v>
      </c>
      <c r="G13" s="193">
        <f t="shared" si="1"/>
        <v>0</v>
      </c>
      <c r="H13" s="172"/>
      <c r="I13" s="193">
        <f t="shared" si="2"/>
        <v>0</v>
      </c>
      <c r="J13" s="172"/>
      <c r="K13" s="186">
        <f t="shared" si="3"/>
        <v>0</v>
      </c>
      <c r="L13" s="187">
        <v>21</v>
      </c>
      <c r="M13" s="187">
        <f t="shared" si="4"/>
        <v>0</v>
      </c>
    </row>
    <row r="14" spans="1:13" s="216" customFormat="1" ht="12.75" customHeight="1" outlineLevel="1">
      <c r="A14" s="197">
        <v>6</v>
      </c>
      <c r="B14" s="199" t="s">
        <v>3686</v>
      </c>
      <c r="C14" s="199" t="s">
        <v>3687</v>
      </c>
      <c r="D14" s="200" t="s">
        <v>500</v>
      </c>
      <c r="E14" s="490">
        <v>9</v>
      </c>
      <c r="F14" s="193">
        <f t="shared" si="0"/>
        <v>0</v>
      </c>
      <c r="G14" s="193">
        <f t="shared" si="1"/>
        <v>0</v>
      </c>
      <c r="H14" s="172"/>
      <c r="I14" s="193">
        <f t="shared" si="2"/>
        <v>0</v>
      </c>
      <c r="J14" s="172"/>
      <c r="K14" s="186">
        <f t="shared" si="3"/>
        <v>0</v>
      </c>
      <c r="L14" s="187">
        <v>21</v>
      </c>
      <c r="M14" s="187">
        <f t="shared" si="4"/>
        <v>0</v>
      </c>
    </row>
    <row r="15" spans="1:13" s="216" customFormat="1" ht="12.75" customHeight="1" outlineLevel="1">
      <c r="A15" s="197">
        <v>7</v>
      </c>
      <c r="B15" s="199" t="s">
        <v>3688</v>
      </c>
      <c r="C15" s="199" t="s">
        <v>3689</v>
      </c>
      <c r="D15" s="200" t="s">
        <v>500</v>
      </c>
      <c r="E15" s="490">
        <v>5</v>
      </c>
      <c r="F15" s="193">
        <f t="shared" si="0"/>
        <v>0</v>
      </c>
      <c r="G15" s="193">
        <f t="shared" si="1"/>
        <v>0</v>
      </c>
      <c r="H15" s="172"/>
      <c r="I15" s="193">
        <f t="shared" si="2"/>
        <v>0</v>
      </c>
      <c r="J15" s="172"/>
      <c r="K15" s="186">
        <f t="shared" si="3"/>
        <v>0</v>
      </c>
      <c r="L15" s="187">
        <v>21</v>
      </c>
      <c r="M15" s="187">
        <f t="shared" si="4"/>
        <v>0</v>
      </c>
    </row>
    <row r="16" spans="1:13" s="216" customFormat="1" ht="12.75" customHeight="1" outlineLevel="1">
      <c r="A16" s="197">
        <v>8</v>
      </c>
      <c r="B16" s="199" t="s">
        <v>3690</v>
      </c>
      <c r="C16" s="199" t="s">
        <v>3691</v>
      </c>
      <c r="D16" s="200" t="s">
        <v>500</v>
      </c>
      <c r="E16" s="490">
        <v>34</v>
      </c>
      <c r="F16" s="193">
        <f t="shared" si="0"/>
        <v>0</v>
      </c>
      <c r="G16" s="193">
        <f t="shared" si="1"/>
        <v>0</v>
      </c>
      <c r="H16" s="172"/>
      <c r="I16" s="193">
        <f t="shared" si="2"/>
        <v>0</v>
      </c>
      <c r="J16" s="172"/>
      <c r="K16" s="186">
        <f t="shared" si="3"/>
        <v>0</v>
      </c>
      <c r="L16" s="187">
        <v>21</v>
      </c>
      <c r="M16" s="187">
        <f t="shared" si="4"/>
        <v>0</v>
      </c>
    </row>
    <row r="17" spans="1:13" s="216" customFormat="1" ht="12.75" customHeight="1" outlineLevel="1">
      <c r="A17" s="197">
        <v>9</v>
      </c>
      <c r="B17" s="199" t="s">
        <v>3692</v>
      </c>
      <c r="C17" s="199" t="s">
        <v>3693</v>
      </c>
      <c r="D17" s="200" t="s">
        <v>500</v>
      </c>
      <c r="E17" s="490">
        <v>4</v>
      </c>
      <c r="F17" s="193">
        <f t="shared" si="0"/>
        <v>0</v>
      </c>
      <c r="G17" s="193">
        <f t="shared" si="1"/>
        <v>0</v>
      </c>
      <c r="H17" s="172"/>
      <c r="I17" s="193">
        <f t="shared" si="2"/>
        <v>0</v>
      </c>
      <c r="J17" s="172"/>
      <c r="K17" s="186">
        <f t="shared" si="3"/>
        <v>0</v>
      </c>
      <c r="L17" s="187">
        <v>21</v>
      </c>
      <c r="M17" s="187">
        <f t="shared" si="4"/>
        <v>0</v>
      </c>
    </row>
    <row r="18" spans="1:13" s="216" customFormat="1" ht="12.75" customHeight="1" outlineLevel="1">
      <c r="A18" s="197">
        <v>10</v>
      </c>
      <c r="B18" s="199" t="s">
        <v>3694</v>
      </c>
      <c r="C18" s="199" t="s">
        <v>3695</v>
      </c>
      <c r="D18" s="200" t="s">
        <v>500</v>
      </c>
      <c r="E18" s="490">
        <v>1</v>
      </c>
      <c r="F18" s="193">
        <f t="shared" si="0"/>
        <v>0</v>
      </c>
      <c r="G18" s="193">
        <f t="shared" si="1"/>
        <v>0</v>
      </c>
      <c r="H18" s="172"/>
      <c r="I18" s="193">
        <f t="shared" si="2"/>
        <v>0</v>
      </c>
      <c r="J18" s="172"/>
      <c r="K18" s="186">
        <f t="shared" si="3"/>
        <v>0</v>
      </c>
      <c r="L18" s="187">
        <v>21</v>
      </c>
      <c r="M18" s="187">
        <f t="shared" si="4"/>
        <v>0</v>
      </c>
    </row>
    <row r="19" spans="1:13" s="216" customFormat="1" ht="12.75" customHeight="1" outlineLevel="1">
      <c r="A19" s="197">
        <v>11</v>
      </c>
      <c r="B19" s="199" t="s">
        <v>3696</v>
      </c>
      <c r="C19" s="199" t="s">
        <v>3697</v>
      </c>
      <c r="D19" s="200" t="s">
        <v>500</v>
      </c>
      <c r="E19" s="490">
        <v>1</v>
      </c>
      <c r="F19" s="193">
        <f t="shared" si="0"/>
        <v>0</v>
      </c>
      <c r="G19" s="193">
        <f t="shared" si="1"/>
        <v>0</v>
      </c>
      <c r="H19" s="172"/>
      <c r="I19" s="193">
        <f t="shared" si="2"/>
        <v>0</v>
      </c>
      <c r="J19" s="172"/>
      <c r="K19" s="186">
        <f t="shared" si="3"/>
        <v>0</v>
      </c>
      <c r="L19" s="187">
        <v>21</v>
      </c>
      <c r="M19" s="187">
        <f t="shared" si="4"/>
        <v>0</v>
      </c>
    </row>
    <row r="20" spans="1:13" s="216" customFormat="1" ht="12.75" customHeight="1" outlineLevel="1">
      <c r="A20" s="197">
        <v>12</v>
      </c>
      <c r="B20" s="199" t="s">
        <v>3698</v>
      </c>
      <c r="C20" s="199" t="s">
        <v>3699</v>
      </c>
      <c r="D20" s="200" t="s">
        <v>500</v>
      </c>
      <c r="E20" s="490">
        <v>1</v>
      </c>
      <c r="F20" s="193">
        <f t="shared" si="0"/>
        <v>0</v>
      </c>
      <c r="G20" s="193">
        <f t="shared" si="1"/>
        <v>0</v>
      </c>
      <c r="H20" s="172"/>
      <c r="I20" s="193">
        <f t="shared" si="2"/>
        <v>0</v>
      </c>
      <c r="J20" s="172"/>
      <c r="K20" s="186">
        <f t="shared" si="3"/>
        <v>0</v>
      </c>
      <c r="L20" s="187">
        <v>21</v>
      </c>
      <c r="M20" s="187">
        <f t="shared" si="4"/>
        <v>0</v>
      </c>
    </row>
    <row r="21" spans="1:13" s="216" customFormat="1" ht="12.75" customHeight="1" outlineLevel="1">
      <c r="A21" s="197">
        <v>13</v>
      </c>
      <c r="B21" s="199" t="s">
        <v>3700</v>
      </c>
      <c r="C21" s="199" t="s">
        <v>3701</v>
      </c>
      <c r="D21" s="200" t="s">
        <v>500</v>
      </c>
      <c r="E21" s="490">
        <v>1</v>
      </c>
      <c r="F21" s="193">
        <f t="shared" si="0"/>
        <v>0</v>
      </c>
      <c r="G21" s="193">
        <f t="shared" si="1"/>
        <v>0</v>
      </c>
      <c r="H21" s="172"/>
      <c r="I21" s="193">
        <f t="shared" si="2"/>
        <v>0</v>
      </c>
      <c r="J21" s="172"/>
      <c r="K21" s="186">
        <f t="shared" si="3"/>
        <v>0</v>
      </c>
      <c r="L21" s="187">
        <v>21</v>
      </c>
      <c r="M21" s="187">
        <f t="shared" si="4"/>
        <v>0</v>
      </c>
    </row>
    <row r="22" spans="1:13" s="216" customFormat="1" ht="12.75" customHeight="1" outlineLevel="1">
      <c r="A22" s="197">
        <v>14</v>
      </c>
      <c r="B22" s="199" t="s">
        <v>3702</v>
      </c>
      <c r="C22" s="199" t="s">
        <v>3703</v>
      </c>
      <c r="D22" s="200" t="s">
        <v>500</v>
      </c>
      <c r="E22" s="490">
        <v>1</v>
      </c>
      <c r="F22" s="193">
        <f t="shared" si="0"/>
        <v>0</v>
      </c>
      <c r="G22" s="193">
        <f t="shared" si="1"/>
        <v>0</v>
      </c>
      <c r="H22" s="172"/>
      <c r="I22" s="193">
        <f t="shared" si="2"/>
        <v>0</v>
      </c>
      <c r="J22" s="172"/>
      <c r="K22" s="186">
        <f t="shared" si="3"/>
        <v>0</v>
      </c>
      <c r="L22" s="187">
        <v>21</v>
      </c>
      <c r="M22" s="187">
        <f t="shared" si="4"/>
        <v>0</v>
      </c>
    </row>
    <row r="23" spans="1:13" s="216" customFormat="1" ht="12.75" customHeight="1" outlineLevel="1">
      <c r="A23" s="197">
        <v>15</v>
      </c>
      <c r="B23" s="199" t="s">
        <v>3704</v>
      </c>
      <c r="C23" s="199" t="s">
        <v>3705</v>
      </c>
      <c r="D23" s="200" t="s">
        <v>500</v>
      </c>
      <c r="E23" s="490">
        <v>1</v>
      </c>
      <c r="F23" s="193">
        <f t="shared" si="0"/>
        <v>0</v>
      </c>
      <c r="G23" s="193">
        <f t="shared" si="1"/>
        <v>0</v>
      </c>
      <c r="H23" s="172"/>
      <c r="I23" s="193">
        <f t="shared" si="2"/>
        <v>0</v>
      </c>
      <c r="J23" s="172"/>
      <c r="K23" s="186">
        <f t="shared" si="3"/>
        <v>0</v>
      </c>
      <c r="L23" s="187">
        <v>21</v>
      </c>
      <c r="M23" s="187">
        <f t="shared" si="4"/>
        <v>0</v>
      </c>
    </row>
    <row r="24" spans="1:13" s="216" customFormat="1" ht="12.75" customHeight="1" outlineLevel="1">
      <c r="A24" s="197">
        <v>16</v>
      </c>
      <c r="B24" s="199" t="s">
        <v>3706</v>
      </c>
      <c r="C24" s="199" t="s">
        <v>3707</v>
      </c>
      <c r="D24" s="200" t="s">
        <v>500</v>
      </c>
      <c r="E24" s="490">
        <v>1</v>
      </c>
      <c r="F24" s="193">
        <f t="shared" si="0"/>
        <v>0</v>
      </c>
      <c r="G24" s="193">
        <f t="shared" si="1"/>
        <v>0</v>
      </c>
      <c r="H24" s="172"/>
      <c r="I24" s="193">
        <f t="shared" si="2"/>
        <v>0</v>
      </c>
      <c r="J24" s="172"/>
      <c r="K24" s="186">
        <f t="shared" si="3"/>
        <v>0</v>
      </c>
      <c r="L24" s="187">
        <v>21</v>
      </c>
      <c r="M24" s="187">
        <f t="shared" si="4"/>
        <v>0</v>
      </c>
    </row>
    <row r="25" spans="1:13" s="216" customFormat="1" ht="12.75" customHeight="1" outlineLevel="1">
      <c r="A25" s="197">
        <v>17</v>
      </c>
      <c r="B25" s="199" t="s">
        <v>3708</v>
      </c>
      <c r="C25" s="199" t="s">
        <v>3709</v>
      </c>
      <c r="D25" s="200" t="s">
        <v>500</v>
      </c>
      <c r="E25" s="490">
        <v>1</v>
      </c>
      <c r="F25" s="193">
        <f t="shared" si="0"/>
        <v>0</v>
      </c>
      <c r="G25" s="193">
        <f t="shared" si="1"/>
        <v>0</v>
      </c>
      <c r="H25" s="172"/>
      <c r="I25" s="193">
        <f t="shared" si="2"/>
        <v>0</v>
      </c>
      <c r="J25" s="172"/>
      <c r="K25" s="186">
        <f t="shared" si="3"/>
        <v>0</v>
      </c>
      <c r="L25" s="187">
        <v>21</v>
      </c>
      <c r="M25" s="187">
        <f t="shared" si="4"/>
        <v>0</v>
      </c>
    </row>
    <row r="26" spans="1:13" s="216" customFormat="1" ht="12.75" customHeight="1" outlineLevel="1">
      <c r="A26" s="197">
        <v>18</v>
      </c>
      <c r="B26" s="199" t="s">
        <v>3710</v>
      </c>
      <c r="C26" s="199" t="s">
        <v>3711</v>
      </c>
      <c r="D26" s="200" t="s">
        <v>500</v>
      </c>
      <c r="E26" s="490">
        <v>2</v>
      </c>
      <c r="F26" s="193">
        <f t="shared" si="0"/>
        <v>0</v>
      </c>
      <c r="G26" s="193">
        <f t="shared" si="1"/>
        <v>0</v>
      </c>
      <c r="H26" s="172"/>
      <c r="I26" s="193">
        <f t="shared" si="2"/>
        <v>0</v>
      </c>
      <c r="J26" s="172"/>
      <c r="K26" s="186">
        <f t="shared" si="3"/>
        <v>0</v>
      </c>
      <c r="L26" s="187">
        <v>21</v>
      </c>
      <c r="M26" s="187">
        <f t="shared" si="4"/>
        <v>0</v>
      </c>
    </row>
    <row r="27" spans="1:13" s="216" customFormat="1" ht="12.75" customHeight="1" outlineLevel="1">
      <c r="A27" s="197">
        <v>19</v>
      </c>
      <c r="B27" s="199" t="s">
        <v>3712</v>
      </c>
      <c r="C27" s="199" t="s">
        <v>3713</v>
      </c>
      <c r="D27" s="200" t="s">
        <v>500</v>
      </c>
      <c r="E27" s="490">
        <v>1</v>
      </c>
      <c r="F27" s="193">
        <f t="shared" si="0"/>
        <v>0</v>
      </c>
      <c r="G27" s="193">
        <f t="shared" si="1"/>
        <v>0</v>
      </c>
      <c r="H27" s="172"/>
      <c r="I27" s="193">
        <f t="shared" si="2"/>
        <v>0</v>
      </c>
      <c r="J27" s="172"/>
      <c r="K27" s="186">
        <f t="shared" si="3"/>
        <v>0</v>
      </c>
      <c r="L27" s="187">
        <v>21</v>
      </c>
      <c r="M27" s="187">
        <f t="shared" si="4"/>
        <v>0</v>
      </c>
    </row>
    <row r="28" spans="1:13" s="216" customFormat="1" ht="12.75" customHeight="1" outlineLevel="1">
      <c r="A28" s="197">
        <v>20</v>
      </c>
      <c r="B28" s="199" t="s">
        <v>3714</v>
      </c>
      <c r="C28" s="199" t="s">
        <v>3715</v>
      </c>
      <c r="D28" s="200" t="s">
        <v>500</v>
      </c>
      <c r="E28" s="490">
        <v>1</v>
      </c>
      <c r="F28" s="193">
        <f t="shared" si="0"/>
        <v>0</v>
      </c>
      <c r="G28" s="193">
        <f t="shared" si="1"/>
        <v>0</v>
      </c>
      <c r="H28" s="172"/>
      <c r="I28" s="193">
        <f t="shared" si="2"/>
        <v>0</v>
      </c>
      <c r="J28" s="172"/>
      <c r="K28" s="186">
        <f t="shared" si="3"/>
        <v>0</v>
      </c>
      <c r="L28" s="187">
        <v>21</v>
      </c>
      <c r="M28" s="187">
        <f t="shared" si="4"/>
        <v>0</v>
      </c>
    </row>
    <row r="29" spans="1:13" s="216" customFormat="1" ht="12.75" customHeight="1" outlineLevel="1">
      <c r="A29" s="197">
        <v>21</v>
      </c>
      <c r="B29" s="199" t="s">
        <v>3716</v>
      </c>
      <c r="C29" s="199" t="s">
        <v>3717</v>
      </c>
      <c r="D29" s="200" t="s">
        <v>500</v>
      </c>
      <c r="E29" s="490">
        <v>1</v>
      </c>
      <c r="F29" s="193">
        <f t="shared" si="0"/>
        <v>0</v>
      </c>
      <c r="G29" s="193">
        <f t="shared" si="1"/>
        <v>0</v>
      </c>
      <c r="H29" s="172"/>
      <c r="I29" s="193">
        <f t="shared" si="2"/>
        <v>0</v>
      </c>
      <c r="J29" s="172"/>
      <c r="K29" s="186">
        <f t="shared" si="3"/>
        <v>0</v>
      </c>
      <c r="L29" s="187">
        <v>21</v>
      </c>
      <c r="M29" s="187">
        <f t="shared" si="4"/>
        <v>0</v>
      </c>
    </row>
    <row r="30" spans="1:13" s="216" customFormat="1" ht="12.75" customHeight="1" outlineLevel="1">
      <c r="A30" s="197">
        <v>22</v>
      </c>
      <c r="B30" s="199" t="s">
        <v>3718</v>
      </c>
      <c r="C30" s="199" t="s">
        <v>3719</v>
      </c>
      <c r="D30" s="200" t="s">
        <v>500</v>
      </c>
      <c r="E30" s="490">
        <v>2</v>
      </c>
      <c r="F30" s="193">
        <f t="shared" si="0"/>
        <v>0</v>
      </c>
      <c r="G30" s="193">
        <f t="shared" si="1"/>
        <v>0</v>
      </c>
      <c r="H30" s="172"/>
      <c r="I30" s="193">
        <f t="shared" si="2"/>
        <v>0</v>
      </c>
      <c r="J30" s="172"/>
      <c r="K30" s="186">
        <f t="shared" si="3"/>
        <v>0</v>
      </c>
      <c r="L30" s="187">
        <v>21</v>
      </c>
      <c r="M30" s="187">
        <f t="shared" si="4"/>
        <v>0</v>
      </c>
    </row>
    <row r="31" spans="1:13" s="216" customFormat="1" ht="12.75" customHeight="1" outlineLevel="1">
      <c r="A31" s="197">
        <v>23</v>
      </c>
      <c r="B31" s="199" t="s">
        <v>3720</v>
      </c>
      <c r="C31" s="199" t="s">
        <v>3721</v>
      </c>
      <c r="D31" s="200" t="s">
        <v>500</v>
      </c>
      <c r="E31" s="490">
        <v>3</v>
      </c>
      <c r="F31" s="193">
        <f t="shared" si="0"/>
        <v>0</v>
      </c>
      <c r="G31" s="193">
        <f t="shared" si="1"/>
        <v>0</v>
      </c>
      <c r="H31" s="172"/>
      <c r="I31" s="193">
        <f t="shared" si="2"/>
        <v>0</v>
      </c>
      <c r="J31" s="172"/>
      <c r="K31" s="186">
        <f t="shared" si="3"/>
        <v>0</v>
      </c>
      <c r="L31" s="187">
        <v>21</v>
      </c>
      <c r="M31" s="187">
        <f t="shared" si="4"/>
        <v>0</v>
      </c>
    </row>
    <row r="32" spans="1:13" s="216" customFormat="1" ht="12.75" customHeight="1" outlineLevel="1">
      <c r="A32" s="197">
        <v>24</v>
      </c>
      <c r="B32" s="199" t="s">
        <v>3722</v>
      </c>
      <c r="C32" s="199" t="s">
        <v>3723</v>
      </c>
      <c r="D32" s="200" t="s">
        <v>500</v>
      </c>
      <c r="E32" s="490">
        <v>1</v>
      </c>
      <c r="F32" s="193">
        <f t="shared" si="0"/>
        <v>0</v>
      </c>
      <c r="G32" s="193">
        <f t="shared" si="1"/>
        <v>0</v>
      </c>
      <c r="H32" s="172"/>
      <c r="I32" s="193">
        <f t="shared" si="2"/>
        <v>0</v>
      </c>
      <c r="J32" s="172"/>
      <c r="K32" s="186">
        <f t="shared" si="3"/>
        <v>0</v>
      </c>
      <c r="L32" s="187">
        <v>21</v>
      </c>
      <c r="M32" s="187">
        <f t="shared" si="4"/>
        <v>0</v>
      </c>
    </row>
    <row r="33" spans="1:13" s="216" customFormat="1" ht="12.75" customHeight="1" outlineLevel="1">
      <c r="A33" s="197">
        <v>25</v>
      </c>
      <c r="B33" s="199" t="s">
        <v>3724</v>
      </c>
      <c r="C33" s="199" t="s">
        <v>3725</v>
      </c>
      <c r="D33" s="200" t="s">
        <v>500</v>
      </c>
      <c r="E33" s="490">
        <v>1</v>
      </c>
      <c r="F33" s="193">
        <f t="shared" si="0"/>
        <v>0</v>
      </c>
      <c r="G33" s="193">
        <f t="shared" si="1"/>
        <v>0</v>
      </c>
      <c r="H33" s="172"/>
      <c r="I33" s="193">
        <f t="shared" si="2"/>
        <v>0</v>
      </c>
      <c r="J33" s="172"/>
      <c r="K33" s="186">
        <f t="shared" si="3"/>
        <v>0</v>
      </c>
      <c r="L33" s="187">
        <v>21</v>
      </c>
      <c r="M33" s="187">
        <f t="shared" si="4"/>
        <v>0</v>
      </c>
    </row>
    <row r="34" spans="1:13" s="216" customFormat="1" ht="12.75" customHeight="1" outlineLevel="1">
      <c r="A34" s="197">
        <v>26</v>
      </c>
      <c r="B34" s="199" t="s">
        <v>3726</v>
      </c>
      <c r="C34" s="199" t="s">
        <v>3727</v>
      </c>
      <c r="D34" s="200" t="s">
        <v>500</v>
      </c>
      <c r="E34" s="490">
        <v>9</v>
      </c>
      <c r="F34" s="193">
        <f t="shared" si="0"/>
        <v>0</v>
      </c>
      <c r="G34" s="193">
        <f t="shared" si="1"/>
        <v>0</v>
      </c>
      <c r="H34" s="172"/>
      <c r="I34" s="193">
        <f t="shared" si="2"/>
        <v>0</v>
      </c>
      <c r="J34" s="172"/>
      <c r="K34" s="186">
        <f t="shared" si="3"/>
        <v>0</v>
      </c>
      <c r="L34" s="187">
        <v>21</v>
      </c>
      <c r="M34" s="187">
        <f t="shared" si="4"/>
        <v>0</v>
      </c>
    </row>
    <row r="35" spans="1:13" s="216" customFormat="1" ht="12.75" customHeight="1" outlineLevel="1">
      <c r="A35" s="197">
        <v>27</v>
      </c>
      <c r="B35" s="199" t="s">
        <v>3728</v>
      </c>
      <c r="C35" s="199" t="s">
        <v>3729</v>
      </c>
      <c r="D35" s="200" t="s">
        <v>500</v>
      </c>
      <c r="E35" s="490">
        <v>9</v>
      </c>
      <c r="F35" s="193">
        <f t="shared" si="0"/>
        <v>0</v>
      </c>
      <c r="G35" s="193">
        <f t="shared" si="1"/>
        <v>0</v>
      </c>
      <c r="H35" s="172"/>
      <c r="I35" s="193">
        <f t="shared" si="2"/>
        <v>0</v>
      </c>
      <c r="J35" s="172"/>
      <c r="K35" s="186">
        <f t="shared" si="3"/>
        <v>0</v>
      </c>
      <c r="L35" s="187">
        <v>21</v>
      </c>
      <c r="M35" s="187">
        <f t="shared" si="4"/>
        <v>0</v>
      </c>
    </row>
    <row r="36" spans="1:13" s="216" customFormat="1" ht="12.75" customHeight="1" outlineLevel="1">
      <c r="A36" s="197">
        <v>28</v>
      </c>
      <c r="B36" s="199" t="s">
        <v>3730</v>
      </c>
      <c r="C36" s="199" t="s">
        <v>3731</v>
      </c>
      <c r="D36" s="200" t="s">
        <v>500</v>
      </c>
      <c r="E36" s="490">
        <v>7</v>
      </c>
      <c r="F36" s="193">
        <f t="shared" si="0"/>
        <v>0</v>
      </c>
      <c r="G36" s="193">
        <f t="shared" si="1"/>
        <v>0</v>
      </c>
      <c r="H36" s="172"/>
      <c r="I36" s="193">
        <f t="shared" si="2"/>
        <v>0</v>
      </c>
      <c r="J36" s="172"/>
      <c r="K36" s="186">
        <f t="shared" si="3"/>
        <v>0</v>
      </c>
      <c r="L36" s="187">
        <v>21</v>
      </c>
      <c r="M36" s="187">
        <f t="shared" si="4"/>
        <v>0</v>
      </c>
    </row>
    <row r="37" spans="1:13" s="216" customFormat="1" ht="12.75" customHeight="1" outlineLevel="1">
      <c r="A37" s="197">
        <v>29</v>
      </c>
      <c r="B37" s="199" t="s">
        <v>3732</v>
      </c>
      <c r="C37" s="199" t="s">
        <v>3733</v>
      </c>
      <c r="D37" s="200" t="s">
        <v>500</v>
      </c>
      <c r="E37" s="490">
        <v>3</v>
      </c>
      <c r="F37" s="193">
        <f t="shared" si="0"/>
        <v>0</v>
      </c>
      <c r="G37" s="193">
        <f t="shared" si="1"/>
        <v>0</v>
      </c>
      <c r="H37" s="172"/>
      <c r="I37" s="193">
        <f t="shared" si="2"/>
        <v>0</v>
      </c>
      <c r="J37" s="172"/>
      <c r="K37" s="186">
        <f t="shared" si="3"/>
        <v>0</v>
      </c>
      <c r="L37" s="187">
        <v>21</v>
      </c>
      <c r="M37" s="187">
        <f t="shared" si="4"/>
        <v>0</v>
      </c>
    </row>
    <row r="38" spans="1:13" s="216" customFormat="1" ht="12.75" customHeight="1" outlineLevel="1">
      <c r="A38" s="197">
        <v>30</v>
      </c>
      <c r="B38" s="199" t="s">
        <v>3734</v>
      </c>
      <c r="C38" s="199" t="s">
        <v>3735</v>
      </c>
      <c r="D38" s="200" t="s">
        <v>500</v>
      </c>
      <c r="E38" s="490">
        <v>13</v>
      </c>
      <c r="F38" s="193">
        <f t="shared" si="0"/>
        <v>0</v>
      </c>
      <c r="G38" s="193">
        <f t="shared" si="1"/>
        <v>0</v>
      </c>
      <c r="H38" s="172"/>
      <c r="I38" s="193">
        <f t="shared" si="2"/>
        <v>0</v>
      </c>
      <c r="J38" s="172"/>
      <c r="K38" s="186">
        <f t="shared" si="3"/>
        <v>0</v>
      </c>
      <c r="L38" s="187">
        <v>21</v>
      </c>
      <c r="M38" s="187">
        <f t="shared" si="4"/>
        <v>0</v>
      </c>
    </row>
    <row r="39" spans="1:13" s="216" customFormat="1" ht="12.75" customHeight="1" outlineLevel="1">
      <c r="A39" s="197">
        <v>31</v>
      </c>
      <c r="B39" s="199" t="s">
        <v>3736</v>
      </c>
      <c r="C39" s="199" t="s">
        <v>3737</v>
      </c>
      <c r="D39" s="200" t="s">
        <v>500</v>
      </c>
      <c r="E39" s="490">
        <v>1</v>
      </c>
      <c r="F39" s="193">
        <f t="shared" si="0"/>
        <v>0</v>
      </c>
      <c r="G39" s="193">
        <f t="shared" si="1"/>
        <v>0</v>
      </c>
      <c r="H39" s="172"/>
      <c r="I39" s="193">
        <f t="shared" si="2"/>
        <v>0</v>
      </c>
      <c r="J39" s="172"/>
      <c r="K39" s="186">
        <f t="shared" si="3"/>
        <v>0</v>
      </c>
      <c r="L39" s="187">
        <v>21</v>
      </c>
      <c r="M39" s="187">
        <f t="shared" si="4"/>
        <v>0</v>
      </c>
    </row>
    <row r="40" spans="1:13" s="216" customFormat="1" ht="12.75" customHeight="1" outlineLevel="1">
      <c r="A40" s="197">
        <v>32</v>
      </c>
      <c r="B40" s="199" t="s">
        <v>3738</v>
      </c>
      <c r="C40" s="199" t="s">
        <v>3739</v>
      </c>
      <c r="D40" s="200" t="s">
        <v>500</v>
      </c>
      <c r="E40" s="490">
        <v>1</v>
      </c>
      <c r="F40" s="193">
        <f t="shared" si="0"/>
        <v>0</v>
      </c>
      <c r="G40" s="193">
        <f t="shared" si="1"/>
        <v>0</v>
      </c>
      <c r="H40" s="172"/>
      <c r="I40" s="193">
        <f t="shared" si="2"/>
        <v>0</v>
      </c>
      <c r="J40" s="172"/>
      <c r="K40" s="186">
        <f t="shared" si="3"/>
        <v>0</v>
      </c>
      <c r="L40" s="187">
        <v>21</v>
      </c>
      <c r="M40" s="187">
        <f t="shared" si="4"/>
        <v>0</v>
      </c>
    </row>
    <row r="41" spans="1:13" s="216" customFormat="1" ht="12.75" customHeight="1" outlineLevel="1">
      <c r="A41" s="197">
        <v>33</v>
      </c>
      <c r="B41" s="199" t="s">
        <v>3740</v>
      </c>
      <c r="C41" s="199" t="s">
        <v>3741</v>
      </c>
      <c r="D41" s="200" t="s">
        <v>500</v>
      </c>
      <c r="E41" s="490">
        <v>3</v>
      </c>
      <c r="F41" s="193">
        <f t="shared" si="0"/>
        <v>0</v>
      </c>
      <c r="G41" s="193">
        <f t="shared" si="1"/>
        <v>0</v>
      </c>
      <c r="H41" s="172"/>
      <c r="I41" s="193">
        <f t="shared" si="2"/>
        <v>0</v>
      </c>
      <c r="J41" s="172"/>
      <c r="K41" s="186">
        <f t="shared" si="3"/>
        <v>0</v>
      </c>
      <c r="L41" s="187">
        <v>21</v>
      </c>
      <c r="M41" s="187">
        <f t="shared" si="4"/>
        <v>0</v>
      </c>
    </row>
    <row r="42" spans="1:13" s="216" customFormat="1" ht="12.75" customHeight="1" outlineLevel="1">
      <c r="A42" s="197">
        <v>34</v>
      </c>
      <c r="B42" s="199" t="s">
        <v>3742</v>
      </c>
      <c r="C42" s="199" t="s">
        <v>3743</v>
      </c>
      <c r="D42" s="200" t="s">
        <v>500</v>
      </c>
      <c r="E42" s="490">
        <v>181</v>
      </c>
      <c r="F42" s="193">
        <f t="shared" si="0"/>
        <v>0</v>
      </c>
      <c r="G42" s="193">
        <f t="shared" si="1"/>
        <v>0</v>
      </c>
      <c r="H42" s="172"/>
      <c r="I42" s="193">
        <f t="shared" si="2"/>
        <v>0</v>
      </c>
      <c r="J42" s="172"/>
      <c r="K42" s="186">
        <f t="shared" si="3"/>
        <v>0</v>
      </c>
      <c r="L42" s="187">
        <v>21</v>
      </c>
      <c r="M42" s="187">
        <f t="shared" si="4"/>
        <v>0</v>
      </c>
    </row>
    <row r="43" spans="1:13" s="216" customFormat="1" ht="12.75" customHeight="1" outlineLevel="1">
      <c r="A43" s="197">
        <v>35</v>
      </c>
      <c r="B43" s="199"/>
      <c r="C43" s="199" t="s">
        <v>3744</v>
      </c>
      <c r="D43" s="200" t="s">
        <v>500</v>
      </c>
      <c r="E43" s="490">
        <v>80</v>
      </c>
      <c r="F43" s="193">
        <f t="shared" si="0"/>
        <v>0</v>
      </c>
      <c r="G43" s="193">
        <f t="shared" si="1"/>
        <v>0</v>
      </c>
      <c r="H43" s="172"/>
      <c r="I43" s="193">
        <f t="shared" si="2"/>
        <v>0</v>
      </c>
      <c r="J43" s="172"/>
      <c r="K43" s="186">
        <f t="shared" si="3"/>
        <v>0</v>
      </c>
      <c r="L43" s="187">
        <v>21</v>
      </c>
      <c r="M43" s="187">
        <f t="shared" si="4"/>
        <v>0</v>
      </c>
    </row>
    <row r="44" spans="1:13" s="216" customFormat="1" outlineLevel="1">
      <c r="A44" s="197">
        <v>36</v>
      </c>
      <c r="B44" s="198" t="s">
        <v>3745</v>
      </c>
      <c r="C44" s="199" t="s">
        <v>3746</v>
      </c>
      <c r="D44" s="200" t="s">
        <v>500</v>
      </c>
      <c r="E44" s="490">
        <v>1</v>
      </c>
      <c r="F44" s="193">
        <f t="shared" si="0"/>
        <v>0</v>
      </c>
      <c r="G44" s="193">
        <f t="shared" si="1"/>
        <v>0</v>
      </c>
      <c r="H44" s="172"/>
      <c r="I44" s="193">
        <f t="shared" si="2"/>
        <v>0</v>
      </c>
      <c r="J44" s="172"/>
      <c r="K44" s="186">
        <f t="shared" si="3"/>
        <v>0</v>
      </c>
      <c r="L44" s="187">
        <v>21</v>
      </c>
      <c r="M44" s="187">
        <f t="shared" si="4"/>
        <v>0</v>
      </c>
    </row>
    <row r="45" spans="1:13" s="216" customFormat="1" outlineLevel="1">
      <c r="A45" s="197">
        <v>37</v>
      </c>
      <c r="B45" s="198" t="s">
        <v>3747</v>
      </c>
      <c r="C45" s="199" t="s">
        <v>3748</v>
      </c>
      <c r="D45" s="200" t="s">
        <v>500</v>
      </c>
      <c r="E45" s="490">
        <v>1</v>
      </c>
      <c r="F45" s="193">
        <f t="shared" si="0"/>
        <v>0</v>
      </c>
      <c r="G45" s="193">
        <f t="shared" si="1"/>
        <v>0</v>
      </c>
      <c r="H45" s="172"/>
      <c r="I45" s="193">
        <f t="shared" si="2"/>
        <v>0</v>
      </c>
      <c r="J45" s="172"/>
      <c r="K45" s="186">
        <f t="shared" si="3"/>
        <v>0</v>
      </c>
      <c r="L45" s="187">
        <v>21</v>
      </c>
      <c r="M45" s="187">
        <f t="shared" si="4"/>
        <v>0</v>
      </c>
    </row>
    <row r="46" spans="1:13" s="216" customFormat="1" outlineLevel="1">
      <c r="A46" s="197">
        <v>38</v>
      </c>
      <c r="B46" s="198"/>
      <c r="C46" s="199" t="s">
        <v>3749</v>
      </c>
      <c r="D46" s="200" t="s">
        <v>500</v>
      </c>
      <c r="E46" s="490">
        <v>1</v>
      </c>
      <c r="F46" s="193">
        <f t="shared" si="0"/>
        <v>0</v>
      </c>
      <c r="G46" s="193">
        <f t="shared" si="1"/>
        <v>0</v>
      </c>
      <c r="H46" s="172"/>
      <c r="I46" s="193">
        <f t="shared" si="2"/>
        <v>0</v>
      </c>
      <c r="J46" s="172"/>
      <c r="K46" s="186">
        <f t="shared" si="3"/>
        <v>0</v>
      </c>
      <c r="L46" s="187">
        <v>21</v>
      </c>
      <c r="M46" s="187">
        <f t="shared" si="4"/>
        <v>0</v>
      </c>
    </row>
    <row r="47" spans="1:13" s="216" customFormat="1" outlineLevel="1">
      <c r="A47" s="197">
        <v>39</v>
      </c>
      <c r="B47" s="198"/>
      <c r="C47" s="199" t="s">
        <v>3750</v>
      </c>
      <c r="D47" s="200" t="s">
        <v>500</v>
      </c>
      <c r="E47" s="490">
        <v>1</v>
      </c>
      <c r="F47" s="193">
        <f t="shared" si="0"/>
        <v>0</v>
      </c>
      <c r="G47" s="193">
        <f t="shared" si="1"/>
        <v>0</v>
      </c>
      <c r="H47" s="172"/>
      <c r="I47" s="193">
        <f t="shared" si="2"/>
        <v>0</v>
      </c>
      <c r="J47" s="172"/>
      <c r="K47" s="186">
        <f t="shared" si="3"/>
        <v>0</v>
      </c>
      <c r="L47" s="187">
        <v>21</v>
      </c>
      <c r="M47" s="187">
        <f t="shared" si="4"/>
        <v>0</v>
      </c>
    </row>
    <row r="48" spans="1:13" s="216" customFormat="1" outlineLevel="1">
      <c r="A48" s="197">
        <v>40</v>
      </c>
      <c r="B48" s="198"/>
      <c r="C48" s="199" t="s">
        <v>3751</v>
      </c>
      <c r="D48" s="200" t="s">
        <v>500</v>
      </c>
      <c r="E48" s="490">
        <v>14</v>
      </c>
      <c r="F48" s="193">
        <f t="shared" si="0"/>
        <v>0</v>
      </c>
      <c r="G48" s="193">
        <f t="shared" si="1"/>
        <v>0</v>
      </c>
      <c r="H48" s="172"/>
      <c r="I48" s="193">
        <f t="shared" si="2"/>
        <v>0</v>
      </c>
      <c r="J48" s="172"/>
      <c r="K48" s="186">
        <f t="shared" si="3"/>
        <v>0</v>
      </c>
      <c r="L48" s="187">
        <v>21</v>
      </c>
      <c r="M48" s="187">
        <f t="shared" si="4"/>
        <v>0</v>
      </c>
    </row>
    <row r="49" spans="1:13" s="216" customFormat="1" outlineLevel="1">
      <c r="A49" s="197">
        <v>41</v>
      </c>
      <c r="B49" s="198"/>
      <c r="C49" s="199" t="s">
        <v>3752</v>
      </c>
      <c r="D49" s="200" t="s">
        <v>500</v>
      </c>
      <c r="E49" s="490">
        <v>14</v>
      </c>
      <c r="F49" s="193">
        <f t="shared" si="0"/>
        <v>0</v>
      </c>
      <c r="G49" s="193">
        <f t="shared" si="1"/>
        <v>0</v>
      </c>
      <c r="H49" s="172"/>
      <c r="I49" s="193">
        <f t="shared" si="2"/>
        <v>0</v>
      </c>
      <c r="J49" s="172"/>
      <c r="K49" s="186">
        <f t="shared" si="3"/>
        <v>0</v>
      </c>
      <c r="L49" s="187">
        <v>21</v>
      </c>
      <c r="M49" s="187">
        <f t="shared" si="4"/>
        <v>0</v>
      </c>
    </row>
    <row r="50" spans="1:13" s="216" customFormat="1" outlineLevel="1">
      <c r="A50" s="197">
        <v>42</v>
      </c>
      <c r="B50" s="198"/>
      <c r="C50" s="199" t="s">
        <v>3753</v>
      </c>
      <c r="D50" s="200" t="s">
        <v>500</v>
      </c>
      <c r="E50" s="490">
        <v>12</v>
      </c>
      <c r="F50" s="193">
        <f t="shared" si="0"/>
        <v>0</v>
      </c>
      <c r="G50" s="193">
        <f t="shared" si="1"/>
        <v>0</v>
      </c>
      <c r="H50" s="172"/>
      <c r="I50" s="193">
        <f t="shared" si="2"/>
        <v>0</v>
      </c>
      <c r="J50" s="172"/>
      <c r="K50" s="186">
        <f t="shared" si="3"/>
        <v>0</v>
      </c>
      <c r="L50" s="187">
        <v>21</v>
      </c>
      <c r="M50" s="187">
        <f t="shared" si="4"/>
        <v>0</v>
      </c>
    </row>
    <row r="51" spans="1:13" s="216" customFormat="1" outlineLevel="1">
      <c r="A51" s="197">
        <v>43</v>
      </c>
      <c r="B51" s="198"/>
      <c r="C51" s="199" t="s">
        <v>3752</v>
      </c>
      <c r="D51" s="200" t="s">
        <v>500</v>
      </c>
      <c r="E51" s="490">
        <v>12</v>
      </c>
      <c r="F51" s="193">
        <f t="shared" si="0"/>
        <v>0</v>
      </c>
      <c r="G51" s="193">
        <f t="shared" si="1"/>
        <v>0</v>
      </c>
      <c r="H51" s="172"/>
      <c r="I51" s="193">
        <f t="shared" si="2"/>
        <v>0</v>
      </c>
      <c r="J51" s="172"/>
      <c r="K51" s="186">
        <f t="shared" si="3"/>
        <v>0</v>
      </c>
      <c r="L51" s="187">
        <v>21</v>
      </c>
      <c r="M51" s="187">
        <f t="shared" si="4"/>
        <v>0</v>
      </c>
    </row>
    <row r="52" spans="1:13" s="216" customFormat="1" outlineLevel="1">
      <c r="A52" s="197">
        <v>44</v>
      </c>
      <c r="B52" s="198"/>
      <c r="C52" s="199" t="s">
        <v>3754</v>
      </c>
      <c r="D52" s="200" t="s">
        <v>500</v>
      </c>
      <c r="E52" s="490">
        <v>42</v>
      </c>
      <c r="F52" s="193">
        <f t="shared" si="0"/>
        <v>0</v>
      </c>
      <c r="G52" s="193">
        <f t="shared" si="1"/>
        <v>0</v>
      </c>
      <c r="H52" s="172"/>
      <c r="I52" s="193">
        <f t="shared" si="2"/>
        <v>0</v>
      </c>
      <c r="J52" s="172"/>
      <c r="K52" s="186">
        <f t="shared" si="3"/>
        <v>0</v>
      </c>
      <c r="L52" s="187">
        <v>21</v>
      </c>
      <c r="M52" s="187">
        <f t="shared" si="4"/>
        <v>0</v>
      </c>
    </row>
    <row r="53" spans="1:13" s="216" customFormat="1" outlineLevel="1">
      <c r="A53" s="197">
        <v>45</v>
      </c>
      <c r="B53" s="198"/>
      <c r="C53" s="199" t="s">
        <v>3752</v>
      </c>
      <c r="D53" s="200" t="s">
        <v>500</v>
      </c>
      <c r="E53" s="490">
        <v>42</v>
      </c>
      <c r="F53" s="193">
        <f t="shared" si="0"/>
        <v>0</v>
      </c>
      <c r="G53" s="193">
        <f t="shared" si="1"/>
        <v>0</v>
      </c>
      <c r="H53" s="172"/>
      <c r="I53" s="193">
        <f t="shared" si="2"/>
        <v>0</v>
      </c>
      <c r="J53" s="172"/>
      <c r="K53" s="186">
        <f t="shared" si="3"/>
        <v>0</v>
      </c>
      <c r="L53" s="187">
        <v>21</v>
      </c>
      <c r="M53" s="187">
        <f t="shared" si="4"/>
        <v>0</v>
      </c>
    </row>
    <row r="54" spans="1:13" s="216" customFormat="1" outlineLevel="1">
      <c r="A54" s="197">
        <v>46</v>
      </c>
      <c r="B54" s="198"/>
      <c r="C54" s="199" t="s">
        <v>3755</v>
      </c>
      <c r="D54" s="200" t="s">
        <v>500</v>
      </c>
      <c r="E54" s="490">
        <v>19</v>
      </c>
      <c r="F54" s="193">
        <f t="shared" si="0"/>
        <v>0</v>
      </c>
      <c r="G54" s="193">
        <f t="shared" si="1"/>
        <v>0</v>
      </c>
      <c r="H54" s="172"/>
      <c r="I54" s="193">
        <f t="shared" si="2"/>
        <v>0</v>
      </c>
      <c r="J54" s="172"/>
      <c r="K54" s="186">
        <f t="shared" si="3"/>
        <v>0</v>
      </c>
      <c r="L54" s="187">
        <v>21</v>
      </c>
      <c r="M54" s="187">
        <f t="shared" si="4"/>
        <v>0</v>
      </c>
    </row>
    <row r="55" spans="1:13" s="216" customFormat="1" outlineLevel="1">
      <c r="A55" s="197">
        <v>47</v>
      </c>
      <c r="B55" s="198"/>
      <c r="C55" s="199" t="s">
        <v>3752</v>
      </c>
      <c r="D55" s="200" t="s">
        <v>500</v>
      </c>
      <c r="E55" s="490">
        <v>19</v>
      </c>
      <c r="F55" s="193">
        <f t="shared" si="0"/>
        <v>0</v>
      </c>
      <c r="G55" s="193">
        <f t="shared" si="1"/>
        <v>0</v>
      </c>
      <c r="H55" s="172"/>
      <c r="I55" s="193">
        <f t="shared" si="2"/>
        <v>0</v>
      </c>
      <c r="J55" s="172"/>
      <c r="K55" s="186">
        <f t="shared" si="3"/>
        <v>0</v>
      </c>
      <c r="L55" s="187">
        <v>21</v>
      </c>
      <c r="M55" s="187">
        <f t="shared" si="4"/>
        <v>0</v>
      </c>
    </row>
    <row r="56" spans="1:13" s="216" customFormat="1" outlineLevel="1">
      <c r="A56" s="197">
        <v>48</v>
      </c>
      <c r="B56" s="198"/>
      <c r="C56" s="199" t="s">
        <v>3756</v>
      </c>
      <c r="D56" s="200" t="s">
        <v>500</v>
      </c>
      <c r="E56" s="490">
        <v>11</v>
      </c>
      <c r="F56" s="193">
        <f t="shared" si="0"/>
        <v>0</v>
      </c>
      <c r="G56" s="193">
        <f t="shared" si="1"/>
        <v>0</v>
      </c>
      <c r="H56" s="172"/>
      <c r="I56" s="193">
        <f t="shared" si="2"/>
        <v>0</v>
      </c>
      <c r="J56" s="172"/>
      <c r="K56" s="186">
        <f t="shared" si="3"/>
        <v>0</v>
      </c>
      <c r="L56" s="187">
        <v>21</v>
      </c>
      <c r="M56" s="187">
        <f t="shared" si="4"/>
        <v>0</v>
      </c>
    </row>
    <row r="57" spans="1:13" s="216" customFormat="1" outlineLevel="1">
      <c r="A57" s="197">
        <v>49</v>
      </c>
      <c r="B57" s="198"/>
      <c r="C57" s="199" t="s">
        <v>3752</v>
      </c>
      <c r="D57" s="200" t="s">
        <v>500</v>
      </c>
      <c r="E57" s="490">
        <v>11</v>
      </c>
      <c r="F57" s="193">
        <f t="shared" si="0"/>
        <v>0</v>
      </c>
      <c r="G57" s="193">
        <f t="shared" si="1"/>
        <v>0</v>
      </c>
      <c r="H57" s="172"/>
      <c r="I57" s="193">
        <f t="shared" si="2"/>
        <v>0</v>
      </c>
      <c r="J57" s="172"/>
      <c r="K57" s="186">
        <f t="shared" si="3"/>
        <v>0</v>
      </c>
      <c r="L57" s="187">
        <v>21</v>
      </c>
      <c r="M57" s="187">
        <f t="shared" si="4"/>
        <v>0</v>
      </c>
    </row>
    <row r="58" spans="1:13" s="216" customFormat="1" outlineLevel="1">
      <c r="A58" s="197">
        <v>50</v>
      </c>
      <c r="B58" s="198"/>
      <c r="C58" s="199" t="s">
        <v>3757</v>
      </c>
      <c r="D58" s="200" t="s">
        <v>500</v>
      </c>
      <c r="E58" s="490">
        <v>5</v>
      </c>
      <c r="F58" s="193">
        <f t="shared" si="0"/>
        <v>0</v>
      </c>
      <c r="G58" s="193">
        <f t="shared" si="1"/>
        <v>0</v>
      </c>
      <c r="H58" s="172"/>
      <c r="I58" s="193">
        <f t="shared" si="2"/>
        <v>0</v>
      </c>
      <c r="J58" s="172"/>
      <c r="K58" s="186">
        <f t="shared" si="3"/>
        <v>0</v>
      </c>
      <c r="L58" s="187">
        <v>21</v>
      </c>
      <c r="M58" s="187">
        <f t="shared" si="4"/>
        <v>0</v>
      </c>
    </row>
    <row r="59" spans="1:13" s="216" customFormat="1" outlineLevel="1">
      <c r="A59" s="197">
        <v>51</v>
      </c>
      <c r="B59" s="198"/>
      <c r="C59" s="199" t="s">
        <v>3752</v>
      </c>
      <c r="D59" s="200" t="s">
        <v>500</v>
      </c>
      <c r="E59" s="490">
        <v>5</v>
      </c>
      <c r="F59" s="193">
        <f t="shared" si="0"/>
        <v>0</v>
      </c>
      <c r="G59" s="193">
        <f t="shared" si="1"/>
        <v>0</v>
      </c>
      <c r="H59" s="172"/>
      <c r="I59" s="193">
        <f t="shared" si="2"/>
        <v>0</v>
      </c>
      <c r="J59" s="172"/>
      <c r="K59" s="186">
        <f t="shared" si="3"/>
        <v>0</v>
      </c>
      <c r="L59" s="187">
        <v>21</v>
      </c>
      <c r="M59" s="187">
        <f t="shared" si="4"/>
        <v>0</v>
      </c>
    </row>
    <row r="60" spans="1:13" s="216" customFormat="1" outlineLevel="1">
      <c r="A60" s="197">
        <v>52</v>
      </c>
      <c r="B60" s="198"/>
      <c r="C60" s="199" t="s">
        <v>3758</v>
      </c>
      <c r="D60" s="200" t="s">
        <v>500</v>
      </c>
      <c r="E60" s="490">
        <v>2</v>
      </c>
      <c r="F60" s="193">
        <f t="shared" si="0"/>
        <v>0</v>
      </c>
      <c r="G60" s="193">
        <f t="shared" si="1"/>
        <v>0</v>
      </c>
      <c r="H60" s="172"/>
      <c r="I60" s="193">
        <f t="shared" si="2"/>
        <v>0</v>
      </c>
      <c r="J60" s="172"/>
      <c r="K60" s="186">
        <f t="shared" si="3"/>
        <v>0</v>
      </c>
      <c r="L60" s="187">
        <v>21</v>
      </c>
      <c r="M60" s="187">
        <f t="shared" si="4"/>
        <v>0</v>
      </c>
    </row>
    <row r="61" spans="1:13" s="216" customFormat="1" outlineLevel="1">
      <c r="A61" s="197">
        <v>53</v>
      </c>
      <c r="B61" s="198"/>
      <c r="C61" s="199" t="s">
        <v>3752</v>
      </c>
      <c r="D61" s="200" t="s">
        <v>500</v>
      </c>
      <c r="E61" s="490">
        <v>2</v>
      </c>
      <c r="F61" s="193">
        <f t="shared" si="0"/>
        <v>0</v>
      </c>
      <c r="G61" s="193">
        <f t="shared" si="1"/>
        <v>0</v>
      </c>
      <c r="H61" s="172"/>
      <c r="I61" s="193">
        <f t="shared" si="2"/>
        <v>0</v>
      </c>
      <c r="J61" s="172"/>
      <c r="K61" s="186">
        <f t="shared" si="3"/>
        <v>0</v>
      </c>
      <c r="L61" s="187">
        <v>21</v>
      </c>
      <c r="M61" s="187">
        <f t="shared" si="4"/>
        <v>0</v>
      </c>
    </row>
    <row r="62" spans="1:13" s="216" customFormat="1" outlineLevel="1">
      <c r="A62" s="197">
        <v>54</v>
      </c>
      <c r="B62" s="198"/>
      <c r="C62" s="199" t="s">
        <v>3759</v>
      </c>
      <c r="D62" s="200" t="s">
        <v>500</v>
      </c>
      <c r="E62" s="490">
        <v>9</v>
      </c>
      <c r="F62" s="193">
        <f t="shared" si="0"/>
        <v>0</v>
      </c>
      <c r="G62" s="193">
        <f t="shared" si="1"/>
        <v>0</v>
      </c>
      <c r="H62" s="172"/>
      <c r="I62" s="193">
        <f t="shared" si="2"/>
        <v>0</v>
      </c>
      <c r="J62" s="172"/>
      <c r="K62" s="186">
        <f t="shared" si="3"/>
        <v>0</v>
      </c>
      <c r="L62" s="187">
        <v>21</v>
      </c>
      <c r="M62" s="187">
        <f t="shared" si="4"/>
        <v>0</v>
      </c>
    </row>
    <row r="63" spans="1:13" s="216" customFormat="1" outlineLevel="1">
      <c r="A63" s="197">
        <v>55</v>
      </c>
      <c r="B63" s="198"/>
      <c r="C63" s="199" t="s">
        <v>3752</v>
      </c>
      <c r="D63" s="200" t="s">
        <v>500</v>
      </c>
      <c r="E63" s="490">
        <v>9</v>
      </c>
      <c r="F63" s="193">
        <f t="shared" si="0"/>
        <v>0</v>
      </c>
      <c r="G63" s="193">
        <f t="shared" si="1"/>
        <v>0</v>
      </c>
      <c r="H63" s="172"/>
      <c r="I63" s="193">
        <f t="shared" si="2"/>
        <v>0</v>
      </c>
      <c r="J63" s="172"/>
      <c r="K63" s="186">
        <f t="shared" si="3"/>
        <v>0</v>
      </c>
      <c r="L63" s="187">
        <v>21</v>
      </c>
      <c r="M63" s="187">
        <f t="shared" si="4"/>
        <v>0</v>
      </c>
    </row>
    <row r="64" spans="1:13" s="216" customFormat="1" outlineLevel="1">
      <c r="A64" s="197">
        <v>56</v>
      </c>
      <c r="B64" s="198"/>
      <c r="C64" s="199" t="s">
        <v>3760</v>
      </c>
      <c r="D64" s="200" t="s">
        <v>500</v>
      </c>
      <c r="E64" s="490">
        <v>4</v>
      </c>
      <c r="F64" s="193">
        <f t="shared" si="0"/>
        <v>0</v>
      </c>
      <c r="G64" s="193">
        <f t="shared" si="1"/>
        <v>0</v>
      </c>
      <c r="H64" s="172"/>
      <c r="I64" s="193">
        <f t="shared" si="2"/>
        <v>0</v>
      </c>
      <c r="J64" s="172"/>
      <c r="K64" s="186">
        <f t="shared" si="3"/>
        <v>0</v>
      </c>
      <c r="L64" s="187">
        <v>21</v>
      </c>
      <c r="M64" s="187">
        <f t="shared" si="4"/>
        <v>0</v>
      </c>
    </row>
    <row r="65" spans="1:13" s="216" customFormat="1" outlineLevel="1">
      <c r="A65" s="197">
        <v>57</v>
      </c>
      <c r="B65" s="198"/>
      <c r="C65" s="199" t="s">
        <v>3752</v>
      </c>
      <c r="D65" s="200" t="s">
        <v>500</v>
      </c>
      <c r="E65" s="490">
        <v>4</v>
      </c>
      <c r="F65" s="193">
        <f t="shared" si="0"/>
        <v>0</v>
      </c>
      <c r="G65" s="193">
        <f t="shared" si="1"/>
        <v>0</v>
      </c>
      <c r="H65" s="172"/>
      <c r="I65" s="193">
        <f t="shared" si="2"/>
        <v>0</v>
      </c>
      <c r="J65" s="172"/>
      <c r="K65" s="186">
        <f t="shared" si="3"/>
        <v>0</v>
      </c>
      <c r="L65" s="187">
        <v>21</v>
      </c>
      <c r="M65" s="187">
        <f t="shared" si="4"/>
        <v>0</v>
      </c>
    </row>
    <row r="66" spans="1:13" s="216" customFormat="1" outlineLevel="1">
      <c r="A66" s="197">
        <v>58</v>
      </c>
      <c r="B66" s="198"/>
      <c r="C66" s="199" t="s">
        <v>3761</v>
      </c>
      <c r="D66" s="200" t="s">
        <v>500</v>
      </c>
      <c r="E66" s="490">
        <v>8</v>
      </c>
      <c r="F66" s="193">
        <f t="shared" si="0"/>
        <v>0</v>
      </c>
      <c r="G66" s="193">
        <f t="shared" si="1"/>
        <v>0</v>
      </c>
      <c r="H66" s="172"/>
      <c r="I66" s="193">
        <f t="shared" si="2"/>
        <v>0</v>
      </c>
      <c r="J66" s="172"/>
      <c r="K66" s="186">
        <f t="shared" si="3"/>
        <v>0</v>
      </c>
      <c r="L66" s="187">
        <v>21</v>
      </c>
      <c r="M66" s="187">
        <f t="shared" si="4"/>
        <v>0</v>
      </c>
    </row>
    <row r="67" spans="1:13" s="216" customFormat="1" ht="12.75" customHeight="1" outlineLevel="1">
      <c r="A67" s="197">
        <v>59</v>
      </c>
      <c r="B67" s="198"/>
      <c r="C67" s="199" t="s">
        <v>3762</v>
      </c>
      <c r="D67" s="200" t="s">
        <v>500</v>
      </c>
      <c r="E67" s="490">
        <v>50</v>
      </c>
      <c r="F67" s="193">
        <f t="shared" si="0"/>
        <v>0</v>
      </c>
      <c r="G67" s="193">
        <f t="shared" si="1"/>
        <v>0</v>
      </c>
      <c r="H67" s="172"/>
      <c r="I67" s="193">
        <f t="shared" si="2"/>
        <v>0</v>
      </c>
      <c r="J67" s="172"/>
      <c r="K67" s="186">
        <f t="shared" si="3"/>
        <v>0</v>
      </c>
      <c r="L67" s="187">
        <v>21</v>
      </c>
      <c r="M67" s="187">
        <f t="shared" si="4"/>
        <v>0</v>
      </c>
    </row>
    <row r="68" spans="1:13" s="216" customFormat="1" ht="12.75" customHeight="1" outlineLevel="1">
      <c r="A68" s="197">
        <v>60</v>
      </c>
      <c r="B68" s="198"/>
      <c r="C68" s="199" t="s">
        <v>3763</v>
      </c>
      <c r="D68" s="200" t="s">
        <v>500</v>
      </c>
      <c r="E68" s="490">
        <v>960</v>
      </c>
      <c r="F68" s="193">
        <f t="shared" si="0"/>
        <v>0</v>
      </c>
      <c r="G68" s="193">
        <f t="shared" si="1"/>
        <v>0</v>
      </c>
      <c r="H68" s="172"/>
      <c r="I68" s="193">
        <f t="shared" si="2"/>
        <v>0</v>
      </c>
      <c r="J68" s="172"/>
      <c r="K68" s="186">
        <f t="shared" si="3"/>
        <v>0</v>
      </c>
      <c r="L68" s="187">
        <v>21</v>
      </c>
      <c r="M68" s="187">
        <f t="shared" si="4"/>
        <v>0</v>
      </c>
    </row>
    <row r="69" spans="1:13" s="216" customFormat="1" ht="12.75" customHeight="1" outlineLevel="1">
      <c r="A69" s="197">
        <v>61</v>
      </c>
      <c r="B69" s="198" t="s">
        <v>3764</v>
      </c>
      <c r="C69" s="199" t="s">
        <v>3765</v>
      </c>
      <c r="D69" s="200" t="s">
        <v>193</v>
      </c>
      <c r="E69" s="490">
        <v>100</v>
      </c>
      <c r="F69" s="193">
        <f t="shared" si="0"/>
        <v>0</v>
      </c>
      <c r="G69" s="193">
        <f t="shared" si="1"/>
        <v>0</v>
      </c>
      <c r="H69" s="172"/>
      <c r="I69" s="193">
        <f t="shared" si="2"/>
        <v>0</v>
      </c>
      <c r="J69" s="172"/>
      <c r="K69" s="186">
        <f t="shared" si="3"/>
        <v>0</v>
      </c>
      <c r="L69" s="187">
        <v>21</v>
      </c>
      <c r="M69" s="187">
        <f t="shared" si="4"/>
        <v>0</v>
      </c>
    </row>
    <row r="70" spans="1:13" s="216" customFormat="1" ht="12.75" customHeight="1" outlineLevel="1">
      <c r="A70" s="197">
        <v>62</v>
      </c>
      <c r="B70" s="198"/>
      <c r="C70" s="199" t="s">
        <v>3766</v>
      </c>
      <c r="D70" s="200" t="s">
        <v>218</v>
      </c>
      <c r="E70" s="490">
        <v>100</v>
      </c>
      <c r="F70" s="193">
        <f t="shared" si="0"/>
        <v>0</v>
      </c>
      <c r="G70" s="193">
        <f t="shared" si="1"/>
        <v>0</v>
      </c>
      <c r="H70" s="172"/>
      <c r="I70" s="193">
        <f t="shared" si="2"/>
        <v>0</v>
      </c>
      <c r="J70" s="172"/>
      <c r="K70" s="186">
        <f t="shared" si="3"/>
        <v>0</v>
      </c>
      <c r="L70" s="187">
        <v>21</v>
      </c>
      <c r="M70" s="187">
        <f t="shared" si="4"/>
        <v>0</v>
      </c>
    </row>
    <row r="71" spans="1:13">
      <c r="A71" s="197">
        <v>61</v>
      </c>
      <c r="B71" s="198"/>
      <c r="C71" s="199" t="s">
        <v>3767</v>
      </c>
      <c r="D71" s="488" t="s">
        <v>218</v>
      </c>
      <c r="E71" s="489">
        <v>120</v>
      </c>
      <c r="F71" s="202">
        <f t="shared" si="0"/>
        <v>0</v>
      </c>
      <c r="G71" s="202">
        <f t="shared" si="1"/>
        <v>0</v>
      </c>
      <c r="H71" s="173"/>
      <c r="I71" s="195">
        <f t="shared" si="2"/>
        <v>0</v>
      </c>
      <c r="J71" s="174"/>
      <c r="K71" s="191">
        <f t="shared" si="3"/>
        <v>0</v>
      </c>
      <c r="L71" s="188">
        <v>21</v>
      </c>
      <c r="M71" s="188">
        <f t="shared" si="4"/>
        <v>0</v>
      </c>
    </row>
    <row r="72" spans="1:13">
      <c r="A72" s="197">
        <v>62</v>
      </c>
      <c r="B72" s="198"/>
      <c r="C72" s="199" t="s">
        <v>3768</v>
      </c>
      <c r="D72" s="488" t="s">
        <v>218</v>
      </c>
      <c r="E72" s="489">
        <v>140</v>
      </c>
      <c r="F72" s="202">
        <f t="shared" si="0"/>
        <v>0</v>
      </c>
      <c r="G72" s="202">
        <f t="shared" si="1"/>
        <v>0</v>
      </c>
      <c r="H72" s="173"/>
      <c r="I72" s="195">
        <f t="shared" si="2"/>
        <v>0</v>
      </c>
      <c r="J72" s="174"/>
      <c r="K72" s="191">
        <f t="shared" si="3"/>
        <v>0</v>
      </c>
      <c r="L72" s="188">
        <v>21</v>
      </c>
      <c r="M72" s="188">
        <f t="shared" si="4"/>
        <v>0</v>
      </c>
    </row>
    <row r="73" spans="1:13">
      <c r="A73" s="197">
        <v>63</v>
      </c>
      <c r="B73" s="198"/>
      <c r="C73" s="199" t="s">
        <v>3769</v>
      </c>
      <c r="D73" s="488" t="s">
        <v>218</v>
      </c>
      <c r="E73" s="489">
        <v>30</v>
      </c>
      <c r="F73" s="202">
        <f t="shared" ref="F73:F108" si="5">H73+J73</f>
        <v>0</v>
      </c>
      <c r="G73" s="202">
        <f t="shared" ref="G73:G106" si="6">E73*F73</f>
        <v>0</v>
      </c>
      <c r="H73" s="173"/>
      <c r="I73" s="195">
        <f t="shared" ref="I73:I108" si="7">ROUND(E73*H73,2)</f>
        <v>0</v>
      </c>
      <c r="J73" s="174"/>
      <c r="K73" s="191">
        <f t="shared" ref="K73:K108" si="8">ROUND(E73*J73,2)</f>
        <v>0</v>
      </c>
      <c r="L73" s="188">
        <v>21</v>
      </c>
      <c r="M73" s="188">
        <f t="shared" ref="M73:M108" si="9">G73*(1+L73/100)</f>
        <v>0</v>
      </c>
    </row>
    <row r="74" spans="1:13">
      <c r="A74" s="197">
        <v>64</v>
      </c>
      <c r="B74" s="198"/>
      <c r="C74" s="199" t="s">
        <v>3770</v>
      </c>
      <c r="D74" s="488" t="s">
        <v>218</v>
      </c>
      <c r="E74" s="489">
        <v>20</v>
      </c>
      <c r="F74" s="202">
        <f t="shared" si="5"/>
        <v>0</v>
      </c>
      <c r="G74" s="202">
        <f t="shared" si="6"/>
        <v>0</v>
      </c>
      <c r="H74" s="173"/>
      <c r="I74" s="195">
        <f t="shared" si="7"/>
        <v>0</v>
      </c>
      <c r="J74" s="174"/>
      <c r="K74" s="191">
        <f t="shared" si="8"/>
        <v>0</v>
      </c>
      <c r="L74" s="188">
        <v>21</v>
      </c>
      <c r="M74" s="188">
        <f t="shared" si="9"/>
        <v>0</v>
      </c>
    </row>
    <row r="75" spans="1:13">
      <c r="A75" s="197">
        <v>65</v>
      </c>
      <c r="B75" s="198"/>
      <c r="C75" s="199" t="s">
        <v>3771</v>
      </c>
      <c r="D75" s="488" t="s">
        <v>218</v>
      </c>
      <c r="E75" s="489">
        <v>260</v>
      </c>
      <c r="F75" s="202">
        <f t="shared" si="5"/>
        <v>0</v>
      </c>
      <c r="G75" s="202">
        <f t="shared" si="6"/>
        <v>0</v>
      </c>
      <c r="H75" s="173"/>
      <c r="I75" s="195">
        <f t="shared" si="7"/>
        <v>0</v>
      </c>
      <c r="J75" s="174"/>
      <c r="K75" s="191">
        <f t="shared" si="8"/>
        <v>0</v>
      </c>
      <c r="L75" s="188">
        <v>21</v>
      </c>
      <c r="M75" s="188">
        <f t="shared" si="9"/>
        <v>0</v>
      </c>
    </row>
    <row r="76" spans="1:13">
      <c r="A76" s="197">
        <v>66</v>
      </c>
      <c r="B76" s="198"/>
      <c r="C76" s="199" t="s">
        <v>3772</v>
      </c>
      <c r="D76" s="488" t="s">
        <v>218</v>
      </c>
      <c r="E76" s="489">
        <v>50</v>
      </c>
      <c r="F76" s="202">
        <f t="shared" si="5"/>
        <v>0</v>
      </c>
      <c r="G76" s="202">
        <f t="shared" si="6"/>
        <v>0</v>
      </c>
      <c r="H76" s="173"/>
      <c r="I76" s="195">
        <f t="shared" si="7"/>
        <v>0</v>
      </c>
      <c r="J76" s="174"/>
      <c r="K76" s="191">
        <f t="shared" si="8"/>
        <v>0</v>
      </c>
      <c r="L76" s="188">
        <v>21</v>
      </c>
      <c r="M76" s="188">
        <f t="shared" si="9"/>
        <v>0</v>
      </c>
    </row>
    <row r="77" spans="1:13">
      <c r="A77" s="197">
        <v>67</v>
      </c>
      <c r="B77" s="198"/>
      <c r="C77" s="199" t="s">
        <v>3773</v>
      </c>
      <c r="D77" s="488" t="s">
        <v>500</v>
      </c>
      <c r="E77" s="489">
        <v>2000</v>
      </c>
      <c r="F77" s="202">
        <f t="shared" si="5"/>
        <v>0</v>
      </c>
      <c r="G77" s="202">
        <f t="shared" si="6"/>
        <v>0</v>
      </c>
      <c r="H77" s="173"/>
      <c r="I77" s="195">
        <f t="shared" si="7"/>
        <v>0</v>
      </c>
      <c r="J77" s="174"/>
      <c r="K77" s="191">
        <f t="shared" si="8"/>
        <v>0</v>
      </c>
      <c r="L77" s="188">
        <v>21</v>
      </c>
      <c r="M77" s="188">
        <f t="shared" si="9"/>
        <v>0</v>
      </c>
    </row>
    <row r="78" spans="1:13">
      <c r="A78" s="197">
        <v>68</v>
      </c>
      <c r="B78" s="198"/>
      <c r="C78" s="199" t="s">
        <v>3774</v>
      </c>
      <c r="D78" s="488" t="s">
        <v>218</v>
      </c>
      <c r="E78" s="489">
        <v>120</v>
      </c>
      <c r="F78" s="202">
        <f t="shared" si="5"/>
        <v>0</v>
      </c>
      <c r="G78" s="202">
        <f t="shared" si="6"/>
        <v>0</v>
      </c>
      <c r="H78" s="173"/>
      <c r="I78" s="195">
        <f t="shared" si="7"/>
        <v>0</v>
      </c>
      <c r="J78" s="174"/>
      <c r="K78" s="191">
        <f t="shared" si="8"/>
        <v>0</v>
      </c>
      <c r="L78" s="188">
        <v>21</v>
      </c>
      <c r="M78" s="188">
        <f t="shared" si="9"/>
        <v>0</v>
      </c>
    </row>
    <row r="79" spans="1:13">
      <c r="A79" s="197">
        <v>69</v>
      </c>
      <c r="B79" s="198"/>
      <c r="C79" s="199" t="s">
        <v>3775</v>
      </c>
      <c r="D79" s="488" t="s">
        <v>500</v>
      </c>
      <c r="E79" s="489">
        <v>400</v>
      </c>
      <c r="F79" s="202">
        <f t="shared" si="5"/>
        <v>0</v>
      </c>
      <c r="G79" s="202">
        <f t="shared" si="6"/>
        <v>0</v>
      </c>
      <c r="H79" s="173"/>
      <c r="I79" s="195">
        <f t="shared" si="7"/>
        <v>0</v>
      </c>
      <c r="J79" s="174"/>
      <c r="K79" s="191">
        <f t="shared" si="8"/>
        <v>0</v>
      </c>
      <c r="L79" s="188">
        <v>21</v>
      </c>
      <c r="M79" s="188">
        <f t="shared" si="9"/>
        <v>0</v>
      </c>
    </row>
    <row r="80" spans="1:13">
      <c r="A80" s="197">
        <v>70</v>
      </c>
      <c r="B80" s="198"/>
      <c r="C80" s="199" t="s">
        <v>3776</v>
      </c>
      <c r="D80" s="488" t="s">
        <v>500</v>
      </c>
      <c r="E80" s="489">
        <v>900</v>
      </c>
      <c r="F80" s="202">
        <f t="shared" si="5"/>
        <v>0</v>
      </c>
      <c r="G80" s="202">
        <f t="shared" si="6"/>
        <v>0</v>
      </c>
      <c r="H80" s="173"/>
      <c r="I80" s="195">
        <f t="shared" si="7"/>
        <v>0</v>
      </c>
      <c r="J80" s="174"/>
      <c r="K80" s="191">
        <f t="shared" si="8"/>
        <v>0</v>
      </c>
      <c r="L80" s="188">
        <v>21</v>
      </c>
      <c r="M80" s="188">
        <f t="shared" si="9"/>
        <v>0</v>
      </c>
    </row>
    <row r="81" spans="1:13">
      <c r="A81" s="197">
        <v>71</v>
      </c>
      <c r="B81" s="198"/>
      <c r="C81" s="199" t="s">
        <v>3777</v>
      </c>
      <c r="D81" s="488" t="s">
        <v>500</v>
      </c>
      <c r="E81" s="489">
        <v>600</v>
      </c>
      <c r="F81" s="202">
        <f t="shared" si="5"/>
        <v>0</v>
      </c>
      <c r="G81" s="202">
        <f t="shared" si="6"/>
        <v>0</v>
      </c>
      <c r="H81" s="173"/>
      <c r="I81" s="195">
        <f t="shared" si="7"/>
        <v>0</v>
      </c>
      <c r="J81" s="174"/>
      <c r="K81" s="191">
        <f t="shared" si="8"/>
        <v>0</v>
      </c>
      <c r="L81" s="188">
        <v>21</v>
      </c>
      <c r="M81" s="188">
        <f t="shared" si="9"/>
        <v>0</v>
      </c>
    </row>
    <row r="82" spans="1:13">
      <c r="A82" s="197">
        <v>72</v>
      </c>
      <c r="B82" s="198"/>
      <c r="C82" s="199" t="s">
        <v>3778</v>
      </c>
      <c r="D82" s="488" t="s">
        <v>500</v>
      </c>
      <c r="E82" s="489">
        <v>240</v>
      </c>
      <c r="F82" s="202">
        <f t="shared" si="5"/>
        <v>0</v>
      </c>
      <c r="G82" s="202">
        <f t="shared" si="6"/>
        <v>0</v>
      </c>
      <c r="H82" s="173"/>
      <c r="I82" s="195">
        <f t="shared" si="7"/>
        <v>0</v>
      </c>
      <c r="J82" s="174"/>
      <c r="K82" s="191">
        <f t="shared" si="8"/>
        <v>0</v>
      </c>
      <c r="L82" s="188">
        <v>21</v>
      </c>
      <c r="M82" s="188">
        <f t="shared" si="9"/>
        <v>0</v>
      </c>
    </row>
    <row r="83" spans="1:13">
      <c r="A83" s="197">
        <v>73</v>
      </c>
      <c r="B83" s="198"/>
      <c r="C83" s="199" t="s">
        <v>3779</v>
      </c>
      <c r="D83" s="488" t="s">
        <v>500</v>
      </c>
      <c r="E83" s="489">
        <v>60</v>
      </c>
      <c r="F83" s="202">
        <f t="shared" si="5"/>
        <v>0</v>
      </c>
      <c r="G83" s="202">
        <f t="shared" si="6"/>
        <v>0</v>
      </c>
      <c r="H83" s="173"/>
      <c r="I83" s="195">
        <f t="shared" si="7"/>
        <v>0</v>
      </c>
      <c r="J83" s="174"/>
      <c r="K83" s="191">
        <f t="shared" si="8"/>
        <v>0</v>
      </c>
      <c r="L83" s="188">
        <v>21</v>
      </c>
      <c r="M83" s="188">
        <f t="shared" si="9"/>
        <v>0</v>
      </c>
    </row>
    <row r="84" spans="1:13">
      <c r="A84" s="197">
        <v>74</v>
      </c>
      <c r="B84" s="198"/>
      <c r="C84" s="199" t="s">
        <v>3780</v>
      </c>
      <c r="D84" s="488" t="s">
        <v>500</v>
      </c>
      <c r="E84" s="489">
        <v>40</v>
      </c>
      <c r="F84" s="202">
        <f t="shared" si="5"/>
        <v>0</v>
      </c>
      <c r="G84" s="202">
        <f t="shared" si="6"/>
        <v>0</v>
      </c>
      <c r="H84" s="173"/>
      <c r="I84" s="195">
        <f t="shared" si="7"/>
        <v>0</v>
      </c>
      <c r="J84" s="174"/>
      <c r="K84" s="191">
        <f t="shared" si="8"/>
        <v>0</v>
      </c>
      <c r="L84" s="188">
        <v>21</v>
      </c>
      <c r="M84" s="188">
        <f t="shared" si="9"/>
        <v>0</v>
      </c>
    </row>
    <row r="85" spans="1:13">
      <c r="A85" s="197">
        <v>75</v>
      </c>
      <c r="B85" s="198"/>
      <c r="C85" s="199" t="s">
        <v>3781</v>
      </c>
      <c r="D85" s="488" t="s">
        <v>500</v>
      </c>
      <c r="E85" s="489">
        <v>240</v>
      </c>
      <c r="F85" s="202">
        <f t="shared" si="5"/>
        <v>0</v>
      </c>
      <c r="G85" s="202">
        <f t="shared" si="6"/>
        <v>0</v>
      </c>
      <c r="H85" s="173"/>
      <c r="I85" s="195">
        <f t="shared" si="7"/>
        <v>0</v>
      </c>
      <c r="J85" s="174"/>
      <c r="K85" s="191">
        <f t="shared" si="8"/>
        <v>0</v>
      </c>
      <c r="L85" s="188">
        <v>21</v>
      </c>
      <c r="M85" s="188">
        <f t="shared" si="9"/>
        <v>0</v>
      </c>
    </row>
    <row r="86" spans="1:13">
      <c r="A86" s="197">
        <v>76</v>
      </c>
      <c r="B86" s="198"/>
      <c r="C86" s="199" t="s">
        <v>3782</v>
      </c>
      <c r="D86" s="488" t="s">
        <v>500</v>
      </c>
      <c r="E86" s="489">
        <v>1000</v>
      </c>
      <c r="F86" s="202">
        <f t="shared" si="5"/>
        <v>0</v>
      </c>
      <c r="G86" s="202">
        <f t="shared" si="6"/>
        <v>0</v>
      </c>
      <c r="H86" s="173"/>
      <c r="I86" s="195">
        <f t="shared" si="7"/>
        <v>0</v>
      </c>
      <c r="J86" s="174"/>
      <c r="K86" s="191">
        <f t="shared" si="8"/>
        <v>0</v>
      </c>
      <c r="L86" s="188">
        <v>21</v>
      </c>
      <c r="M86" s="188">
        <f t="shared" si="9"/>
        <v>0</v>
      </c>
    </row>
    <row r="87" spans="1:13" s="216" customFormat="1" outlineLevel="1">
      <c r="A87" s="197">
        <v>77</v>
      </c>
      <c r="B87" s="198"/>
      <c r="C87" s="479" t="s">
        <v>3783</v>
      </c>
      <c r="D87" s="200" t="s">
        <v>500</v>
      </c>
      <c r="E87" s="490">
        <v>8</v>
      </c>
      <c r="F87" s="193">
        <f t="shared" si="5"/>
        <v>0</v>
      </c>
      <c r="G87" s="193">
        <f t="shared" si="6"/>
        <v>0</v>
      </c>
      <c r="H87" s="172"/>
      <c r="I87" s="193">
        <f t="shared" si="7"/>
        <v>0</v>
      </c>
      <c r="J87" s="172"/>
      <c r="K87" s="186">
        <f t="shared" si="8"/>
        <v>0</v>
      </c>
      <c r="L87" s="487">
        <v>20</v>
      </c>
      <c r="M87" s="487">
        <f t="shared" si="9"/>
        <v>0</v>
      </c>
    </row>
    <row r="88" spans="1:13" s="216" customFormat="1" outlineLevel="1">
      <c r="A88" s="197">
        <v>78</v>
      </c>
      <c r="B88" s="198"/>
      <c r="C88" s="479" t="s">
        <v>3784</v>
      </c>
      <c r="D88" s="200" t="s">
        <v>500</v>
      </c>
      <c r="E88" s="490">
        <v>30</v>
      </c>
      <c r="F88" s="193">
        <f t="shared" si="5"/>
        <v>0</v>
      </c>
      <c r="G88" s="193">
        <f t="shared" si="6"/>
        <v>0</v>
      </c>
      <c r="H88" s="172"/>
      <c r="I88" s="193">
        <f t="shared" si="7"/>
        <v>0</v>
      </c>
      <c r="J88" s="172"/>
      <c r="K88" s="186">
        <f t="shared" si="8"/>
        <v>0</v>
      </c>
      <c r="L88" s="487">
        <v>21</v>
      </c>
      <c r="M88" s="487">
        <f t="shared" si="9"/>
        <v>0</v>
      </c>
    </row>
    <row r="89" spans="1:13" s="216" customFormat="1" outlineLevel="1">
      <c r="A89" s="197">
        <v>79</v>
      </c>
      <c r="B89" s="198"/>
      <c r="C89" s="479" t="s">
        <v>3785</v>
      </c>
      <c r="D89" s="200" t="s">
        <v>500</v>
      </c>
      <c r="E89" s="490">
        <v>22</v>
      </c>
      <c r="F89" s="193">
        <f t="shared" si="5"/>
        <v>0</v>
      </c>
      <c r="G89" s="193">
        <f t="shared" si="6"/>
        <v>0</v>
      </c>
      <c r="H89" s="172"/>
      <c r="I89" s="193">
        <f t="shared" si="7"/>
        <v>0</v>
      </c>
      <c r="J89" s="172"/>
      <c r="K89" s="186">
        <f t="shared" si="8"/>
        <v>0</v>
      </c>
      <c r="L89" s="487">
        <v>21</v>
      </c>
      <c r="M89" s="487">
        <f t="shared" si="9"/>
        <v>0</v>
      </c>
    </row>
    <row r="90" spans="1:13" s="216" customFormat="1" outlineLevel="1">
      <c r="A90" s="197">
        <v>80</v>
      </c>
      <c r="B90" s="198"/>
      <c r="C90" s="479" t="s">
        <v>3786</v>
      </c>
      <c r="D90" s="200" t="s">
        <v>500</v>
      </c>
      <c r="E90" s="490">
        <v>2</v>
      </c>
      <c r="F90" s="193">
        <f t="shared" si="5"/>
        <v>0</v>
      </c>
      <c r="G90" s="193">
        <f t="shared" si="6"/>
        <v>0</v>
      </c>
      <c r="H90" s="172"/>
      <c r="I90" s="193">
        <f t="shared" si="7"/>
        <v>0</v>
      </c>
      <c r="J90" s="172"/>
      <c r="K90" s="186">
        <f t="shared" si="8"/>
        <v>0</v>
      </c>
      <c r="L90" s="487">
        <v>21</v>
      </c>
      <c r="M90" s="487">
        <f t="shared" si="9"/>
        <v>0</v>
      </c>
    </row>
    <row r="91" spans="1:13" s="216" customFormat="1" outlineLevel="1">
      <c r="A91" s="197">
        <v>81</v>
      </c>
      <c r="B91" s="198"/>
      <c r="C91" s="479" t="s">
        <v>3787</v>
      </c>
      <c r="D91" s="200" t="s">
        <v>500</v>
      </c>
      <c r="E91" s="490">
        <v>78</v>
      </c>
      <c r="F91" s="193">
        <f t="shared" si="5"/>
        <v>0</v>
      </c>
      <c r="G91" s="193">
        <f t="shared" si="6"/>
        <v>0</v>
      </c>
      <c r="H91" s="172"/>
      <c r="I91" s="193">
        <f t="shared" si="7"/>
        <v>0</v>
      </c>
      <c r="J91" s="172"/>
      <c r="K91" s="186">
        <f t="shared" si="8"/>
        <v>0</v>
      </c>
      <c r="L91" s="487">
        <v>21</v>
      </c>
      <c r="M91" s="487">
        <f t="shared" si="9"/>
        <v>0</v>
      </c>
    </row>
    <row r="92" spans="1:13" s="216" customFormat="1" outlineLevel="1">
      <c r="A92" s="197">
        <v>82</v>
      </c>
      <c r="B92" s="198"/>
      <c r="C92" s="479" t="s">
        <v>3788</v>
      </c>
      <c r="D92" s="200" t="s">
        <v>500</v>
      </c>
      <c r="E92" s="490">
        <v>170</v>
      </c>
      <c r="F92" s="193">
        <f t="shared" si="5"/>
        <v>0</v>
      </c>
      <c r="G92" s="193">
        <f t="shared" si="6"/>
        <v>0</v>
      </c>
      <c r="H92" s="172"/>
      <c r="I92" s="193">
        <f t="shared" si="7"/>
        <v>0</v>
      </c>
      <c r="J92" s="172"/>
      <c r="K92" s="186">
        <f t="shared" si="8"/>
        <v>0</v>
      </c>
      <c r="L92" s="487">
        <v>21</v>
      </c>
      <c r="M92" s="487">
        <f t="shared" si="9"/>
        <v>0</v>
      </c>
    </row>
    <row r="93" spans="1:13" s="216" customFormat="1" outlineLevel="1">
      <c r="A93" s="197">
        <v>83</v>
      </c>
      <c r="B93" s="198"/>
      <c r="C93" s="479" t="s">
        <v>3789</v>
      </c>
      <c r="D93" s="200" t="s">
        <v>500</v>
      </c>
      <c r="E93" s="490">
        <v>2</v>
      </c>
      <c r="F93" s="193">
        <f t="shared" si="5"/>
        <v>0</v>
      </c>
      <c r="G93" s="193">
        <f t="shared" si="6"/>
        <v>0</v>
      </c>
      <c r="H93" s="172"/>
      <c r="I93" s="193">
        <f t="shared" si="7"/>
        <v>0</v>
      </c>
      <c r="J93" s="172"/>
      <c r="K93" s="186">
        <f t="shared" si="8"/>
        <v>0</v>
      </c>
      <c r="L93" s="487">
        <v>21</v>
      </c>
      <c r="M93" s="487">
        <f t="shared" si="9"/>
        <v>0</v>
      </c>
    </row>
    <row r="94" spans="1:13" s="216" customFormat="1" outlineLevel="1">
      <c r="A94" s="197">
        <v>84</v>
      </c>
      <c r="B94" s="198"/>
      <c r="C94" s="479" t="s">
        <v>3790</v>
      </c>
      <c r="D94" s="200" t="s">
        <v>500</v>
      </c>
      <c r="E94" s="490">
        <v>1</v>
      </c>
      <c r="F94" s="193">
        <f t="shared" si="5"/>
        <v>0</v>
      </c>
      <c r="G94" s="193">
        <f t="shared" si="6"/>
        <v>0</v>
      </c>
      <c r="H94" s="172"/>
      <c r="I94" s="193">
        <f t="shared" si="7"/>
        <v>0</v>
      </c>
      <c r="J94" s="172"/>
      <c r="K94" s="186">
        <f t="shared" si="8"/>
        <v>0</v>
      </c>
      <c r="L94" s="487">
        <v>21</v>
      </c>
      <c r="M94" s="487">
        <f t="shared" si="9"/>
        <v>0</v>
      </c>
    </row>
    <row r="95" spans="1:13" s="216" customFormat="1" outlineLevel="1">
      <c r="A95" s="197">
        <v>85</v>
      </c>
      <c r="B95" s="198"/>
      <c r="C95" s="479" t="s">
        <v>3791</v>
      </c>
      <c r="D95" s="200" t="s">
        <v>3792</v>
      </c>
      <c r="E95" s="490">
        <v>4</v>
      </c>
      <c r="F95" s="193">
        <f t="shared" si="5"/>
        <v>0</v>
      </c>
      <c r="G95" s="193">
        <f t="shared" si="6"/>
        <v>0</v>
      </c>
      <c r="H95" s="172"/>
      <c r="I95" s="193">
        <f t="shared" si="7"/>
        <v>0</v>
      </c>
      <c r="J95" s="172"/>
      <c r="K95" s="186">
        <f t="shared" si="8"/>
        <v>0</v>
      </c>
      <c r="L95" s="487">
        <v>21</v>
      </c>
      <c r="M95" s="487">
        <f t="shared" si="9"/>
        <v>0</v>
      </c>
    </row>
    <row r="96" spans="1:13" s="216" customFormat="1" outlineLevel="1">
      <c r="A96" s="197">
        <v>86</v>
      </c>
      <c r="B96" s="198"/>
      <c r="C96" s="479" t="s">
        <v>3793</v>
      </c>
      <c r="D96" s="200" t="s">
        <v>218</v>
      </c>
      <c r="E96" s="490">
        <v>100</v>
      </c>
      <c r="F96" s="193">
        <f t="shared" si="5"/>
        <v>0</v>
      </c>
      <c r="G96" s="193">
        <f t="shared" si="6"/>
        <v>0</v>
      </c>
      <c r="H96" s="172"/>
      <c r="I96" s="193">
        <f t="shared" si="7"/>
        <v>0</v>
      </c>
      <c r="J96" s="172"/>
      <c r="K96" s="186">
        <f t="shared" si="8"/>
        <v>0</v>
      </c>
      <c r="L96" s="487">
        <v>21</v>
      </c>
      <c r="M96" s="487">
        <f t="shared" si="9"/>
        <v>0</v>
      </c>
    </row>
    <row r="97" spans="1:13" s="216" customFormat="1" outlineLevel="1">
      <c r="A97" s="197">
        <v>87</v>
      </c>
      <c r="B97" s="198"/>
      <c r="C97" s="479" t="s">
        <v>3794</v>
      </c>
      <c r="D97" s="200" t="s">
        <v>218</v>
      </c>
      <c r="E97" s="490">
        <v>50</v>
      </c>
      <c r="F97" s="193">
        <f t="shared" si="5"/>
        <v>0</v>
      </c>
      <c r="G97" s="193">
        <f t="shared" si="6"/>
        <v>0</v>
      </c>
      <c r="H97" s="172"/>
      <c r="I97" s="193">
        <f t="shared" si="7"/>
        <v>0</v>
      </c>
      <c r="J97" s="172"/>
      <c r="K97" s="186">
        <f t="shared" si="8"/>
        <v>0</v>
      </c>
      <c r="L97" s="487">
        <v>21</v>
      </c>
      <c r="M97" s="487">
        <f t="shared" si="9"/>
        <v>0</v>
      </c>
    </row>
    <row r="98" spans="1:13" s="216" customFormat="1" outlineLevel="1">
      <c r="A98" s="197">
        <v>88</v>
      </c>
      <c r="B98" s="198"/>
      <c r="C98" s="479" t="s">
        <v>3795</v>
      </c>
      <c r="D98" s="200" t="s">
        <v>218</v>
      </c>
      <c r="E98" s="490">
        <v>300</v>
      </c>
      <c r="F98" s="193">
        <f t="shared" si="5"/>
        <v>0</v>
      </c>
      <c r="G98" s="193">
        <f t="shared" ref="G98:G102" si="10">ROUND(E98*F98,2)</f>
        <v>0</v>
      </c>
      <c r="H98" s="172"/>
      <c r="I98" s="193">
        <f t="shared" si="7"/>
        <v>0</v>
      </c>
      <c r="J98" s="172"/>
      <c r="K98" s="186">
        <f t="shared" si="8"/>
        <v>0</v>
      </c>
      <c r="L98" s="487">
        <v>21</v>
      </c>
      <c r="M98" s="487">
        <f t="shared" si="9"/>
        <v>0</v>
      </c>
    </row>
    <row r="99" spans="1:13" s="249" customFormat="1" outlineLevel="1">
      <c r="A99" s="197">
        <v>89</v>
      </c>
      <c r="B99" s="478"/>
      <c r="C99" s="479" t="s">
        <v>3796</v>
      </c>
      <c r="D99" s="480" t="s">
        <v>218</v>
      </c>
      <c r="E99" s="481">
        <v>240</v>
      </c>
      <c r="F99" s="475">
        <f t="shared" si="5"/>
        <v>0</v>
      </c>
      <c r="G99" s="475">
        <f t="shared" si="10"/>
        <v>0</v>
      </c>
      <c r="H99" s="468"/>
      <c r="I99" s="475">
        <f t="shared" si="7"/>
        <v>0</v>
      </c>
      <c r="J99" s="468"/>
      <c r="K99" s="470">
        <f t="shared" si="8"/>
        <v>0</v>
      </c>
      <c r="L99" s="471">
        <v>21</v>
      </c>
      <c r="M99" s="471">
        <f t="shared" si="9"/>
        <v>0</v>
      </c>
    </row>
    <row r="100" spans="1:13" s="249" customFormat="1" outlineLevel="1">
      <c r="A100" s="197">
        <v>90</v>
      </c>
      <c r="B100" s="478"/>
      <c r="C100" s="479" t="s">
        <v>3797</v>
      </c>
      <c r="D100" s="480" t="s">
        <v>218</v>
      </c>
      <c r="E100" s="481">
        <v>5</v>
      </c>
      <c r="F100" s="475">
        <f t="shared" si="5"/>
        <v>0</v>
      </c>
      <c r="G100" s="475">
        <f t="shared" si="10"/>
        <v>0</v>
      </c>
      <c r="H100" s="468"/>
      <c r="I100" s="475">
        <f t="shared" si="7"/>
        <v>0</v>
      </c>
      <c r="J100" s="468"/>
      <c r="K100" s="470">
        <f t="shared" si="8"/>
        <v>0</v>
      </c>
      <c r="L100" s="471">
        <v>21</v>
      </c>
      <c r="M100" s="471">
        <f t="shared" si="9"/>
        <v>0</v>
      </c>
    </row>
    <row r="101" spans="1:13" s="249" customFormat="1" outlineLevel="1">
      <c r="A101" s="197">
        <v>91</v>
      </c>
      <c r="B101" s="478" t="s">
        <v>3798</v>
      </c>
      <c r="C101" s="479" t="s">
        <v>3799</v>
      </c>
      <c r="D101" s="480" t="s">
        <v>218</v>
      </c>
      <c r="E101" s="481">
        <v>1350</v>
      </c>
      <c r="F101" s="475">
        <f t="shared" si="5"/>
        <v>0</v>
      </c>
      <c r="G101" s="475">
        <f t="shared" si="10"/>
        <v>0</v>
      </c>
      <c r="H101" s="468"/>
      <c r="I101" s="475">
        <f t="shared" si="7"/>
        <v>0</v>
      </c>
      <c r="J101" s="468"/>
      <c r="K101" s="470">
        <f t="shared" si="8"/>
        <v>0</v>
      </c>
      <c r="L101" s="471">
        <v>21</v>
      </c>
      <c r="M101" s="471">
        <f t="shared" si="9"/>
        <v>0</v>
      </c>
    </row>
    <row r="102" spans="1:13" s="249" customFormat="1" outlineLevel="1">
      <c r="A102" s="197">
        <v>92</v>
      </c>
      <c r="B102" s="478" t="s">
        <v>3800</v>
      </c>
      <c r="C102" s="479" t="s">
        <v>3801</v>
      </c>
      <c r="D102" s="480" t="s">
        <v>218</v>
      </c>
      <c r="E102" s="481">
        <v>1535</v>
      </c>
      <c r="F102" s="475">
        <f t="shared" si="5"/>
        <v>0</v>
      </c>
      <c r="G102" s="475">
        <f t="shared" si="10"/>
        <v>0</v>
      </c>
      <c r="H102" s="468"/>
      <c r="I102" s="475">
        <f t="shared" si="7"/>
        <v>0</v>
      </c>
      <c r="J102" s="468"/>
      <c r="K102" s="470">
        <f t="shared" si="8"/>
        <v>0</v>
      </c>
      <c r="L102" s="471">
        <v>21</v>
      </c>
      <c r="M102" s="471">
        <f t="shared" si="9"/>
        <v>0</v>
      </c>
    </row>
    <row r="103" spans="1:13" s="249" customFormat="1" outlineLevel="1">
      <c r="A103" s="197">
        <v>93</v>
      </c>
      <c r="B103" s="478"/>
      <c r="C103" s="479" t="s">
        <v>3802</v>
      </c>
      <c r="D103" s="480" t="s">
        <v>500</v>
      </c>
      <c r="E103" s="481">
        <v>20</v>
      </c>
      <c r="F103" s="475">
        <f t="shared" si="5"/>
        <v>0</v>
      </c>
      <c r="G103" s="475">
        <f t="shared" si="6"/>
        <v>0</v>
      </c>
      <c r="H103" s="468"/>
      <c r="I103" s="475">
        <f t="shared" si="7"/>
        <v>0</v>
      </c>
      <c r="J103" s="468"/>
      <c r="K103" s="470">
        <f t="shared" si="8"/>
        <v>0</v>
      </c>
      <c r="L103" s="471">
        <v>21</v>
      </c>
      <c r="M103" s="471">
        <f t="shared" si="9"/>
        <v>0</v>
      </c>
    </row>
    <row r="104" spans="1:13" s="249" customFormat="1" outlineLevel="1">
      <c r="A104" s="197">
        <v>94</v>
      </c>
      <c r="B104" s="478"/>
      <c r="C104" s="479" t="s">
        <v>3803</v>
      </c>
      <c r="D104" s="480" t="s">
        <v>218</v>
      </c>
      <c r="E104" s="481">
        <v>60</v>
      </c>
      <c r="F104" s="475">
        <f t="shared" si="5"/>
        <v>0</v>
      </c>
      <c r="G104" s="475">
        <f t="shared" si="6"/>
        <v>0</v>
      </c>
      <c r="H104" s="468"/>
      <c r="I104" s="475">
        <f t="shared" si="7"/>
        <v>0</v>
      </c>
      <c r="J104" s="468"/>
      <c r="K104" s="470">
        <f t="shared" si="8"/>
        <v>0</v>
      </c>
      <c r="L104" s="471">
        <v>21</v>
      </c>
      <c r="M104" s="471">
        <f t="shared" si="9"/>
        <v>0</v>
      </c>
    </row>
    <row r="105" spans="1:13" s="249" customFormat="1" outlineLevel="1">
      <c r="A105" s="197">
        <v>95</v>
      </c>
      <c r="B105" s="478"/>
      <c r="C105" s="479" t="s">
        <v>3804</v>
      </c>
      <c r="D105" s="480" t="s">
        <v>500</v>
      </c>
      <c r="E105" s="481">
        <v>16</v>
      </c>
      <c r="F105" s="475">
        <f t="shared" si="5"/>
        <v>0</v>
      </c>
      <c r="G105" s="475">
        <f t="shared" si="6"/>
        <v>0</v>
      </c>
      <c r="H105" s="468"/>
      <c r="I105" s="475">
        <f t="shared" si="7"/>
        <v>0</v>
      </c>
      <c r="J105" s="468"/>
      <c r="K105" s="470">
        <f t="shared" si="8"/>
        <v>0</v>
      </c>
      <c r="L105" s="471">
        <v>21</v>
      </c>
      <c r="M105" s="471">
        <f t="shared" si="9"/>
        <v>0</v>
      </c>
    </row>
    <row r="106" spans="1:13" s="249" customFormat="1" outlineLevel="1">
      <c r="A106" s="197">
        <v>96</v>
      </c>
      <c r="B106" s="478"/>
      <c r="C106" s="479" t="s">
        <v>3805</v>
      </c>
      <c r="D106" s="480" t="s">
        <v>500</v>
      </c>
      <c r="E106" s="481">
        <v>8</v>
      </c>
      <c r="F106" s="475">
        <f t="shared" si="5"/>
        <v>0</v>
      </c>
      <c r="G106" s="475">
        <f t="shared" si="6"/>
        <v>0</v>
      </c>
      <c r="H106" s="468"/>
      <c r="I106" s="475">
        <f t="shared" si="7"/>
        <v>0</v>
      </c>
      <c r="J106" s="468"/>
      <c r="K106" s="470">
        <f t="shared" si="8"/>
        <v>0</v>
      </c>
      <c r="L106" s="471">
        <v>21</v>
      </c>
      <c r="M106" s="471">
        <f t="shared" si="9"/>
        <v>0</v>
      </c>
    </row>
    <row r="107" spans="1:13" s="249" customFormat="1" outlineLevel="1">
      <c r="A107" s="197">
        <v>97</v>
      </c>
      <c r="B107" s="478" t="s">
        <v>3259</v>
      </c>
      <c r="C107" s="479" t="s">
        <v>3260</v>
      </c>
      <c r="D107" s="480" t="s">
        <v>500</v>
      </c>
      <c r="E107" s="481">
        <v>100</v>
      </c>
      <c r="F107" s="475">
        <f t="shared" si="5"/>
        <v>0</v>
      </c>
      <c r="G107" s="475">
        <f t="shared" ref="G107" si="11">ROUND(E107*F107,2)</f>
        <v>0</v>
      </c>
      <c r="H107" s="468"/>
      <c r="I107" s="475">
        <f t="shared" si="7"/>
        <v>0</v>
      </c>
      <c r="J107" s="468"/>
      <c r="K107" s="470">
        <f t="shared" si="8"/>
        <v>0</v>
      </c>
      <c r="L107" s="471">
        <v>21</v>
      </c>
      <c r="M107" s="471">
        <f t="shared" si="9"/>
        <v>0</v>
      </c>
    </row>
    <row r="108" spans="1:13" s="249" customFormat="1" outlineLevel="1">
      <c r="A108" s="197">
        <v>98</v>
      </c>
      <c r="B108" s="478"/>
      <c r="C108" s="479" t="s">
        <v>3261</v>
      </c>
      <c r="D108" s="480" t="s">
        <v>500</v>
      </c>
      <c r="E108" s="481">
        <v>1</v>
      </c>
      <c r="F108" s="475">
        <f t="shared" si="5"/>
        <v>0</v>
      </c>
      <c r="G108" s="475">
        <f t="shared" ref="G108" si="12">E108*F108</f>
        <v>0</v>
      </c>
      <c r="H108" s="468"/>
      <c r="I108" s="475">
        <f t="shared" si="7"/>
        <v>0</v>
      </c>
      <c r="J108" s="468"/>
      <c r="K108" s="470">
        <f t="shared" si="8"/>
        <v>0</v>
      </c>
      <c r="L108" s="471">
        <v>21</v>
      </c>
      <c r="M108" s="471">
        <f t="shared" si="9"/>
        <v>0</v>
      </c>
    </row>
    <row r="109" spans="1:13">
      <c r="A109" s="203" t="s">
        <v>3232</v>
      </c>
      <c r="B109" s="204" t="s">
        <v>3806</v>
      </c>
      <c r="C109" s="205" t="s">
        <v>3807</v>
      </c>
      <c r="D109" s="206"/>
      <c r="E109" s="207"/>
      <c r="F109" s="208"/>
      <c r="G109" s="208">
        <f>SUM(G110:G131)</f>
        <v>0</v>
      </c>
      <c r="H109" s="171"/>
      <c r="I109" s="194">
        <f>SUM(I110:I131)</f>
        <v>0</v>
      </c>
      <c r="J109" s="171"/>
      <c r="K109" s="189">
        <f>SUM(K110:K131)</f>
        <v>0</v>
      </c>
      <c r="L109" s="190"/>
      <c r="M109" s="190">
        <f>SUM(M110:M131)</f>
        <v>0</v>
      </c>
    </row>
    <row r="110" spans="1:13" s="249" customFormat="1" ht="11.25" outlineLevel="1">
      <c r="A110" s="477">
        <v>99</v>
      </c>
      <c r="B110" s="478" t="s">
        <v>3808</v>
      </c>
      <c r="C110" s="479" t="s">
        <v>3809</v>
      </c>
      <c r="D110" s="480" t="s">
        <v>218</v>
      </c>
      <c r="E110" s="481">
        <v>200</v>
      </c>
      <c r="F110" s="475">
        <f t="shared" ref="F110:F131" si="13">H110+J110</f>
        <v>0</v>
      </c>
      <c r="G110" s="475">
        <f t="shared" ref="G110:G131" si="14">ROUND(E110*F110,2)</f>
        <v>0</v>
      </c>
      <c r="H110" s="468"/>
      <c r="I110" s="475">
        <f t="shared" ref="I110:I131" si="15">ROUND(E110*H110,2)</f>
        <v>0</v>
      </c>
      <c r="J110" s="468"/>
      <c r="K110" s="470">
        <f t="shared" ref="K110:K131" si="16">ROUND(E110*J110,2)</f>
        <v>0</v>
      </c>
      <c r="L110" s="471">
        <v>21</v>
      </c>
      <c r="M110" s="471">
        <f>G110*(1+L110/100)</f>
        <v>0</v>
      </c>
    </row>
    <row r="111" spans="1:13" s="249" customFormat="1" ht="11.25" outlineLevel="1">
      <c r="A111" s="477">
        <v>100</v>
      </c>
      <c r="B111" s="478" t="s">
        <v>3810</v>
      </c>
      <c r="C111" s="479" t="s">
        <v>3811</v>
      </c>
      <c r="D111" s="480" t="s">
        <v>377</v>
      </c>
      <c r="E111" s="481">
        <v>40</v>
      </c>
      <c r="F111" s="475">
        <f t="shared" si="13"/>
        <v>0</v>
      </c>
      <c r="G111" s="475">
        <f t="shared" si="14"/>
        <v>0</v>
      </c>
      <c r="H111" s="468"/>
      <c r="I111" s="475">
        <f t="shared" si="15"/>
        <v>0</v>
      </c>
      <c r="J111" s="468"/>
      <c r="K111" s="470">
        <f t="shared" si="16"/>
        <v>0</v>
      </c>
      <c r="L111" s="471">
        <v>21</v>
      </c>
      <c r="M111" s="471">
        <f>G111*(1+L111/100)</f>
        <v>0</v>
      </c>
    </row>
    <row r="112" spans="1:13" s="249" customFormat="1" ht="11.25" outlineLevel="1">
      <c r="A112" s="477">
        <v>101</v>
      </c>
      <c r="B112" s="478" t="s">
        <v>3808</v>
      </c>
      <c r="C112" s="479" t="s">
        <v>3812</v>
      </c>
      <c r="D112" s="480" t="s">
        <v>218</v>
      </c>
      <c r="E112" s="481">
        <v>40</v>
      </c>
      <c r="F112" s="475">
        <f t="shared" si="13"/>
        <v>0</v>
      </c>
      <c r="G112" s="475">
        <f t="shared" si="14"/>
        <v>0</v>
      </c>
      <c r="H112" s="468"/>
      <c r="I112" s="475">
        <f t="shared" si="15"/>
        <v>0</v>
      </c>
      <c r="J112" s="468"/>
      <c r="K112" s="470">
        <f t="shared" si="16"/>
        <v>0</v>
      </c>
      <c r="L112" s="471">
        <v>21</v>
      </c>
      <c r="M112" s="471">
        <f>G112*(1+L112/100)</f>
        <v>0</v>
      </c>
    </row>
    <row r="113" spans="1:13" s="249" customFormat="1" ht="11.25" outlineLevel="1">
      <c r="A113" s="477">
        <v>102</v>
      </c>
      <c r="B113" s="478" t="s">
        <v>3810</v>
      </c>
      <c r="C113" s="479" t="s">
        <v>3813</v>
      </c>
      <c r="D113" s="480" t="s">
        <v>377</v>
      </c>
      <c r="E113" s="481">
        <v>25</v>
      </c>
      <c r="F113" s="475">
        <f t="shared" si="13"/>
        <v>0</v>
      </c>
      <c r="G113" s="475">
        <f t="shared" si="14"/>
        <v>0</v>
      </c>
      <c r="H113" s="468"/>
      <c r="I113" s="475">
        <f t="shared" si="15"/>
        <v>0</v>
      </c>
      <c r="J113" s="468"/>
      <c r="K113" s="470">
        <f t="shared" si="16"/>
        <v>0</v>
      </c>
      <c r="L113" s="471">
        <v>21</v>
      </c>
      <c r="M113" s="471">
        <f>G113*(1+L113/100)</f>
        <v>0</v>
      </c>
    </row>
    <row r="114" spans="1:13" s="249" customFormat="1" ht="11.25" outlineLevel="1">
      <c r="A114" s="477">
        <v>103</v>
      </c>
      <c r="B114" s="478" t="s">
        <v>3250</v>
      </c>
      <c r="C114" s="479" t="s">
        <v>3251</v>
      </c>
      <c r="D114" s="480" t="s">
        <v>218</v>
      </c>
      <c r="E114" s="481">
        <v>120</v>
      </c>
      <c r="F114" s="475">
        <f>H114+J114</f>
        <v>0</v>
      </c>
      <c r="G114" s="475">
        <f t="shared" ref="G114:G117" si="17">E114*F114</f>
        <v>0</v>
      </c>
      <c r="H114" s="468"/>
      <c r="I114" s="475">
        <f t="shared" si="15"/>
        <v>0</v>
      </c>
      <c r="J114" s="468"/>
      <c r="K114" s="470">
        <f>ROUND(E114*J114,2)</f>
        <v>0</v>
      </c>
      <c r="L114" s="471">
        <v>21</v>
      </c>
      <c r="M114" s="471">
        <f t="shared" ref="M114" si="18">G114*(1+L114/100)</f>
        <v>0</v>
      </c>
    </row>
    <row r="115" spans="1:13" s="249" customFormat="1" ht="11.25" outlineLevel="1">
      <c r="A115" s="477">
        <v>104</v>
      </c>
      <c r="B115" s="478"/>
      <c r="C115" s="479" t="s">
        <v>3253</v>
      </c>
      <c r="D115" s="480" t="s">
        <v>377</v>
      </c>
      <c r="E115" s="481">
        <v>115</v>
      </c>
      <c r="F115" s="475">
        <f>H115+J115</f>
        <v>0</v>
      </c>
      <c r="G115" s="475">
        <f t="shared" si="17"/>
        <v>0</v>
      </c>
      <c r="H115" s="468"/>
      <c r="I115" s="475">
        <f t="shared" si="15"/>
        <v>0</v>
      </c>
      <c r="J115" s="468"/>
      <c r="K115" s="470">
        <f>ROUND(E115*J115,2)</f>
        <v>0</v>
      </c>
      <c r="L115" s="471">
        <v>21</v>
      </c>
      <c r="M115" s="471">
        <f>G115*(1+L115/100)</f>
        <v>0</v>
      </c>
    </row>
    <row r="116" spans="1:13" s="249" customFormat="1" ht="11.25" outlineLevel="1">
      <c r="A116" s="477">
        <v>105</v>
      </c>
      <c r="B116" s="478"/>
      <c r="C116" s="479" t="s">
        <v>3814</v>
      </c>
      <c r="D116" s="480" t="s">
        <v>500</v>
      </c>
      <c r="E116" s="481">
        <v>24</v>
      </c>
      <c r="F116" s="475">
        <f>H116+J116</f>
        <v>0</v>
      </c>
      <c r="G116" s="475">
        <f t="shared" si="17"/>
        <v>0</v>
      </c>
      <c r="H116" s="468"/>
      <c r="I116" s="475">
        <f t="shared" si="15"/>
        <v>0</v>
      </c>
      <c r="J116" s="468"/>
      <c r="K116" s="470">
        <f>ROUND(E116*J116,2)</f>
        <v>0</v>
      </c>
      <c r="L116" s="471">
        <v>21</v>
      </c>
      <c r="M116" s="471">
        <f>G116*(1+L116/100)</f>
        <v>0</v>
      </c>
    </row>
    <row r="117" spans="1:13" s="249" customFormat="1" ht="11.25" outlineLevel="1">
      <c r="A117" s="477">
        <v>106</v>
      </c>
      <c r="B117" s="478"/>
      <c r="C117" s="479" t="s">
        <v>3815</v>
      </c>
      <c r="D117" s="480" t="s">
        <v>500</v>
      </c>
      <c r="E117" s="481">
        <v>30</v>
      </c>
      <c r="F117" s="475">
        <f>H117+J117</f>
        <v>0</v>
      </c>
      <c r="G117" s="475">
        <f t="shared" si="17"/>
        <v>0</v>
      </c>
      <c r="H117" s="468"/>
      <c r="I117" s="475">
        <f t="shared" si="15"/>
        <v>0</v>
      </c>
      <c r="J117" s="468"/>
      <c r="K117" s="470">
        <f>ROUND(E117*J117,2)</f>
        <v>0</v>
      </c>
      <c r="L117" s="471">
        <v>21</v>
      </c>
      <c r="M117" s="471">
        <f>G117*(1+L117/100)</f>
        <v>0</v>
      </c>
    </row>
    <row r="118" spans="1:13" s="249" customFormat="1" ht="11.25" outlineLevel="1">
      <c r="A118" s="477">
        <v>107</v>
      </c>
      <c r="B118" s="478"/>
      <c r="C118" s="479" t="s">
        <v>3816</v>
      </c>
      <c r="D118" s="480" t="s">
        <v>193</v>
      </c>
      <c r="E118" s="481">
        <v>40</v>
      </c>
      <c r="F118" s="475">
        <f t="shared" si="13"/>
        <v>0</v>
      </c>
      <c r="G118" s="475">
        <f t="shared" si="14"/>
        <v>0</v>
      </c>
      <c r="H118" s="468"/>
      <c r="I118" s="475">
        <f t="shared" si="15"/>
        <v>0</v>
      </c>
      <c r="J118" s="468"/>
      <c r="K118" s="470">
        <f t="shared" si="16"/>
        <v>0</v>
      </c>
      <c r="L118" s="471">
        <v>21</v>
      </c>
      <c r="M118" s="471">
        <f t="shared" ref="M118:M131" si="19">G118*(1+L118/100)</f>
        <v>0</v>
      </c>
    </row>
    <row r="119" spans="1:13" s="249" customFormat="1" ht="11.25" outlineLevel="1">
      <c r="A119" s="477">
        <v>108</v>
      </c>
      <c r="B119" s="478"/>
      <c r="C119" s="479" t="s">
        <v>3817</v>
      </c>
      <c r="D119" s="480" t="s">
        <v>193</v>
      </c>
      <c r="E119" s="481">
        <v>30</v>
      </c>
      <c r="F119" s="475">
        <f t="shared" si="13"/>
        <v>0</v>
      </c>
      <c r="G119" s="475">
        <f t="shared" si="14"/>
        <v>0</v>
      </c>
      <c r="H119" s="468"/>
      <c r="I119" s="475">
        <f t="shared" si="15"/>
        <v>0</v>
      </c>
      <c r="J119" s="468"/>
      <c r="K119" s="470">
        <f t="shared" si="16"/>
        <v>0</v>
      </c>
      <c r="L119" s="471">
        <v>21</v>
      </c>
      <c r="M119" s="471">
        <f t="shared" si="19"/>
        <v>0</v>
      </c>
    </row>
    <row r="120" spans="1:13" s="249" customFormat="1" ht="11.25" outlineLevel="1">
      <c r="A120" s="477">
        <v>109</v>
      </c>
      <c r="B120" s="478"/>
      <c r="C120" s="479" t="s">
        <v>3818</v>
      </c>
      <c r="D120" s="480" t="s">
        <v>193</v>
      </c>
      <c r="E120" s="481">
        <v>8</v>
      </c>
      <c r="F120" s="475">
        <f t="shared" si="13"/>
        <v>0</v>
      </c>
      <c r="G120" s="475">
        <f t="shared" si="14"/>
        <v>0</v>
      </c>
      <c r="H120" s="468"/>
      <c r="I120" s="475">
        <f t="shared" si="15"/>
        <v>0</v>
      </c>
      <c r="J120" s="468"/>
      <c r="K120" s="470">
        <f t="shared" si="16"/>
        <v>0</v>
      </c>
      <c r="L120" s="471">
        <v>21</v>
      </c>
      <c r="M120" s="471">
        <f t="shared" si="19"/>
        <v>0</v>
      </c>
    </row>
    <row r="121" spans="1:13" s="249" customFormat="1" ht="11.25" outlineLevel="1">
      <c r="A121" s="477">
        <v>110</v>
      </c>
      <c r="B121" s="478"/>
      <c r="C121" s="479" t="s">
        <v>3819</v>
      </c>
      <c r="D121" s="480" t="s">
        <v>193</v>
      </c>
      <c r="E121" s="481">
        <v>8</v>
      </c>
      <c r="F121" s="475">
        <f t="shared" si="13"/>
        <v>0</v>
      </c>
      <c r="G121" s="475">
        <f t="shared" si="14"/>
        <v>0</v>
      </c>
      <c r="H121" s="468"/>
      <c r="I121" s="475">
        <f t="shared" si="15"/>
        <v>0</v>
      </c>
      <c r="J121" s="468"/>
      <c r="K121" s="470">
        <f t="shared" si="16"/>
        <v>0</v>
      </c>
      <c r="L121" s="471">
        <v>21</v>
      </c>
      <c r="M121" s="471">
        <f t="shared" si="19"/>
        <v>0</v>
      </c>
    </row>
    <row r="122" spans="1:13" s="249" customFormat="1" ht="11.25" outlineLevel="1">
      <c r="A122" s="477">
        <v>111</v>
      </c>
      <c r="B122" s="478"/>
      <c r="C122" s="479" t="s">
        <v>3820</v>
      </c>
      <c r="D122" s="480" t="s">
        <v>193</v>
      </c>
      <c r="E122" s="481">
        <v>16</v>
      </c>
      <c r="F122" s="475">
        <f t="shared" si="13"/>
        <v>0</v>
      </c>
      <c r="G122" s="475">
        <f t="shared" si="14"/>
        <v>0</v>
      </c>
      <c r="H122" s="468"/>
      <c r="I122" s="475">
        <f t="shared" si="15"/>
        <v>0</v>
      </c>
      <c r="J122" s="468"/>
      <c r="K122" s="470">
        <f t="shared" si="16"/>
        <v>0</v>
      </c>
      <c r="L122" s="471">
        <v>22</v>
      </c>
      <c r="M122" s="471">
        <f t="shared" si="19"/>
        <v>0</v>
      </c>
    </row>
    <row r="123" spans="1:13" s="249" customFormat="1" ht="11.25" outlineLevel="1">
      <c r="A123" s="477">
        <v>112</v>
      </c>
      <c r="B123" s="478"/>
      <c r="C123" s="479" t="s">
        <v>3821</v>
      </c>
      <c r="D123" s="480" t="s">
        <v>445</v>
      </c>
      <c r="E123" s="481">
        <v>80</v>
      </c>
      <c r="F123" s="475">
        <f t="shared" si="13"/>
        <v>0</v>
      </c>
      <c r="G123" s="475">
        <f t="shared" si="14"/>
        <v>0</v>
      </c>
      <c r="H123" s="468"/>
      <c r="I123" s="475">
        <f t="shared" si="15"/>
        <v>0</v>
      </c>
      <c r="J123" s="468"/>
      <c r="K123" s="470">
        <f t="shared" si="16"/>
        <v>0</v>
      </c>
      <c r="L123" s="471">
        <v>21</v>
      </c>
      <c r="M123" s="471">
        <f t="shared" si="19"/>
        <v>0</v>
      </c>
    </row>
    <row r="124" spans="1:13" s="249" customFormat="1" ht="11.25" outlineLevel="1">
      <c r="A124" s="477">
        <v>113</v>
      </c>
      <c r="B124" s="478"/>
      <c r="C124" s="479" t="s">
        <v>3822</v>
      </c>
      <c r="D124" s="480" t="s">
        <v>445</v>
      </c>
      <c r="E124" s="481">
        <v>240</v>
      </c>
      <c r="F124" s="475">
        <f t="shared" si="13"/>
        <v>0</v>
      </c>
      <c r="G124" s="475">
        <f t="shared" si="14"/>
        <v>0</v>
      </c>
      <c r="H124" s="468"/>
      <c r="I124" s="475">
        <f t="shared" si="15"/>
        <v>0</v>
      </c>
      <c r="J124" s="468"/>
      <c r="K124" s="470">
        <f t="shared" si="16"/>
        <v>0</v>
      </c>
      <c r="L124" s="471">
        <v>21</v>
      </c>
      <c r="M124" s="471">
        <f t="shared" si="19"/>
        <v>0</v>
      </c>
    </row>
    <row r="125" spans="1:13" s="249" customFormat="1" ht="11.25" outlineLevel="1">
      <c r="A125" s="477">
        <v>114</v>
      </c>
      <c r="B125" s="478"/>
      <c r="C125" s="479" t="s">
        <v>3823</v>
      </c>
      <c r="D125" s="480" t="s">
        <v>445</v>
      </c>
      <c r="E125" s="481">
        <v>8</v>
      </c>
      <c r="F125" s="475">
        <f t="shared" si="13"/>
        <v>0</v>
      </c>
      <c r="G125" s="475">
        <f t="shared" si="14"/>
        <v>0</v>
      </c>
      <c r="H125" s="468"/>
      <c r="I125" s="475">
        <f t="shared" si="15"/>
        <v>0</v>
      </c>
      <c r="J125" s="468"/>
      <c r="K125" s="470">
        <f t="shared" si="16"/>
        <v>0</v>
      </c>
      <c r="L125" s="471">
        <v>21</v>
      </c>
      <c r="M125" s="471">
        <f t="shared" si="19"/>
        <v>0</v>
      </c>
    </row>
    <row r="126" spans="1:13" s="249" customFormat="1" ht="11.25" outlineLevel="1">
      <c r="A126" s="477">
        <v>115</v>
      </c>
      <c r="B126" s="478"/>
      <c r="C126" s="479" t="s">
        <v>3824</v>
      </c>
      <c r="D126" s="480" t="s">
        <v>445</v>
      </c>
      <c r="E126" s="481">
        <v>8</v>
      </c>
      <c r="F126" s="475">
        <f t="shared" si="13"/>
        <v>0</v>
      </c>
      <c r="G126" s="475">
        <f t="shared" si="14"/>
        <v>0</v>
      </c>
      <c r="H126" s="468"/>
      <c r="I126" s="475">
        <f t="shared" si="15"/>
        <v>0</v>
      </c>
      <c r="J126" s="468"/>
      <c r="K126" s="470">
        <f t="shared" si="16"/>
        <v>0</v>
      </c>
      <c r="L126" s="471">
        <v>21</v>
      </c>
      <c r="M126" s="471">
        <f t="shared" si="19"/>
        <v>0</v>
      </c>
    </row>
    <row r="127" spans="1:13" s="249" customFormat="1" ht="11.25" outlineLevel="1">
      <c r="A127" s="477">
        <v>116</v>
      </c>
      <c r="B127" s="478"/>
      <c r="C127" s="479" t="s">
        <v>3825</v>
      </c>
      <c r="D127" s="480" t="s">
        <v>445</v>
      </c>
      <c r="E127" s="481">
        <v>30</v>
      </c>
      <c r="F127" s="475">
        <f t="shared" si="13"/>
        <v>0</v>
      </c>
      <c r="G127" s="475">
        <f t="shared" si="14"/>
        <v>0</v>
      </c>
      <c r="H127" s="468"/>
      <c r="I127" s="475">
        <f t="shared" si="15"/>
        <v>0</v>
      </c>
      <c r="J127" s="468"/>
      <c r="K127" s="470">
        <f t="shared" si="16"/>
        <v>0</v>
      </c>
      <c r="L127" s="471">
        <v>21</v>
      </c>
      <c r="M127" s="471">
        <f t="shared" si="19"/>
        <v>0</v>
      </c>
    </row>
    <row r="128" spans="1:13" s="249" customFormat="1" ht="11.25" outlineLevel="1">
      <c r="A128" s="477">
        <v>117</v>
      </c>
      <c r="B128" s="478"/>
      <c r="C128" s="479" t="s">
        <v>3826</v>
      </c>
      <c r="D128" s="480" t="s">
        <v>445</v>
      </c>
      <c r="E128" s="481">
        <v>16</v>
      </c>
      <c r="F128" s="475">
        <f t="shared" si="13"/>
        <v>0</v>
      </c>
      <c r="G128" s="475">
        <f t="shared" si="14"/>
        <v>0</v>
      </c>
      <c r="H128" s="468"/>
      <c r="I128" s="475">
        <f t="shared" si="15"/>
        <v>0</v>
      </c>
      <c r="J128" s="468"/>
      <c r="K128" s="470">
        <f t="shared" si="16"/>
        <v>0</v>
      </c>
      <c r="L128" s="471">
        <v>21</v>
      </c>
      <c r="M128" s="471">
        <f t="shared" si="19"/>
        <v>0</v>
      </c>
    </row>
    <row r="129" spans="1:13" s="249" customFormat="1" ht="11.25" outlineLevel="1">
      <c r="A129" s="477">
        <v>118</v>
      </c>
      <c r="B129" s="478"/>
      <c r="C129" s="479" t="s">
        <v>3827</v>
      </c>
      <c r="D129" s="480" t="s">
        <v>445</v>
      </c>
      <c r="E129" s="481">
        <v>1</v>
      </c>
      <c r="F129" s="475">
        <f t="shared" si="13"/>
        <v>0</v>
      </c>
      <c r="G129" s="475">
        <f t="shared" si="14"/>
        <v>0</v>
      </c>
      <c r="H129" s="468"/>
      <c r="I129" s="475">
        <f t="shared" si="15"/>
        <v>0</v>
      </c>
      <c r="J129" s="468"/>
      <c r="K129" s="470">
        <f t="shared" si="16"/>
        <v>0</v>
      </c>
      <c r="L129" s="471">
        <v>21</v>
      </c>
      <c r="M129" s="471">
        <f t="shared" si="19"/>
        <v>0</v>
      </c>
    </row>
    <row r="130" spans="1:13" s="249" customFormat="1" ht="11.25" outlineLevel="1">
      <c r="A130" s="477">
        <v>119</v>
      </c>
      <c r="B130" s="478"/>
      <c r="C130" s="479" t="s">
        <v>3828</v>
      </c>
      <c r="D130" s="480" t="s">
        <v>445</v>
      </c>
      <c r="E130" s="481">
        <v>8</v>
      </c>
      <c r="F130" s="475">
        <f t="shared" si="13"/>
        <v>0</v>
      </c>
      <c r="G130" s="475">
        <f t="shared" si="14"/>
        <v>0</v>
      </c>
      <c r="H130" s="468"/>
      <c r="I130" s="475">
        <f t="shared" si="15"/>
        <v>0</v>
      </c>
      <c r="J130" s="468"/>
      <c r="K130" s="470">
        <f t="shared" si="16"/>
        <v>0</v>
      </c>
      <c r="L130" s="471">
        <v>21</v>
      </c>
      <c r="M130" s="471">
        <f t="shared" si="19"/>
        <v>0</v>
      </c>
    </row>
    <row r="131" spans="1:13" s="249" customFormat="1" ht="11.25" outlineLevel="1">
      <c r="A131" s="477">
        <v>120</v>
      </c>
      <c r="B131" s="478"/>
      <c r="C131" s="479" t="s">
        <v>3829</v>
      </c>
      <c r="D131" s="480" t="s">
        <v>377</v>
      </c>
      <c r="E131" s="481">
        <v>3</v>
      </c>
      <c r="F131" s="475">
        <f t="shared" si="13"/>
        <v>0</v>
      </c>
      <c r="G131" s="475">
        <f t="shared" si="14"/>
        <v>0</v>
      </c>
      <c r="H131" s="468"/>
      <c r="I131" s="475">
        <f t="shared" si="15"/>
        <v>0</v>
      </c>
      <c r="J131" s="468"/>
      <c r="K131" s="470">
        <f t="shared" si="16"/>
        <v>0</v>
      </c>
      <c r="L131" s="471">
        <v>21</v>
      </c>
      <c r="M131" s="471">
        <f t="shared" si="19"/>
        <v>0</v>
      </c>
    </row>
    <row r="132" spans="1:13">
      <c r="A132" s="203" t="s">
        <v>3232</v>
      </c>
      <c r="B132" s="204" t="s">
        <v>3262</v>
      </c>
      <c r="C132" s="205" t="s">
        <v>3263</v>
      </c>
      <c r="D132" s="206"/>
      <c r="E132" s="207"/>
      <c r="F132" s="208"/>
      <c r="G132" s="208">
        <f>SUM(G133:G136)</f>
        <v>0</v>
      </c>
      <c r="H132" s="171"/>
      <c r="I132" s="194">
        <f>SUM(I133:I136)</f>
        <v>0</v>
      </c>
      <c r="J132" s="171"/>
      <c r="K132" s="189">
        <f>SUM(K133:K136)</f>
        <v>0</v>
      </c>
      <c r="L132" s="190"/>
      <c r="M132" s="190">
        <f>SUM(M133:M136)</f>
        <v>0</v>
      </c>
    </row>
    <row r="133" spans="1:13" s="249" customFormat="1" ht="11.25" outlineLevel="1">
      <c r="A133" s="477">
        <v>121</v>
      </c>
      <c r="B133" s="478" t="s">
        <v>3830</v>
      </c>
      <c r="C133" s="479" t="s">
        <v>3831</v>
      </c>
      <c r="D133" s="480" t="s">
        <v>193</v>
      </c>
      <c r="E133" s="481">
        <v>1</v>
      </c>
      <c r="F133" s="475">
        <f t="shared" ref="F133:F136" si="20">H133+J133</f>
        <v>0</v>
      </c>
      <c r="G133" s="475">
        <f t="shared" ref="G133:G136" si="21">ROUND(E133*F133,2)</f>
        <v>0</v>
      </c>
      <c r="H133" s="468"/>
      <c r="I133" s="475">
        <f t="shared" ref="I133:I136" si="22">ROUND(E133*H133,2)</f>
        <v>0</v>
      </c>
      <c r="J133" s="468"/>
      <c r="K133" s="470">
        <f t="shared" ref="K133:K136" si="23">ROUND(E133*J133,2)</f>
        <v>0</v>
      </c>
      <c r="L133" s="471">
        <v>21</v>
      </c>
      <c r="M133" s="471">
        <f t="shared" ref="M133:M136" si="24">G133*(1+L133/100)</f>
        <v>0</v>
      </c>
    </row>
    <row r="134" spans="1:13" s="249" customFormat="1" ht="11.25" outlineLevel="1">
      <c r="A134" s="477">
        <v>122</v>
      </c>
      <c r="B134" s="478" t="s">
        <v>3832</v>
      </c>
      <c r="C134" s="479" t="s">
        <v>3833</v>
      </c>
      <c r="D134" s="480" t="s">
        <v>193</v>
      </c>
      <c r="E134" s="481">
        <v>1</v>
      </c>
      <c r="F134" s="475">
        <f t="shared" si="20"/>
        <v>0</v>
      </c>
      <c r="G134" s="475">
        <f t="shared" si="21"/>
        <v>0</v>
      </c>
      <c r="H134" s="468"/>
      <c r="I134" s="475">
        <f t="shared" si="22"/>
        <v>0</v>
      </c>
      <c r="J134" s="468"/>
      <c r="K134" s="470">
        <f t="shared" si="23"/>
        <v>0</v>
      </c>
      <c r="L134" s="471">
        <v>21</v>
      </c>
      <c r="M134" s="471">
        <f t="shared" si="24"/>
        <v>0</v>
      </c>
    </row>
    <row r="135" spans="1:13" s="249" customFormat="1" ht="11.25" outlineLevel="1">
      <c r="A135" s="477">
        <v>123</v>
      </c>
      <c r="B135" s="478" t="s">
        <v>3834</v>
      </c>
      <c r="C135" s="479" t="s">
        <v>3835</v>
      </c>
      <c r="D135" s="480" t="s">
        <v>218</v>
      </c>
      <c r="E135" s="481">
        <v>120</v>
      </c>
      <c r="F135" s="475">
        <f t="shared" si="20"/>
        <v>0</v>
      </c>
      <c r="G135" s="475">
        <f t="shared" si="21"/>
        <v>0</v>
      </c>
      <c r="H135" s="468"/>
      <c r="I135" s="475">
        <f t="shared" si="22"/>
        <v>0</v>
      </c>
      <c r="J135" s="468"/>
      <c r="K135" s="470">
        <f t="shared" si="23"/>
        <v>0</v>
      </c>
      <c r="L135" s="471">
        <v>21</v>
      </c>
      <c r="M135" s="471">
        <f t="shared" si="24"/>
        <v>0</v>
      </c>
    </row>
    <row r="136" spans="1:13" s="249" customFormat="1" ht="11.25" outlineLevel="1">
      <c r="A136" s="477">
        <v>124</v>
      </c>
      <c r="B136" s="478" t="s">
        <v>3836</v>
      </c>
      <c r="C136" s="479" t="s">
        <v>3837</v>
      </c>
      <c r="D136" s="480" t="s">
        <v>218</v>
      </c>
      <c r="E136" s="481">
        <v>120</v>
      </c>
      <c r="F136" s="475">
        <f t="shared" si="20"/>
        <v>0</v>
      </c>
      <c r="G136" s="475">
        <f t="shared" si="21"/>
        <v>0</v>
      </c>
      <c r="H136" s="468"/>
      <c r="I136" s="475">
        <f t="shared" si="22"/>
        <v>0</v>
      </c>
      <c r="J136" s="468"/>
      <c r="K136" s="470">
        <f t="shared" si="23"/>
        <v>0</v>
      </c>
      <c r="L136" s="471">
        <v>21</v>
      </c>
      <c r="M136" s="471">
        <f t="shared" si="24"/>
        <v>0</v>
      </c>
    </row>
    <row r="137" spans="1:13">
      <c r="A137" s="203" t="s">
        <v>3232</v>
      </c>
      <c r="B137" s="204" t="s">
        <v>3838</v>
      </c>
      <c r="C137" s="205" t="s">
        <v>3839</v>
      </c>
      <c r="D137" s="206"/>
      <c r="E137" s="207"/>
      <c r="F137" s="208"/>
      <c r="G137" s="208">
        <f>SUM(G138:G141)</f>
        <v>0</v>
      </c>
      <c r="H137" s="171"/>
      <c r="I137" s="194">
        <f>SUM(I138:I141)</f>
        <v>0</v>
      </c>
      <c r="J137" s="171"/>
      <c r="K137" s="189">
        <f>SUM(K138:K141)</f>
        <v>0</v>
      </c>
      <c r="L137" s="190"/>
      <c r="M137" s="190">
        <f>SUM(M138:M141)</f>
        <v>0</v>
      </c>
    </row>
    <row r="138" spans="1:13" s="249" customFormat="1" ht="11.25" outlineLevel="1">
      <c r="A138" s="477">
        <v>125</v>
      </c>
      <c r="B138" s="478"/>
      <c r="C138" s="479" t="s">
        <v>3840</v>
      </c>
      <c r="D138" s="480" t="s">
        <v>193</v>
      </c>
      <c r="E138" s="481">
        <v>20</v>
      </c>
      <c r="F138" s="475">
        <f>H138+J138</f>
        <v>0</v>
      </c>
      <c r="G138" s="475">
        <f>E138*F138</f>
        <v>0</v>
      </c>
      <c r="H138" s="468"/>
      <c r="I138" s="475">
        <f>ROUND(E138*H138,2)</f>
        <v>0</v>
      </c>
      <c r="J138" s="468"/>
      <c r="K138" s="470">
        <f>ROUND(E138*J138,2)</f>
        <v>0</v>
      </c>
      <c r="L138" s="471">
        <v>21</v>
      </c>
      <c r="M138" s="471">
        <f t="shared" ref="M138:M141" si="25">G138*(1+L138/100)</f>
        <v>0</v>
      </c>
    </row>
    <row r="139" spans="1:13" s="249" customFormat="1" ht="11.25" outlineLevel="1">
      <c r="A139" s="477">
        <v>126</v>
      </c>
      <c r="B139" s="478"/>
      <c r="C139" s="479" t="s">
        <v>3841</v>
      </c>
      <c r="D139" s="480" t="s">
        <v>500</v>
      </c>
      <c r="E139" s="481">
        <v>200</v>
      </c>
      <c r="F139" s="475">
        <f>H139+J139</f>
        <v>0</v>
      </c>
      <c r="G139" s="475">
        <f>E139*F139</f>
        <v>0</v>
      </c>
      <c r="H139" s="468"/>
      <c r="I139" s="475">
        <f>ROUND(E139*H139,2)</f>
        <v>0</v>
      </c>
      <c r="J139" s="468"/>
      <c r="K139" s="470">
        <f>ROUND(E139*J139,2)</f>
        <v>0</v>
      </c>
      <c r="L139" s="471">
        <v>21</v>
      </c>
      <c r="M139" s="471">
        <f t="shared" si="25"/>
        <v>0</v>
      </c>
    </row>
    <row r="140" spans="1:13" s="249" customFormat="1" ht="11.25" outlineLevel="1">
      <c r="A140" s="477">
        <v>127</v>
      </c>
      <c r="B140" s="478" t="s">
        <v>3842</v>
      </c>
      <c r="C140" s="479" t="s">
        <v>3843</v>
      </c>
      <c r="D140" s="480" t="s">
        <v>2018</v>
      </c>
      <c r="E140" s="481">
        <v>1</v>
      </c>
      <c r="F140" s="475">
        <f>H140+J140</f>
        <v>0</v>
      </c>
      <c r="G140" s="475">
        <f>E140*F140</f>
        <v>0</v>
      </c>
      <c r="H140" s="468"/>
      <c r="I140" s="475">
        <f>ROUND(E140*H140,2)</f>
        <v>0</v>
      </c>
      <c r="J140" s="468"/>
      <c r="K140" s="470">
        <f>ROUND(E140*J140,2)</f>
        <v>0</v>
      </c>
      <c r="L140" s="471">
        <v>21</v>
      </c>
      <c r="M140" s="471">
        <f t="shared" si="25"/>
        <v>0</v>
      </c>
    </row>
    <row r="141" spans="1:13" s="249" customFormat="1" ht="11.25" outlineLevel="1">
      <c r="A141" s="477">
        <v>128</v>
      </c>
      <c r="B141" s="478"/>
      <c r="C141" s="479" t="s">
        <v>3844</v>
      </c>
      <c r="D141" s="480" t="s">
        <v>445</v>
      </c>
      <c r="E141" s="481">
        <v>1</v>
      </c>
      <c r="F141" s="475">
        <f>H141+J141</f>
        <v>0</v>
      </c>
      <c r="G141" s="475">
        <f>ROUND(E141*F141,2)</f>
        <v>0</v>
      </c>
      <c r="H141" s="468"/>
      <c r="I141" s="475">
        <f>ROUND(E141*H141,2)</f>
        <v>0</v>
      </c>
      <c r="J141" s="468"/>
      <c r="K141" s="470">
        <f>ROUND(E141*J141,2)</f>
        <v>0</v>
      </c>
      <c r="L141" s="471">
        <v>21</v>
      </c>
      <c r="M141" s="471">
        <f t="shared" si="25"/>
        <v>0</v>
      </c>
    </row>
    <row r="142" spans="1:13">
      <c r="A142" s="203" t="s">
        <v>3232</v>
      </c>
      <c r="B142" s="204" t="s">
        <v>3290</v>
      </c>
      <c r="C142" s="205" t="s">
        <v>401</v>
      </c>
      <c r="D142" s="206"/>
      <c r="E142" s="207"/>
      <c r="F142" s="208"/>
      <c r="G142" s="208">
        <f>SUM(G143:G147)</f>
        <v>0</v>
      </c>
      <c r="H142" s="171"/>
      <c r="I142" s="194">
        <f>SUM(I143:I147)</f>
        <v>0</v>
      </c>
      <c r="J142" s="171"/>
      <c r="K142" s="189">
        <f>SUM(K143:K147)</f>
        <v>0</v>
      </c>
      <c r="L142" s="190"/>
      <c r="M142" s="190">
        <f>SUM(M143:M147)</f>
        <v>0</v>
      </c>
    </row>
    <row r="143" spans="1:13" s="249" customFormat="1" ht="11.25" outlineLevel="1">
      <c r="A143" s="477">
        <v>129</v>
      </c>
      <c r="B143" s="478" t="s">
        <v>3291</v>
      </c>
      <c r="C143" s="479" t="s">
        <v>3292</v>
      </c>
      <c r="D143" s="480" t="s">
        <v>3293</v>
      </c>
      <c r="E143" s="481">
        <v>1</v>
      </c>
      <c r="F143" s="475">
        <f>H143+J143</f>
        <v>0</v>
      </c>
      <c r="G143" s="475">
        <f>E143*F143</f>
        <v>0</v>
      </c>
      <c r="H143" s="468"/>
      <c r="I143" s="475">
        <f>ROUND(E143*H143,2)</f>
        <v>0</v>
      </c>
      <c r="J143" s="468"/>
      <c r="K143" s="470">
        <f>ROUND(E143*J143,2)</f>
        <v>0</v>
      </c>
      <c r="L143" s="471">
        <v>21</v>
      </c>
      <c r="M143" s="471">
        <f>G143*(1+L143/100)</f>
        <v>0</v>
      </c>
    </row>
    <row r="144" spans="1:13" s="249" customFormat="1" ht="11.25" outlineLevel="1">
      <c r="A144" s="477">
        <v>130</v>
      </c>
      <c r="B144" s="478"/>
      <c r="C144" s="479" t="s">
        <v>3845</v>
      </c>
      <c r="D144" s="480" t="s">
        <v>445</v>
      </c>
      <c r="E144" s="481">
        <v>1</v>
      </c>
      <c r="F144" s="475">
        <f t="shared" ref="F144:F147" si="26">H144+J144</f>
        <v>0</v>
      </c>
      <c r="G144" s="475">
        <f t="shared" ref="G144:G147" si="27">E144*F144</f>
        <v>0</v>
      </c>
      <c r="H144" s="468"/>
      <c r="I144" s="475">
        <f t="shared" ref="I144:I146" si="28">ROUND(E144*H144,2)</f>
        <v>0</v>
      </c>
      <c r="J144" s="468"/>
      <c r="K144" s="470">
        <f t="shared" ref="K144:K146" si="29">ROUND(E144*J144,2)</f>
        <v>0</v>
      </c>
      <c r="L144" s="471">
        <v>21</v>
      </c>
      <c r="M144" s="471">
        <f t="shared" ref="M144:M147" si="30">G144*(1+L144/100)</f>
        <v>0</v>
      </c>
    </row>
    <row r="145" spans="1:13" s="249" customFormat="1" ht="11.25" outlineLevel="1">
      <c r="A145" s="477">
        <v>131</v>
      </c>
      <c r="B145" s="478" t="s">
        <v>3298</v>
      </c>
      <c r="C145" s="479" t="s">
        <v>3299</v>
      </c>
      <c r="D145" s="480" t="s">
        <v>3293</v>
      </c>
      <c r="E145" s="481">
        <v>1</v>
      </c>
      <c r="F145" s="475">
        <f t="shared" si="26"/>
        <v>0</v>
      </c>
      <c r="G145" s="475">
        <f t="shared" si="27"/>
        <v>0</v>
      </c>
      <c r="H145" s="468"/>
      <c r="I145" s="475">
        <f t="shared" si="28"/>
        <v>0</v>
      </c>
      <c r="J145" s="468"/>
      <c r="K145" s="470">
        <f t="shared" si="29"/>
        <v>0</v>
      </c>
      <c r="L145" s="471">
        <v>21</v>
      </c>
      <c r="M145" s="471">
        <f t="shared" si="30"/>
        <v>0</v>
      </c>
    </row>
    <row r="146" spans="1:13" s="249" customFormat="1" ht="11.25" outlineLevel="1">
      <c r="A146" s="477">
        <v>132</v>
      </c>
      <c r="B146" s="478"/>
      <c r="C146" s="479" t="s">
        <v>3846</v>
      </c>
      <c r="D146" s="480" t="s">
        <v>3293</v>
      </c>
      <c r="E146" s="481">
        <v>1</v>
      </c>
      <c r="F146" s="475">
        <f t="shared" si="26"/>
        <v>0</v>
      </c>
      <c r="G146" s="475">
        <f t="shared" si="27"/>
        <v>0</v>
      </c>
      <c r="H146" s="468"/>
      <c r="I146" s="475">
        <f t="shared" si="28"/>
        <v>0</v>
      </c>
      <c r="J146" s="468"/>
      <c r="K146" s="470">
        <f t="shared" si="29"/>
        <v>0</v>
      </c>
      <c r="L146" s="471">
        <v>21</v>
      </c>
      <c r="M146" s="471">
        <f t="shared" si="30"/>
        <v>0</v>
      </c>
    </row>
    <row r="147" spans="1:13" s="249" customFormat="1" ht="11.25" outlineLevel="1">
      <c r="A147" s="477">
        <v>133</v>
      </c>
      <c r="B147" s="478" t="s">
        <v>3308</v>
      </c>
      <c r="C147" s="479" t="s">
        <v>3309</v>
      </c>
      <c r="D147" s="480" t="s">
        <v>3293</v>
      </c>
      <c r="E147" s="481">
        <v>1</v>
      </c>
      <c r="F147" s="475">
        <f t="shared" si="26"/>
        <v>0</v>
      </c>
      <c r="G147" s="475">
        <f t="shared" si="27"/>
        <v>0</v>
      </c>
      <c r="H147" s="468"/>
      <c r="I147" s="475">
        <f>ROUND(E147*H147,2)</f>
        <v>0</v>
      </c>
      <c r="J147" s="468"/>
      <c r="K147" s="470">
        <f>ROUND(E147*J147,2)</f>
        <v>0</v>
      </c>
      <c r="L147" s="471">
        <v>21</v>
      </c>
      <c r="M147" s="471">
        <f t="shared" si="30"/>
        <v>0</v>
      </c>
    </row>
    <row r="148" spans="1:13">
      <c r="A148" s="203" t="s">
        <v>3232</v>
      </c>
      <c r="B148" s="204" t="s">
        <v>3310</v>
      </c>
      <c r="C148" s="205" t="s">
        <v>3311</v>
      </c>
      <c r="D148" s="206"/>
      <c r="E148" s="207"/>
      <c r="F148" s="208"/>
      <c r="G148" s="208">
        <f>SUM(G149:G153)</f>
        <v>0</v>
      </c>
      <c r="H148" s="171"/>
      <c r="I148" s="194">
        <f>SUM(I149:I153)</f>
        <v>0</v>
      </c>
      <c r="J148" s="171"/>
      <c r="K148" s="189">
        <f>SUM(K149:K153)</f>
        <v>0</v>
      </c>
      <c r="L148" s="190"/>
      <c r="M148" s="190">
        <f>SUM(M149:M153)</f>
        <v>0</v>
      </c>
    </row>
    <row r="149" spans="1:13" s="249" customFormat="1" ht="11.25" outlineLevel="1">
      <c r="A149" s="477">
        <v>134</v>
      </c>
      <c r="B149" s="478" t="s">
        <v>3847</v>
      </c>
      <c r="C149" s="479" t="s">
        <v>3848</v>
      </c>
      <c r="D149" s="480" t="s">
        <v>3293</v>
      </c>
      <c r="E149" s="481">
        <v>1</v>
      </c>
      <c r="F149" s="475">
        <f>H149+J149</f>
        <v>0</v>
      </c>
      <c r="G149" s="475">
        <f t="shared" ref="G149:G153" si="31">E149*F149</f>
        <v>0</v>
      </c>
      <c r="H149" s="468"/>
      <c r="I149" s="475">
        <f>ROUND(E149*H149,2)</f>
        <v>0</v>
      </c>
      <c r="J149" s="468"/>
      <c r="K149" s="470">
        <f t="shared" ref="K149:K153" si="32">ROUND(E149*J149,2)</f>
        <v>0</v>
      </c>
      <c r="L149" s="471">
        <v>21</v>
      </c>
      <c r="M149" s="471">
        <f>G149*(1+L149/100)</f>
        <v>0</v>
      </c>
    </row>
    <row r="150" spans="1:13" s="249" customFormat="1" ht="11.25" outlineLevel="1">
      <c r="A150" s="477">
        <v>135</v>
      </c>
      <c r="B150" s="478"/>
      <c r="C150" s="479" t="s">
        <v>3300</v>
      </c>
      <c r="D150" s="480" t="s">
        <v>393</v>
      </c>
      <c r="E150" s="481">
        <v>1</v>
      </c>
      <c r="F150" s="475">
        <f>H150+J150</f>
        <v>0</v>
      </c>
      <c r="G150" s="475">
        <f>ROUND(E150*F150,2)</f>
        <v>0</v>
      </c>
      <c r="H150" s="468"/>
      <c r="I150" s="475">
        <f t="shared" ref="I150:I153" si="33">ROUND(E150*H150,2)</f>
        <v>0</v>
      </c>
      <c r="J150" s="468"/>
      <c r="K150" s="470">
        <f t="shared" si="32"/>
        <v>0</v>
      </c>
      <c r="L150" s="471">
        <v>21</v>
      </c>
      <c r="M150" s="471">
        <f t="shared" ref="M150:M153" si="34">G150*(1+L150/100)</f>
        <v>0</v>
      </c>
    </row>
    <row r="151" spans="1:13" s="249" customFormat="1" ht="11.25" outlineLevel="1">
      <c r="A151" s="477">
        <v>136</v>
      </c>
      <c r="B151" s="478"/>
      <c r="C151" s="479" t="s">
        <v>3301</v>
      </c>
      <c r="D151" s="480" t="s">
        <v>393</v>
      </c>
      <c r="E151" s="481">
        <v>1</v>
      </c>
      <c r="F151" s="475">
        <f t="shared" ref="F151:F153" si="35">H151+J151</f>
        <v>0</v>
      </c>
      <c r="G151" s="475">
        <f t="shared" ref="G151:G152" si="36">ROUND(E151*F151,2)</f>
        <v>0</v>
      </c>
      <c r="H151" s="468"/>
      <c r="I151" s="475">
        <f t="shared" si="33"/>
        <v>0</v>
      </c>
      <c r="J151" s="468"/>
      <c r="K151" s="470">
        <f t="shared" si="32"/>
        <v>0</v>
      </c>
      <c r="L151" s="471">
        <v>21</v>
      </c>
      <c r="M151" s="471">
        <f t="shared" si="34"/>
        <v>0</v>
      </c>
    </row>
    <row r="152" spans="1:13" s="249" customFormat="1" ht="11.25" outlineLevel="1">
      <c r="A152" s="477">
        <v>137</v>
      </c>
      <c r="B152" s="478" t="s">
        <v>3302</v>
      </c>
      <c r="C152" s="479" t="s">
        <v>3303</v>
      </c>
      <c r="D152" s="480" t="s">
        <v>393</v>
      </c>
      <c r="E152" s="481">
        <v>1</v>
      </c>
      <c r="F152" s="475">
        <f t="shared" si="35"/>
        <v>0</v>
      </c>
      <c r="G152" s="475">
        <f t="shared" si="36"/>
        <v>0</v>
      </c>
      <c r="H152" s="468"/>
      <c r="I152" s="475">
        <f t="shared" si="33"/>
        <v>0</v>
      </c>
      <c r="J152" s="468"/>
      <c r="K152" s="470">
        <f t="shared" si="32"/>
        <v>0</v>
      </c>
      <c r="L152" s="471">
        <v>21</v>
      </c>
      <c r="M152" s="471">
        <f t="shared" si="34"/>
        <v>0</v>
      </c>
    </row>
    <row r="153" spans="1:13" s="474" customFormat="1" ht="11.25" outlineLevel="1">
      <c r="A153" s="482">
        <v>138</v>
      </c>
      <c r="B153" s="483" t="s">
        <v>964</v>
      </c>
      <c r="C153" s="484" t="s">
        <v>3314</v>
      </c>
      <c r="D153" s="485" t="s">
        <v>3293</v>
      </c>
      <c r="E153" s="486">
        <v>1</v>
      </c>
      <c r="F153" s="476">
        <f t="shared" si="35"/>
        <v>0</v>
      </c>
      <c r="G153" s="476">
        <f t="shared" si="31"/>
        <v>0</v>
      </c>
      <c r="H153" s="469"/>
      <c r="I153" s="476">
        <f t="shared" si="33"/>
        <v>0</v>
      </c>
      <c r="J153" s="469"/>
      <c r="K153" s="472">
        <f t="shared" si="32"/>
        <v>0</v>
      </c>
      <c r="L153" s="473">
        <v>21</v>
      </c>
      <c r="M153" s="473">
        <f t="shared" si="34"/>
        <v>0</v>
      </c>
    </row>
    <row r="154" spans="1:13">
      <c r="A154" s="177"/>
      <c r="B154" s="178"/>
      <c r="C154" s="179"/>
      <c r="D154" s="180"/>
      <c r="E154" s="177"/>
      <c r="F154" s="177"/>
      <c r="G154" s="177"/>
      <c r="H154" s="177"/>
      <c r="I154" s="177"/>
      <c r="J154" s="177"/>
      <c r="K154" s="177"/>
      <c r="L154" s="177"/>
      <c r="M154" s="177"/>
    </row>
    <row r="155" spans="1:13">
      <c r="A155" s="665" t="s">
        <v>3226</v>
      </c>
      <c r="B155" s="666"/>
      <c r="C155" s="666"/>
      <c r="D155" s="666"/>
      <c r="E155" s="666"/>
      <c r="F155" s="667"/>
      <c r="G155" s="182">
        <f>G8+G109+G132+G137+G142+G148</f>
        <v>0</v>
      </c>
      <c r="H155" s="185"/>
      <c r="J155" s="185"/>
    </row>
    <row r="156" spans="1:13">
      <c r="D156" s="184"/>
      <c r="G156" s="185"/>
    </row>
    <row r="157" spans="1:13">
      <c r="A157" s="668" t="s">
        <v>3315</v>
      </c>
      <c r="B157" s="668"/>
      <c r="C157" s="669"/>
      <c r="D157" s="180"/>
      <c r="E157" s="177"/>
      <c r="F157" s="177"/>
      <c r="G157" s="177"/>
      <c r="H157" s="177"/>
      <c r="I157" s="177"/>
      <c r="J157" s="177"/>
      <c r="K157" s="177"/>
    </row>
    <row r="158" spans="1:13">
      <c r="A158" s="658" t="s">
        <v>3849</v>
      </c>
      <c r="B158" s="658"/>
      <c r="C158" s="658"/>
      <c r="D158" s="658"/>
      <c r="E158" s="658"/>
      <c r="F158" s="658"/>
      <c r="G158" s="658"/>
      <c r="H158" s="658"/>
      <c r="I158" s="658"/>
      <c r="J158" s="658"/>
      <c r="K158" s="658"/>
    </row>
    <row r="159" spans="1:13">
      <c r="A159" s="658"/>
      <c r="B159" s="658"/>
      <c r="C159" s="658"/>
      <c r="D159" s="658"/>
      <c r="E159" s="658"/>
      <c r="F159" s="658"/>
      <c r="G159" s="658"/>
      <c r="H159" s="658"/>
      <c r="I159" s="658"/>
      <c r="J159" s="658"/>
      <c r="K159" s="658"/>
    </row>
    <row r="160" spans="1:13">
      <c r="A160" s="658"/>
      <c r="B160" s="658"/>
      <c r="C160" s="658"/>
      <c r="D160" s="658"/>
      <c r="E160" s="658"/>
      <c r="F160" s="658"/>
      <c r="G160" s="658"/>
      <c r="H160" s="658"/>
      <c r="I160" s="658"/>
      <c r="J160" s="658"/>
      <c r="K160" s="658"/>
    </row>
    <row r="161" spans="1:11">
      <c r="A161" s="658"/>
      <c r="B161" s="658"/>
      <c r="C161" s="658"/>
      <c r="D161" s="658"/>
      <c r="E161" s="658"/>
      <c r="F161" s="658"/>
      <c r="G161" s="658"/>
      <c r="H161" s="658"/>
      <c r="I161" s="658"/>
      <c r="J161" s="658"/>
      <c r="K161" s="658"/>
    </row>
    <row r="162" spans="1:11">
      <c r="A162" s="658"/>
      <c r="B162" s="658"/>
      <c r="C162" s="658"/>
      <c r="D162" s="658"/>
      <c r="E162" s="658"/>
      <c r="F162" s="658"/>
      <c r="G162" s="658"/>
      <c r="H162" s="658"/>
      <c r="I162" s="658"/>
      <c r="J162" s="658"/>
      <c r="K162" s="658"/>
    </row>
    <row r="163" spans="1:11">
      <c r="A163" s="658"/>
      <c r="B163" s="658"/>
      <c r="C163" s="658"/>
      <c r="D163" s="658"/>
      <c r="E163" s="658"/>
      <c r="F163" s="658"/>
      <c r="G163" s="658"/>
      <c r="H163" s="658"/>
      <c r="I163" s="658"/>
      <c r="J163" s="658"/>
      <c r="K163" s="658"/>
    </row>
    <row r="164" spans="1:11">
      <c r="A164" s="658"/>
      <c r="B164" s="658"/>
      <c r="C164" s="658"/>
      <c r="D164" s="658"/>
      <c r="E164" s="658"/>
      <c r="F164" s="658"/>
      <c r="G164" s="658"/>
      <c r="H164" s="658"/>
      <c r="I164" s="658"/>
      <c r="J164" s="658"/>
      <c r="K164" s="658"/>
    </row>
    <row r="165" spans="1:11">
      <c r="A165" s="658"/>
      <c r="B165" s="658"/>
      <c r="C165" s="658"/>
      <c r="D165" s="658"/>
      <c r="E165" s="658"/>
      <c r="F165" s="658"/>
      <c r="G165" s="658"/>
      <c r="H165" s="658"/>
      <c r="I165" s="658"/>
      <c r="J165" s="658"/>
      <c r="K165" s="658"/>
    </row>
    <row r="166" spans="1:11">
      <c r="A166" s="658"/>
      <c r="B166" s="658"/>
      <c r="C166" s="658"/>
      <c r="D166" s="658"/>
      <c r="E166" s="658"/>
      <c r="F166" s="658"/>
      <c r="G166" s="658"/>
      <c r="H166" s="658"/>
      <c r="I166" s="658"/>
      <c r="J166" s="658"/>
      <c r="K166" s="658"/>
    </row>
    <row r="167" spans="1:11">
      <c r="A167" s="658"/>
      <c r="B167" s="658"/>
      <c r="C167" s="658"/>
      <c r="D167" s="658"/>
      <c r="E167" s="658"/>
      <c r="F167" s="658"/>
      <c r="G167" s="658"/>
      <c r="H167" s="658"/>
      <c r="I167" s="658"/>
      <c r="J167" s="658"/>
      <c r="K167" s="658"/>
    </row>
    <row r="168" spans="1:11">
      <c r="A168" s="658"/>
      <c r="B168" s="658"/>
      <c r="C168" s="658"/>
      <c r="D168" s="658"/>
      <c r="E168" s="658"/>
      <c r="F168" s="658"/>
      <c r="G168" s="658"/>
      <c r="H168" s="658"/>
      <c r="I168" s="658"/>
      <c r="J168" s="658"/>
      <c r="K168" s="658"/>
    </row>
    <row r="169" spans="1:11" ht="92.25" customHeight="1">
      <c r="A169" s="658"/>
      <c r="B169" s="658"/>
      <c r="C169" s="658"/>
      <c r="D169" s="658"/>
      <c r="E169" s="658"/>
      <c r="F169" s="658"/>
      <c r="G169" s="658"/>
      <c r="H169" s="658"/>
      <c r="I169" s="658"/>
      <c r="J169" s="658"/>
      <c r="K169" s="658"/>
    </row>
    <row r="170" spans="1:11">
      <c r="D170" s="184"/>
    </row>
    <row r="171" spans="1:11">
      <c r="D171" s="184"/>
    </row>
    <row r="172" spans="1:11">
      <c r="D172" s="184"/>
    </row>
    <row r="173" spans="1:11">
      <c r="D173" s="184"/>
    </row>
    <row r="174" spans="1:11">
      <c r="D174" s="184"/>
    </row>
    <row r="175" spans="1:11">
      <c r="D175" s="184"/>
    </row>
    <row r="176" spans="1:11">
      <c r="D176" s="184"/>
    </row>
    <row r="177" spans="4:4">
      <c r="D177" s="184"/>
    </row>
    <row r="178" spans="4:4">
      <c r="D178" s="184"/>
    </row>
    <row r="179" spans="4:4">
      <c r="D179" s="184"/>
    </row>
    <row r="180" spans="4:4">
      <c r="D180" s="184"/>
    </row>
    <row r="181" spans="4:4">
      <c r="D181" s="184"/>
    </row>
    <row r="182" spans="4:4">
      <c r="D182" s="184"/>
    </row>
    <row r="183" spans="4:4">
      <c r="D183" s="184"/>
    </row>
    <row r="184" spans="4:4">
      <c r="D184" s="184"/>
    </row>
    <row r="185" spans="4:4">
      <c r="D185" s="184"/>
    </row>
    <row r="186" spans="4:4">
      <c r="D186" s="184"/>
    </row>
    <row r="187" spans="4:4">
      <c r="D187" s="184"/>
    </row>
    <row r="188" spans="4:4">
      <c r="D188" s="184"/>
    </row>
    <row r="189" spans="4:4">
      <c r="D189" s="184"/>
    </row>
    <row r="190" spans="4:4">
      <c r="D190" s="184"/>
    </row>
    <row r="191" spans="4:4">
      <c r="D191" s="184"/>
    </row>
    <row r="192" spans="4:4">
      <c r="D192" s="184"/>
    </row>
    <row r="193" spans="4:4">
      <c r="D193" s="184"/>
    </row>
    <row r="194" spans="4:4">
      <c r="D194" s="184"/>
    </row>
    <row r="195" spans="4:4">
      <c r="D195" s="184"/>
    </row>
    <row r="196" spans="4:4">
      <c r="D196" s="184"/>
    </row>
    <row r="197" spans="4:4">
      <c r="D197" s="184"/>
    </row>
    <row r="198" spans="4:4">
      <c r="D198" s="184"/>
    </row>
    <row r="199" spans="4:4">
      <c r="D199" s="184"/>
    </row>
    <row r="200" spans="4:4">
      <c r="D200" s="184"/>
    </row>
    <row r="201" spans="4:4">
      <c r="D201" s="184"/>
    </row>
    <row r="202" spans="4:4">
      <c r="D202" s="184"/>
    </row>
    <row r="203" spans="4:4">
      <c r="D203" s="184"/>
    </row>
    <row r="204" spans="4:4">
      <c r="D204" s="184"/>
    </row>
    <row r="205" spans="4:4">
      <c r="D205" s="184"/>
    </row>
    <row r="206" spans="4:4">
      <c r="D206" s="184"/>
    </row>
    <row r="207" spans="4:4">
      <c r="D207" s="184"/>
    </row>
    <row r="208" spans="4:4">
      <c r="D208" s="184"/>
    </row>
    <row r="209" spans="4:4">
      <c r="D209" s="184"/>
    </row>
    <row r="210" spans="4:4">
      <c r="D210" s="184"/>
    </row>
    <row r="211" spans="4:4">
      <c r="D211" s="184"/>
    </row>
    <row r="212" spans="4:4">
      <c r="D212" s="184"/>
    </row>
    <row r="213" spans="4:4">
      <c r="D213" s="184"/>
    </row>
    <row r="214" spans="4:4">
      <c r="D214" s="184"/>
    </row>
    <row r="215" spans="4:4">
      <c r="D215" s="184"/>
    </row>
    <row r="216" spans="4:4">
      <c r="D216" s="184"/>
    </row>
    <row r="217" spans="4:4">
      <c r="D217" s="184"/>
    </row>
    <row r="218" spans="4:4">
      <c r="D218" s="184"/>
    </row>
    <row r="219" spans="4:4">
      <c r="D219" s="184"/>
    </row>
    <row r="220" spans="4:4">
      <c r="D220" s="184"/>
    </row>
    <row r="221" spans="4:4">
      <c r="D221" s="184"/>
    </row>
    <row r="222" spans="4:4">
      <c r="D222" s="184"/>
    </row>
    <row r="223" spans="4:4">
      <c r="D223" s="184"/>
    </row>
    <row r="224" spans="4:4">
      <c r="D224" s="184"/>
    </row>
    <row r="225" spans="4:4">
      <c r="D225" s="184"/>
    </row>
    <row r="226" spans="4:4">
      <c r="D226" s="184"/>
    </row>
    <row r="227" spans="4:4">
      <c r="D227" s="184"/>
    </row>
    <row r="228" spans="4:4">
      <c r="D228" s="184"/>
    </row>
    <row r="229" spans="4:4">
      <c r="D229" s="184"/>
    </row>
    <row r="230" spans="4:4">
      <c r="D230" s="184"/>
    </row>
    <row r="231" spans="4:4">
      <c r="D231" s="184"/>
    </row>
    <row r="232" spans="4:4">
      <c r="D232" s="184"/>
    </row>
    <row r="233" spans="4:4">
      <c r="D233" s="184"/>
    </row>
    <row r="234" spans="4:4">
      <c r="D234" s="184"/>
    </row>
    <row r="235" spans="4:4">
      <c r="D235" s="184"/>
    </row>
    <row r="236" spans="4:4">
      <c r="D236" s="184"/>
    </row>
    <row r="237" spans="4:4">
      <c r="D237" s="184"/>
    </row>
    <row r="238" spans="4:4">
      <c r="D238" s="184"/>
    </row>
    <row r="239" spans="4:4">
      <c r="D239" s="184"/>
    </row>
    <row r="240" spans="4:4">
      <c r="D240" s="184"/>
    </row>
    <row r="241" spans="4:4">
      <c r="D241" s="184"/>
    </row>
    <row r="242" spans="4:4">
      <c r="D242" s="184"/>
    </row>
    <row r="243" spans="4:4">
      <c r="D243" s="184"/>
    </row>
    <row r="244" spans="4:4">
      <c r="D244" s="184"/>
    </row>
    <row r="245" spans="4:4">
      <c r="D245" s="184"/>
    </row>
    <row r="246" spans="4:4">
      <c r="D246" s="184"/>
    </row>
    <row r="247" spans="4:4">
      <c r="D247" s="184"/>
    </row>
    <row r="248" spans="4:4">
      <c r="D248" s="184"/>
    </row>
    <row r="249" spans="4:4">
      <c r="D249" s="184"/>
    </row>
    <row r="250" spans="4:4">
      <c r="D250" s="184"/>
    </row>
    <row r="251" spans="4:4">
      <c r="D251" s="184"/>
    </row>
    <row r="252" spans="4:4">
      <c r="D252" s="184"/>
    </row>
    <row r="253" spans="4:4">
      <c r="D253" s="184"/>
    </row>
    <row r="254" spans="4:4">
      <c r="D254" s="184"/>
    </row>
    <row r="255" spans="4:4">
      <c r="D255" s="184"/>
    </row>
    <row r="256" spans="4:4">
      <c r="D256" s="184"/>
    </row>
    <row r="257" spans="4:4">
      <c r="D257" s="184"/>
    </row>
    <row r="258" spans="4:4">
      <c r="D258" s="184"/>
    </row>
    <row r="259" spans="4:4">
      <c r="D259" s="184"/>
    </row>
    <row r="260" spans="4:4">
      <c r="D260" s="184"/>
    </row>
    <row r="261" spans="4:4">
      <c r="D261" s="184"/>
    </row>
    <row r="262" spans="4:4">
      <c r="D262" s="184"/>
    </row>
    <row r="263" spans="4:4">
      <c r="D263" s="184"/>
    </row>
    <row r="264" spans="4:4">
      <c r="D264" s="184"/>
    </row>
    <row r="265" spans="4:4">
      <c r="D265" s="184"/>
    </row>
    <row r="266" spans="4:4">
      <c r="D266" s="184"/>
    </row>
    <row r="267" spans="4:4">
      <c r="D267" s="184"/>
    </row>
    <row r="268" spans="4:4">
      <c r="D268" s="184"/>
    </row>
    <row r="269" spans="4:4">
      <c r="D269" s="184"/>
    </row>
    <row r="270" spans="4:4">
      <c r="D270" s="184"/>
    </row>
    <row r="271" spans="4:4">
      <c r="D271" s="184"/>
    </row>
    <row r="272" spans="4:4">
      <c r="D272" s="184"/>
    </row>
    <row r="273" spans="4:4">
      <c r="D273" s="184"/>
    </row>
    <row r="274" spans="4:4">
      <c r="D274" s="184"/>
    </row>
    <row r="275" spans="4:4">
      <c r="D275" s="184"/>
    </row>
    <row r="276" spans="4:4">
      <c r="D276" s="184"/>
    </row>
    <row r="277" spans="4:4">
      <c r="D277" s="184"/>
    </row>
    <row r="278" spans="4:4">
      <c r="D278" s="184"/>
    </row>
    <row r="279" spans="4:4">
      <c r="D279" s="184"/>
    </row>
    <row r="280" spans="4:4">
      <c r="D280" s="184"/>
    </row>
    <row r="281" spans="4:4">
      <c r="D281" s="184"/>
    </row>
    <row r="282" spans="4:4">
      <c r="D282" s="184"/>
    </row>
    <row r="283" spans="4:4">
      <c r="D283" s="184"/>
    </row>
    <row r="284" spans="4:4">
      <c r="D284" s="184"/>
    </row>
    <row r="285" spans="4:4">
      <c r="D285" s="184"/>
    </row>
    <row r="286" spans="4:4">
      <c r="D286" s="184"/>
    </row>
    <row r="287" spans="4:4">
      <c r="D287" s="184"/>
    </row>
    <row r="288" spans="4:4">
      <c r="D288" s="184"/>
    </row>
    <row r="289" spans="4:4">
      <c r="D289" s="184"/>
    </row>
    <row r="290" spans="4:4">
      <c r="D290" s="184"/>
    </row>
    <row r="291" spans="4:4">
      <c r="D291" s="184"/>
    </row>
    <row r="292" spans="4:4">
      <c r="D292" s="184"/>
    </row>
    <row r="293" spans="4:4">
      <c r="D293" s="184"/>
    </row>
    <row r="294" spans="4:4">
      <c r="D294" s="184"/>
    </row>
    <row r="295" spans="4:4">
      <c r="D295" s="184"/>
    </row>
    <row r="296" spans="4:4">
      <c r="D296" s="184"/>
    </row>
    <row r="297" spans="4:4">
      <c r="D297" s="184"/>
    </row>
    <row r="298" spans="4:4">
      <c r="D298" s="184"/>
    </row>
    <row r="299" spans="4:4">
      <c r="D299" s="184"/>
    </row>
    <row r="300" spans="4:4">
      <c r="D300" s="184"/>
    </row>
    <row r="301" spans="4:4">
      <c r="D301" s="184"/>
    </row>
    <row r="302" spans="4:4">
      <c r="D302" s="184"/>
    </row>
    <row r="303" spans="4:4">
      <c r="D303" s="184"/>
    </row>
    <row r="304" spans="4:4">
      <c r="D304" s="184"/>
    </row>
    <row r="305" spans="4:4">
      <c r="D305" s="184"/>
    </row>
    <row r="306" spans="4:4">
      <c r="D306" s="184"/>
    </row>
    <row r="307" spans="4:4">
      <c r="D307" s="184"/>
    </row>
    <row r="308" spans="4:4">
      <c r="D308" s="184"/>
    </row>
    <row r="309" spans="4:4">
      <c r="D309" s="184"/>
    </row>
    <row r="310" spans="4:4">
      <c r="D310" s="184"/>
    </row>
    <row r="311" spans="4:4">
      <c r="D311" s="184"/>
    </row>
    <row r="312" spans="4:4">
      <c r="D312" s="184"/>
    </row>
    <row r="313" spans="4:4">
      <c r="D313" s="184"/>
    </row>
    <row r="314" spans="4:4">
      <c r="D314" s="184"/>
    </row>
    <row r="315" spans="4:4">
      <c r="D315" s="184"/>
    </row>
    <row r="316" spans="4:4">
      <c r="D316" s="184"/>
    </row>
    <row r="317" spans="4:4">
      <c r="D317" s="184"/>
    </row>
    <row r="318" spans="4:4">
      <c r="D318" s="184"/>
    </row>
    <row r="319" spans="4:4">
      <c r="D319" s="184"/>
    </row>
    <row r="320" spans="4:4">
      <c r="D320" s="184"/>
    </row>
    <row r="321" spans="4:4">
      <c r="D321" s="184"/>
    </row>
    <row r="322" spans="4:4">
      <c r="D322" s="184"/>
    </row>
    <row r="323" spans="4:4">
      <c r="D323" s="184"/>
    </row>
    <row r="324" spans="4:4">
      <c r="D324" s="184"/>
    </row>
    <row r="325" spans="4:4">
      <c r="D325" s="184"/>
    </row>
    <row r="326" spans="4:4">
      <c r="D326" s="184"/>
    </row>
    <row r="327" spans="4:4">
      <c r="D327" s="184"/>
    </row>
    <row r="328" spans="4:4">
      <c r="D328" s="184"/>
    </row>
    <row r="329" spans="4:4">
      <c r="D329" s="184"/>
    </row>
    <row r="330" spans="4:4">
      <c r="D330" s="184"/>
    </row>
    <row r="331" spans="4:4">
      <c r="D331" s="184"/>
    </row>
    <row r="332" spans="4:4">
      <c r="D332" s="184"/>
    </row>
    <row r="333" spans="4:4">
      <c r="D333" s="184"/>
    </row>
    <row r="334" spans="4:4">
      <c r="D334" s="184"/>
    </row>
    <row r="335" spans="4:4">
      <c r="D335" s="184"/>
    </row>
    <row r="336" spans="4:4">
      <c r="D336" s="184"/>
    </row>
    <row r="337" spans="4:4">
      <c r="D337" s="184"/>
    </row>
    <row r="338" spans="4:4">
      <c r="D338" s="184"/>
    </row>
    <row r="339" spans="4:4">
      <c r="D339" s="184"/>
    </row>
    <row r="340" spans="4:4">
      <c r="D340" s="184"/>
    </row>
    <row r="341" spans="4:4">
      <c r="D341" s="184"/>
    </row>
    <row r="342" spans="4:4">
      <c r="D342" s="184"/>
    </row>
    <row r="343" spans="4:4">
      <c r="D343" s="184"/>
    </row>
    <row r="344" spans="4:4">
      <c r="D344" s="184"/>
    </row>
    <row r="345" spans="4:4">
      <c r="D345" s="184"/>
    </row>
    <row r="346" spans="4:4">
      <c r="D346" s="184"/>
    </row>
    <row r="347" spans="4:4">
      <c r="D347" s="184"/>
    </row>
    <row r="348" spans="4:4">
      <c r="D348" s="184"/>
    </row>
    <row r="349" spans="4:4">
      <c r="D349" s="184"/>
    </row>
    <row r="350" spans="4:4">
      <c r="D350" s="184"/>
    </row>
    <row r="351" spans="4:4">
      <c r="D351" s="184"/>
    </row>
    <row r="352" spans="4:4">
      <c r="D352" s="184"/>
    </row>
    <row r="353" spans="4:4">
      <c r="D353" s="184"/>
    </row>
    <row r="354" spans="4:4">
      <c r="D354" s="184"/>
    </row>
    <row r="355" spans="4:4">
      <c r="D355" s="184"/>
    </row>
    <row r="356" spans="4:4">
      <c r="D356" s="184"/>
    </row>
    <row r="357" spans="4:4">
      <c r="D357" s="184"/>
    </row>
    <row r="358" spans="4:4">
      <c r="D358" s="184"/>
    </row>
    <row r="359" spans="4:4">
      <c r="D359" s="184"/>
    </row>
    <row r="360" spans="4:4">
      <c r="D360" s="184"/>
    </row>
    <row r="361" spans="4:4">
      <c r="D361" s="184"/>
    </row>
    <row r="362" spans="4:4">
      <c r="D362" s="184"/>
    </row>
    <row r="363" spans="4:4">
      <c r="D363" s="184"/>
    </row>
    <row r="364" spans="4:4">
      <c r="D364" s="184"/>
    </row>
    <row r="365" spans="4:4">
      <c r="D365" s="184"/>
    </row>
    <row r="366" spans="4:4">
      <c r="D366" s="184"/>
    </row>
    <row r="367" spans="4:4">
      <c r="D367" s="184"/>
    </row>
    <row r="368" spans="4:4">
      <c r="D368" s="184"/>
    </row>
    <row r="369" spans="4:4">
      <c r="D369" s="184"/>
    </row>
    <row r="370" spans="4:4">
      <c r="D370" s="184"/>
    </row>
    <row r="371" spans="4:4">
      <c r="D371" s="184"/>
    </row>
    <row r="372" spans="4:4">
      <c r="D372" s="184"/>
    </row>
    <row r="373" spans="4:4">
      <c r="D373" s="184"/>
    </row>
    <row r="374" spans="4:4">
      <c r="D374" s="184"/>
    </row>
    <row r="375" spans="4:4">
      <c r="D375" s="184"/>
    </row>
    <row r="376" spans="4:4">
      <c r="D376" s="184"/>
    </row>
    <row r="377" spans="4:4">
      <c r="D377" s="184"/>
    </row>
    <row r="378" spans="4:4">
      <c r="D378" s="184"/>
    </row>
    <row r="379" spans="4:4">
      <c r="D379" s="184"/>
    </row>
    <row r="380" spans="4:4">
      <c r="D380" s="184"/>
    </row>
    <row r="381" spans="4:4">
      <c r="D381" s="184"/>
    </row>
    <row r="382" spans="4:4">
      <c r="D382" s="184"/>
    </row>
    <row r="383" spans="4:4">
      <c r="D383" s="184"/>
    </row>
    <row r="384" spans="4:4">
      <c r="D384" s="184"/>
    </row>
    <row r="385" spans="4:4">
      <c r="D385" s="184"/>
    </row>
    <row r="386" spans="4:4">
      <c r="D386" s="184"/>
    </row>
    <row r="387" spans="4:4">
      <c r="D387" s="184"/>
    </row>
    <row r="388" spans="4:4">
      <c r="D388" s="184"/>
    </row>
    <row r="389" spans="4:4">
      <c r="D389" s="184"/>
    </row>
    <row r="390" spans="4:4">
      <c r="D390" s="184"/>
    </row>
    <row r="391" spans="4:4">
      <c r="D391" s="184"/>
    </row>
    <row r="392" spans="4:4">
      <c r="D392" s="184"/>
    </row>
    <row r="393" spans="4:4">
      <c r="D393" s="184"/>
    </row>
    <row r="394" spans="4:4">
      <c r="D394" s="184"/>
    </row>
    <row r="395" spans="4:4">
      <c r="D395" s="184"/>
    </row>
    <row r="396" spans="4:4">
      <c r="D396" s="184"/>
    </row>
    <row r="397" spans="4:4">
      <c r="D397" s="184"/>
    </row>
    <row r="398" spans="4:4">
      <c r="D398" s="184"/>
    </row>
    <row r="399" spans="4:4">
      <c r="D399" s="184"/>
    </row>
    <row r="400" spans="4:4">
      <c r="D400" s="184"/>
    </row>
    <row r="401" spans="4:4">
      <c r="D401" s="184"/>
    </row>
    <row r="402" spans="4:4">
      <c r="D402" s="184"/>
    </row>
    <row r="403" spans="4:4">
      <c r="D403" s="184"/>
    </row>
    <row r="404" spans="4:4">
      <c r="D404" s="184"/>
    </row>
    <row r="405" spans="4:4">
      <c r="D405" s="184"/>
    </row>
    <row r="406" spans="4:4">
      <c r="D406" s="184"/>
    </row>
    <row r="407" spans="4:4">
      <c r="D407" s="184"/>
    </row>
    <row r="408" spans="4:4">
      <c r="D408" s="184"/>
    </row>
    <row r="409" spans="4:4">
      <c r="D409" s="184"/>
    </row>
    <row r="410" spans="4:4">
      <c r="D410" s="184"/>
    </row>
    <row r="411" spans="4:4">
      <c r="D411" s="184"/>
    </row>
    <row r="412" spans="4:4">
      <c r="D412" s="184"/>
    </row>
    <row r="413" spans="4:4">
      <c r="D413" s="184"/>
    </row>
    <row r="414" spans="4:4">
      <c r="D414" s="184"/>
    </row>
    <row r="415" spans="4:4">
      <c r="D415" s="184"/>
    </row>
    <row r="416" spans="4:4">
      <c r="D416" s="184"/>
    </row>
    <row r="417" spans="4:4">
      <c r="D417" s="184"/>
    </row>
    <row r="418" spans="4:4">
      <c r="D418" s="184"/>
    </row>
    <row r="419" spans="4:4">
      <c r="D419" s="184"/>
    </row>
    <row r="420" spans="4:4">
      <c r="D420" s="184"/>
    </row>
    <row r="421" spans="4:4">
      <c r="D421" s="184"/>
    </row>
    <row r="422" spans="4:4">
      <c r="D422" s="184"/>
    </row>
    <row r="423" spans="4:4">
      <c r="D423" s="184"/>
    </row>
    <row r="424" spans="4:4">
      <c r="D424" s="184"/>
    </row>
    <row r="425" spans="4:4">
      <c r="D425" s="184"/>
    </row>
    <row r="426" spans="4:4">
      <c r="D426" s="184"/>
    </row>
    <row r="427" spans="4:4">
      <c r="D427" s="184"/>
    </row>
    <row r="428" spans="4:4">
      <c r="D428" s="184"/>
    </row>
    <row r="429" spans="4:4">
      <c r="D429" s="184"/>
    </row>
    <row r="430" spans="4:4">
      <c r="D430" s="184"/>
    </row>
    <row r="431" spans="4:4">
      <c r="D431" s="184"/>
    </row>
    <row r="432" spans="4:4">
      <c r="D432" s="184"/>
    </row>
    <row r="433" spans="4:4">
      <c r="D433" s="184"/>
    </row>
    <row r="434" spans="4:4">
      <c r="D434" s="184"/>
    </row>
    <row r="435" spans="4:4">
      <c r="D435" s="184"/>
    </row>
    <row r="436" spans="4:4">
      <c r="D436" s="184"/>
    </row>
    <row r="437" spans="4:4">
      <c r="D437" s="184"/>
    </row>
    <row r="438" spans="4:4">
      <c r="D438" s="184"/>
    </row>
    <row r="439" spans="4:4">
      <c r="D439" s="184"/>
    </row>
    <row r="440" spans="4:4">
      <c r="D440" s="184"/>
    </row>
    <row r="441" spans="4:4">
      <c r="D441" s="184"/>
    </row>
    <row r="442" spans="4:4">
      <c r="D442" s="184"/>
    </row>
    <row r="443" spans="4:4">
      <c r="D443" s="184"/>
    </row>
    <row r="444" spans="4:4">
      <c r="D444" s="184"/>
    </row>
    <row r="445" spans="4:4">
      <c r="D445" s="184"/>
    </row>
    <row r="446" spans="4:4">
      <c r="D446" s="184"/>
    </row>
    <row r="447" spans="4:4">
      <c r="D447" s="184"/>
    </row>
    <row r="448" spans="4:4">
      <c r="D448" s="184"/>
    </row>
    <row r="449" spans="4:4">
      <c r="D449" s="184"/>
    </row>
    <row r="450" spans="4:4">
      <c r="D450" s="184"/>
    </row>
    <row r="451" spans="4:4">
      <c r="D451" s="184"/>
    </row>
    <row r="452" spans="4:4">
      <c r="D452" s="184"/>
    </row>
    <row r="453" spans="4:4">
      <c r="D453" s="184"/>
    </row>
    <row r="454" spans="4:4">
      <c r="D454" s="184"/>
    </row>
    <row r="455" spans="4:4">
      <c r="D455" s="184"/>
    </row>
    <row r="456" spans="4:4">
      <c r="D456" s="184"/>
    </row>
    <row r="457" spans="4:4">
      <c r="D457" s="184"/>
    </row>
    <row r="458" spans="4:4">
      <c r="D458" s="184"/>
    </row>
    <row r="459" spans="4:4">
      <c r="D459" s="184"/>
    </row>
    <row r="460" spans="4:4">
      <c r="D460" s="184"/>
    </row>
    <row r="461" spans="4:4">
      <c r="D461" s="184"/>
    </row>
    <row r="462" spans="4:4">
      <c r="D462" s="184"/>
    </row>
    <row r="463" spans="4:4">
      <c r="D463" s="184"/>
    </row>
    <row r="464" spans="4:4">
      <c r="D464" s="184"/>
    </row>
    <row r="465" spans="4:4">
      <c r="D465" s="184"/>
    </row>
    <row r="466" spans="4:4">
      <c r="D466" s="184"/>
    </row>
    <row r="467" spans="4:4">
      <c r="D467" s="184"/>
    </row>
    <row r="468" spans="4:4">
      <c r="D468" s="184"/>
    </row>
    <row r="469" spans="4:4">
      <c r="D469" s="184"/>
    </row>
    <row r="470" spans="4:4">
      <c r="D470" s="184"/>
    </row>
    <row r="471" spans="4:4">
      <c r="D471" s="184"/>
    </row>
    <row r="472" spans="4:4">
      <c r="D472" s="184"/>
    </row>
    <row r="473" spans="4:4">
      <c r="D473" s="184"/>
    </row>
    <row r="474" spans="4:4">
      <c r="D474" s="184"/>
    </row>
    <row r="475" spans="4:4">
      <c r="D475" s="184"/>
    </row>
    <row r="476" spans="4:4">
      <c r="D476" s="184"/>
    </row>
    <row r="477" spans="4:4">
      <c r="D477" s="184"/>
    </row>
    <row r="478" spans="4:4">
      <c r="D478" s="184"/>
    </row>
    <row r="479" spans="4:4">
      <c r="D479" s="184"/>
    </row>
    <row r="480" spans="4:4">
      <c r="D480" s="184"/>
    </row>
    <row r="481" spans="4:4">
      <c r="D481" s="184"/>
    </row>
    <row r="482" spans="4:4">
      <c r="D482" s="184"/>
    </row>
    <row r="483" spans="4:4">
      <c r="D483" s="184"/>
    </row>
    <row r="484" spans="4:4">
      <c r="D484" s="184"/>
    </row>
    <row r="485" spans="4:4">
      <c r="D485" s="184"/>
    </row>
    <row r="486" spans="4:4">
      <c r="D486" s="184"/>
    </row>
    <row r="487" spans="4:4">
      <c r="D487" s="184"/>
    </row>
    <row r="488" spans="4:4">
      <c r="D488" s="184"/>
    </row>
    <row r="489" spans="4:4">
      <c r="D489" s="184"/>
    </row>
    <row r="490" spans="4:4">
      <c r="D490" s="184"/>
    </row>
    <row r="491" spans="4:4">
      <c r="D491" s="184"/>
    </row>
    <row r="492" spans="4:4">
      <c r="D492" s="184"/>
    </row>
    <row r="493" spans="4:4">
      <c r="D493" s="184"/>
    </row>
    <row r="494" spans="4:4">
      <c r="D494" s="184"/>
    </row>
    <row r="495" spans="4:4">
      <c r="D495" s="184"/>
    </row>
    <row r="496" spans="4:4">
      <c r="D496" s="184"/>
    </row>
    <row r="497" spans="4:4">
      <c r="D497" s="184"/>
    </row>
    <row r="498" spans="4:4">
      <c r="D498" s="184"/>
    </row>
    <row r="499" spans="4:4">
      <c r="D499" s="184"/>
    </row>
    <row r="500" spans="4:4">
      <c r="D500" s="184"/>
    </row>
    <row r="501" spans="4:4">
      <c r="D501" s="184"/>
    </row>
    <row r="502" spans="4:4">
      <c r="D502" s="184"/>
    </row>
    <row r="503" spans="4:4">
      <c r="D503" s="184"/>
    </row>
    <row r="504" spans="4:4">
      <c r="D504" s="184"/>
    </row>
    <row r="505" spans="4:4">
      <c r="D505" s="184"/>
    </row>
    <row r="506" spans="4:4">
      <c r="D506" s="184"/>
    </row>
    <row r="507" spans="4:4">
      <c r="D507" s="184"/>
    </row>
    <row r="508" spans="4:4">
      <c r="D508" s="184"/>
    </row>
    <row r="509" spans="4:4">
      <c r="D509" s="184"/>
    </row>
    <row r="510" spans="4:4">
      <c r="D510" s="184"/>
    </row>
    <row r="511" spans="4:4">
      <c r="D511" s="184"/>
    </row>
    <row r="512" spans="4:4">
      <c r="D512" s="184"/>
    </row>
    <row r="513" spans="4:4">
      <c r="D513" s="184"/>
    </row>
    <row r="514" spans="4:4">
      <c r="D514" s="184"/>
    </row>
    <row r="515" spans="4:4">
      <c r="D515" s="184"/>
    </row>
    <row r="516" spans="4:4">
      <c r="D516" s="184"/>
    </row>
    <row r="517" spans="4:4">
      <c r="D517" s="184"/>
    </row>
    <row r="518" spans="4:4">
      <c r="D518" s="184"/>
    </row>
    <row r="519" spans="4:4">
      <c r="D519" s="184"/>
    </row>
    <row r="520" spans="4:4">
      <c r="D520" s="184"/>
    </row>
    <row r="521" spans="4:4">
      <c r="D521" s="184"/>
    </row>
    <row r="522" spans="4:4">
      <c r="D522" s="184"/>
    </row>
    <row r="523" spans="4:4">
      <c r="D523" s="184"/>
    </row>
    <row r="524" spans="4:4">
      <c r="D524" s="184"/>
    </row>
    <row r="525" spans="4:4">
      <c r="D525" s="184"/>
    </row>
    <row r="526" spans="4:4">
      <c r="D526" s="184"/>
    </row>
    <row r="527" spans="4:4">
      <c r="D527" s="184"/>
    </row>
    <row r="528" spans="4:4">
      <c r="D528" s="184"/>
    </row>
    <row r="529" spans="4:4">
      <c r="D529" s="184"/>
    </row>
    <row r="530" spans="4:4">
      <c r="D530" s="184"/>
    </row>
    <row r="531" spans="4:4">
      <c r="D531" s="184"/>
    </row>
    <row r="532" spans="4:4">
      <c r="D532" s="184"/>
    </row>
    <row r="533" spans="4:4">
      <c r="D533" s="184"/>
    </row>
    <row r="534" spans="4:4">
      <c r="D534" s="184"/>
    </row>
    <row r="535" spans="4:4">
      <c r="D535" s="184"/>
    </row>
    <row r="536" spans="4:4">
      <c r="D536" s="184"/>
    </row>
    <row r="537" spans="4:4">
      <c r="D537" s="184"/>
    </row>
    <row r="538" spans="4:4">
      <c r="D538" s="184"/>
    </row>
    <row r="539" spans="4:4">
      <c r="D539" s="184"/>
    </row>
    <row r="540" spans="4:4">
      <c r="D540" s="184"/>
    </row>
    <row r="541" spans="4:4">
      <c r="D541" s="184"/>
    </row>
    <row r="542" spans="4:4">
      <c r="D542" s="184"/>
    </row>
    <row r="543" spans="4:4">
      <c r="D543" s="184"/>
    </row>
    <row r="544" spans="4:4">
      <c r="D544" s="184"/>
    </row>
    <row r="545" spans="4:4">
      <c r="D545" s="184"/>
    </row>
    <row r="546" spans="4:4">
      <c r="D546" s="184"/>
    </row>
    <row r="547" spans="4:4">
      <c r="D547" s="184"/>
    </row>
    <row r="548" spans="4:4">
      <c r="D548" s="184"/>
    </row>
    <row r="549" spans="4:4">
      <c r="D549" s="184"/>
    </row>
    <row r="550" spans="4:4">
      <c r="D550" s="184"/>
    </row>
    <row r="551" spans="4:4">
      <c r="D551" s="184"/>
    </row>
    <row r="552" spans="4:4">
      <c r="D552" s="184"/>
    </row>
    <row r="553" spans="4:4">
      <c r="D553" s="184"/>
    </row>
    <row r="554" spans="4:4">
      <c r="D554" s="184"/>
    </row>
    <row r="555" spans="4:4">
      <c r="D555" s="184"/>
    </row>
    <row r="556" spans="4:4">
      <c r="D556" s="184"/>
    </row>
    <row r="557" spans="4:4">
      <c r="D557" s="184"/>
    </row>
    <row r="558" spans="4:4">
      <c r="D558" s="184"/>
    </row>
    <row r="559" spans="4:4">
      <c r="D559" s="184"/>
    </row>
    <row r="560" spans="4:4">
      <c r="D560" s="184"/>
    </row>
    <row r="561" spans="4:4">
      <c r="D561" s="184"/>
    </row>
    <row r="562" spans="4:4">
      <c r="D562" s="184"/>
    </row>
    <row r="563" spans="4:4">
      <c r="D563" s="184"/>
    </row>
    <row r="564" spans="4:4">
      <c r="D564" s="184"/>
    </row>
    <row r="565" spans="4:4">
      <c r="D565" s="184"/>
    </row>
    <row r="566" spans="4:4">
      <c r="D566" s="184"/>
    </row>
    <row r="567" spans="4:4">
      <c r="D567" s="184"/>
    </row>
    <row r="568" spans="4:4">
      <c r="D568" s="184"/>
    </row>
    <row r="569" spans="4:4">
      <c r="D569" s="184"/>
    </row>
    <row r="570" spans="4:4">
      <c r="D570" s="184"/>
    </row>
    <row r="571" spans="4:4">
      <c r="D571" s="184"/>
    </row>
    <row r="572" spans="4:4">
      <c r="D572" s="184"/>
    </row>
    <row r="573" spans="4:4">
      <c r="D573" s="184"/>
    </row>
    <row r="574" spans="4:4">
      <c r="D574" s="184"/>
    </row>
    <row r="575" spans="4:4">
      <c r="D575" s="184"/>
    </row>
    <row r="576" spans="4:4">
      <c r="D576" s="184"/>
    </row>
    <row r="577" spans="4:4">
      <c r="D577" s="184"/>
    </row>
    <row r="578" spans="4:4">
      <c r="D578" s="184"/>
    </row>
    <row r="579" spans="4:4">
      <c r="D579" s="184"/>
    </row>
    <row r="580" spans="4:4">
      <c r="D580" s="184"/>
    </row>
    <row r="581" spans="4:4">
      <c r="D581" s="184"/>
    </row>
    <row r="582" spans="4:4">
      <c r="D582" s="184"/>
    </row>
    <row r="583" spans="4:4">
      <c r="D583" s="184"/>
    </row>
    <row r="584" spans="4:4">
      <c r="D584" s="184"/>
    </row>
    <row r="585" spans="4:4">
      <c r="D585" s="184"/>
    </row>
    <row r="586" spans="4:4">
      <c r="D586" s="184"/>
    </row>
    <row r="587" spans="4:4">
      <c r="D587" s="184"/>
    </row>
    <row r="588" spans="4:4">
      <c r="D588" s="184"/>
    </row>
    <row r="589" spans="4:4">
      <c r="D589" s="184"/>
    </row>
    <row r="590" spans="4:4">
      <c r="D590" s="184"/>
    </row>
    <row r="591" spans="4:4">
      <c r="D591" s="184"/>
    </row>
    <row r="592" spans="4:4">
      <c r="D592" s="184"/>
    </row>
    <row r="593" spans="4:4">
      <c r="D593" s="184"/>
    </row>
    <row r="594" spans="4:4">
      <c r="D594" s="184"/>
    </row>
    <row r="595" spans="4:4">
      <c r="D595" s="184"/>
    </row>
    <row r="596" spans="4:4">
      <c r="D596" s="184"/>
    </row>
    <row r="597" spans="4:4">
      <c r="D597" s="184"/>
    </row>
    <row r="598" spans="4:4">
      <c r="D598" s="184"/>
    </row>
    <row r="599" spans="4:4">
      <c r="D599" s="184"/>
    </row>
    <row r="600" spans="4:4">
      <c r="D600" s="184"/>
    </row>
    <row r="601" spans="4:4">
      <c r="D601" s="184"/>
    </row>
    <row r="602" spans="4:4">
      <c r="D602" s="184"/>
    </row>
    <row r="603" spans="4:4">
      <c r="D603" s="184"/>
    </row>
    <row r="604" spans="4:4">
      <c r="D604" s="184"/>
    </row>
    <row r="605" spans="4:4">
      <c r="D605" s="184"/>
    </row>
    <row r="606" spans="4:4">
      <c r="D606" s="184"/>
    </row>
    <row r="607" spans="4:4">
      <c r="D607" s="184"/>
    </row>
    <row r="608" spans="4:4">
      <c r="D608" s="184"/>
    </row>
    <row r="609" spans="4:4">
      <c r="D609" s="184"/>
    </row>
    <row r="610" spans="4:4">
      <c r="D610" s="184"/>
    </row>
    <row r="611" spans="4:4">
      <c r="D611" s="184"/>
    </row>
    <row r="612" spans="4:4">
      <c r="D612" s="184"/>
    </row>
    <row r="613" spans="4:4">
      <c r="D613" s="184"/>
    </row>
    <row r="614" spans="4:4">
      <c r="D614" s="184"/>
    </row>
    <row r="615" spans="4:4">
      <c r="D615" s="184"/>
    </row>
    <row r="616" spans="4:4">
      <c r="D616" s="184"/>
    </row>
    <row r="617" spans="4:4">
      <c r="D617" s="184"/>
    </row>
    <row r="618" spans="4:4">
      <c r="D618" s="184"/>
    </row>
    <row r="619" spans="4:4">
      <c r="D619" s="184"/>
    </row>
    <row r="620" spans="4:4">
      <c r="D620" s="184"/>
    </row>
    <row r="621" spans="4:4">
      <c r="D621" s="184"/>
    </row>
    <row r="622" spans="4:4">
      <c r="D622" s="184"/>
    </row>
    <row r="623" spans="4:4">
      <c r="D623" s="184"/>
    </row>
    <row r="624" spans="4:4">
      <c r="D624" s="184"/>
    </row>
    <row r="625" spans="4:4">
      <c r="D625" s="184"/>
    </row>
    <row r="626" spans="4:4">
      <c r="D626" s="184"/>
    </row>
    <row r="627" spans="4:4">
      <c r="D627" s="184"/>
    </row>
    <row r="628" spans="4:4">
      <c r="D628" s="184"/>
    </row>
    <row r="629" spans="4:4">
      <c r="D629" s="184"/>
    </row>
    <row r="630" spans="4:4">
      <c r="D630" s="184"/>
    </row>
    <row r="631" spans="4:4">
      <c r="D631" s="184"/>
    </row>
    <row r="632" spans="4:4">
      <c r="D632" s="184"/>
    </row>
    <row r="633" spans="4:4">
      <c r="D633" s="184"/>
    </row>
    <row r="634" spans="4:4">
      <c r="D634" s="184"/>
    </row>
    <row r="635" spans="4:4">
      <c r="D635" s="184"/>
    </row>
    <row r="636" spans="4:4">
      <c r="D636" s="184"/>
    </row>
    <row r="637" spans="4:4">
      <c r="D637" s="184"/>
    </row>
    <row r="638" spans="4:4">
      <c r="D638" s="184"/>
    </row>
    <row r="639" spans="4:4">
      <c r="D639" s="184"/>
    </row>
    <row r="640" spans="4:4">
      <c r="D640" s="184"/>
    </row>
    <row r="641" spans="4:4">
      <c r="D641" s="184"/>
    </row>
    <row r="642" spans="4:4">
      <c r="D642" s="184"/>
    </row>
    <row r="643" spans="4:4">
      <c r="D643" s="184"/>
    </row>
    <row r="644" spans="4:4">
      <c r="D644" s="184"/>
    </row>
    <row r="645" spans="4:4">
      <c r="D645" s="184"/>
    </row>
    <row r="646" spans="4:4">
      <c r="D646" s="184"/>
    </row>
    <row r="647" spans="4:4">
      <c r="D647" s="184"/>
    </row>
    <row r="648" spans="4:4">
      <c r="D648" s="184"/>
    </row>
    <row r="649" spans="4:4">
      <c r="D649" s="184"/>
    </row>
    <row r="650" spans="4:4">
      <c r="D650" s="184"/>
    </row>
    <row r="651" spans="4:4">
      <c r="D651" s="184"/>
    </row>
    <row r="652" spans="4:4">
      <c r="D652" s="184"/>
    </row>
    <row r="653" spans="4:4">
      <c r="D653" s="184"/>
    </row>
    <row r="654" spans="4:4">
      <c r="D654" s="184"/>
    </row>
    <row r="655" spans="4:4">
      <c r="D655" s="184"/>
    </row>
    <row r="656" spans="4:4">
      <c r="D656" s="184"/>
    </row>
    <row r="657" spans="4:4">
      <c r="D657" s="184"/>
    </row>
    <row r="658" spans="4:4">
      <c r="D658" s="184"/>
    </row>
    <row r="659" spans="4:4">
      <c r="D659" s="184"/>
    </row>
    <row r="660" spans="4:4">
      <c r="D660" s="184"/>
    </row>
    <row r="661" spans="4:4">
      <c r="D661" s="184"/>
    </row>
    <row r="662" spans="4:4">
      <c r="D662" s="184"/>
    </row>
    <row r="663" spans="4:4">
      <c r="D663" s="184"/>
    </row>
    <row r="664" spans="4:4">
      <c r="D664" s="184"/>
    </row>
    <row r="665" spans="4:4">
      <c r="D665" s="184"/>
    </row>
    <row r="666" spans="4:4">
      <c r="D666" s="184"/>
    </row>
    <row r="667" spans="4:4">
      <c r="D667" s="184"/>
    </row>
    <row r="668" spans="4:4">
      <c r="D668" s="184"/>
    </row>
    <row r="669" spans="4:4">
      <c r="D669" s="184"/>
    </row>
    <row r="670" spans="4:4">
      <c r="D670" s="184"/>
    </row>
    <row r="671" spans="4:4">
      <c r="D671" s="184"/>
    </row>
    <row r="672" spans="4:4">
      <c r="D672" s="184"/>
    </row>
    <row r="673" spans="4:4">
      <c r="D673" s="184"/>
    </row>
    <row r="674" spans="4:4">
      <c r="D674" s="184"/>
    </row>
    <row r="675" spans="4:4">
      <c r="D675" s="184"/>
    </row>
    <row r="676" spans="4:4">
      <c r="D676" s="184"/>
    </row>
    <row r="677" spans="4:4">
      <c r="D677" s="184"/>
    </row>
    <row r="678" spans="4:4">
      <c r="D678" s="184"/>
    </row>
    <row r="679" spans="4:4">
      <c r="D679" s="184"/>
    </row>
    <row r="680" spans="4:4">
      <c r="D680" s="184"/>
    </row>
    <row r="681" spans="4:4">
      <c r="D681" s="184"/>
    </row>
    <row r="682" spans="4:4">
      <c r="D682" s="184"/>
    </row>
    <row r="683" spans="4:4">
      <c r="D683" s="184"/>
    </row>
    <row r="684" spans="4:4">
      <c r="D684" s="184"/>
    </row>
    <row r="685" spans="4:4">
      <c r="D685" s="184"/>
    </row>
    <row r="686" spans="4:4">
      <c r="D686" s="184"/>
    </row>
    <row r="687" spans="4:4">
      <c r="D687" s="184"/>
    </row>
    <row r="688" spans="4:4">
      <c r="D688" s="184"/>
    </row>
    <row r="689" spans="4:4">
      <c r="D689" s="184"/>
    </row>
    <row r="690" spans="4:4">
      <c r="D690" s="184"/>
    </row>
    <row r="691" spans="4:4">
      <c r="D691" s="184"/>
    </row>
    <row r="692" spans="4:4">
      <c r="D692" s="184"/>
    </row>
    <row r="693" spans="4:4">
      <c r="D693" s="184"/>
    </row>
    <row r="694" spans="4:4">
      <c r="D694" s="184"/>
    </row>
    <row r="695" spans="4:4">
      <c r="D695" s="184"/>
    </row>
    <row r="696" spans="4:4">
      <c r="D696" s="184"/>
    </row>
    <row r="697" spans="4:4">
      <c r="D697" s="184"/>
    </row>
    <row r="698" spans="4:4">
      <c r="D698" s="184"/>
    </row>
    <row r="699" spans="4:4">
      <c r="D699" s="184"/>
    </row>
    <row r="700" spans="4:4">
      <c r="D700" s="184"/>
    </row>
    <row r="701" spans="4:4">
      <c r="D701" s="184"/>
    </row>
    <row r="702" spans="4:4">
      <c r="D702" s="184"/>
    </row>
    <row r="703" spans="4:4">
      <c r="D703" s="184"/>
    </row>
    <row r="704" spans="4:4">
      <c r="D704" s="184"/>
    </row>
    <row r="705" spans="4:4">
      <c r="D705" s="184"/>
    </row>
    <row r="706" spans="4:4">
      <c r="D706" s="184"/>
    </row>
    <row r="707" spans="4:4">
      <c r="D707" s="184"/>
    </row>
    <row r="708" spans="4:4">
      <c r="D708" s="184"/>
    </row>
    <row r="709" spans="4:4">
      <c r="D709" s="184"/>
    </row>
    <row r="710" spans="4:4">
      <c r="D710" s="184"/>
    </row>
    <row r="711" spans="4:4">
      <c r="D711" s="184"/>
    </row>
    <row r="712" spans="4:4">
      <c r="D712" s="184"/>
    </row>
    <row r="713" spans="4:4">
      <c r="D713" s="184"/>
    </row>
    <row r="714" spans="4:4">
      <c r="D714" s="184"/>
    </row>
    <row r="715" spans="4:4">
      <c r="D715" s="184"/>
    </row>
    <row r="716" spans="4:4">
      <c r="D716" s="184"/>
    </row>
    <row r="717" spans="4:4">
      <c r="D717" s="184"/>
    </row>
    <row r="718" spans="4:4">
      <c r="D718" s="184"/>
    </row>
    <row r="719" spans="4:4">
      <c r="D719" s="184"/>
    </row>
    <row r="720" spans="4:4">
      <c r="D720" s="184"/>
    </row>
    <row r="721" spans="4:4">
      <c r="D721" s="184"/>
    </row>
    <row r="722" spans="4:4">
      <c r="D722" s="184"/>
    </row>
    <row r="723" spans="4:4">
      <c r="D723" s="184"/>
    </row>
    <row r="724" spans="4:4">
      <c r="D724" s="184"/>
    </row>
    <row r="725" spans="4:4">
      <c r="D725" s="184"/>
    </row>
    <row r="726" spans="4:4">
      <c r="D726" s="184"/>
    </row>
    <row r="727" spans="4:4">
      <c r="D727" s="184"/>
    </row>
    <row r="728" spans="4:4">
      <c r="D728" s="184"/>
    </row>
    <row r="729" spans="4:4">
      <c r="D729" s="184"/>
    </row>
    <row r="730" spans="4:4">
      <c r="D730" s="184"/>
    </row>
    <row r="731" spans="4:4">
      <c r="D731" s="184"/>
    </row>
    <row r="732" spans="4:4">
      <c r="D732" s="184"/>
    </row>
    <row r="733" spans="4:4">
      <c r="D733" s="184"/>
    </row>
    <row r="734" spans="4:4">
      <c r="D734" s="184"/>
    </row>
    <row r="735" spans="4:4">
      <c r="D735" s="184"/>
    </row>
    <row r="736" spans="4:4">
      <c r="D736" s="184"/>
    </row>
    <row r="737" spans="4:4">
      <c r="D737" s="184"/>
    </row>
    <row r="738" spans="4:4">
      <c r="D738" s="184"/>
    </row>
    <row r="739" spans="4:4">
      <c r="D739" s="184"/>
    </row>
    <row r="740" spans="4:4">
      <c r="D740" s="184"/>
    </row>
    <row r="741" spans="4:4">
      <c r="D741" s="184"/>
    </row>
    <row r="742" spans="4:4">
      <c r="D742" s="184"/>
    </row>
    <row r="743" spans="4:4">
      <c r="D743" s="184"/>
    </row>
    <row r="744" spans="4:4">
      <c r="D744" s="184"/>
    </row>
    <row r="745" spans="4:4">
      <c r="D745" s="184"/>
    </row>
    <row r="746" spans="4:4">
      <c r="D746" s="184"/>
    </row>
    <row r="747" spans="4:4">
      <c r="D747" s="184"/>
    </row>
    <row r="748" spans="4:4">
      <c r="D748" s="184"/>
    </row>
    <row r="749" spans="4:4">
      <c r="D749" s="184"/>
    </row>
    <row r="750" spans="4:4">
      <c r="D750" s="184"/>
    </row>
    <row r="751" spans="4:4">
      <c r="D751" s="184"/>
    </row>
    <row r="752" spans="4:4">
      <c r="D752" s="184"/>
    </row>
    <row r="753" spans="4:4">
      <c r="D753" s="184"/>
    </row>
    <row r="754" spans="4:4">
      <c r="D754" s="184"/>
    </row>
    <row r="755" spans="4:4">
      <c r="D755" s="184"/>
    </row>
    <row r="756" spans="4:4">
      <c r="D756" s="184"/>
    </row>
    <row r="757" spans="4:4">
      <c r="D757" s="184"/>
    </row>
    <row r="758" spans="4:4">
      <c r="D758" s="184"/>
    </row>
    <row r="759" spans="4:4">
      <c r="D759" s="184"/>
    </row>
    <row r="760" spans="4:4">
      <c r="D760" s="184"/>
    </row>
    <row r="761" spans="4:4">
      <c r="D761" s="184"/>
    </row>
    <row r="762" spans="4:4">
      <c r="D762" s="184"/>
    </row>
    <row r="763" spans="4:4">
      <c r="D763" s="184"/>
    </row>
    <row r="764" spans="4:4">
      <c r="D764" s="184"/>
    </row>
    <row r="765" spans="4:4">
      <c r="D765" s="184"/>
    </row>
    <row r="766" spans="4:4">
      <c r="D766" s="184"/>
    </row>
    <row r="767" spans="4:4">
      <c r="D767" s="184"/>
    </row>
    <row r="768" spans="4:4">
      <c r="D768" s="184"/>
    </row>
    <row r="769" spans="4:4">
      <c r="D769" s="184"/>
    </row>
    <row r="770" spans="4:4">
      <c r="D770" s="184"/>
    </row>
    <row r="771" spans="4:4">
      <c r="D771" s="184"/>
    </row>
    <row r="772" spans="4:4">
      <c r="D772" s="184"/>
    </row>
    <row r="773" spans="4:4">
      <c r="D773" s="184"/>
    </row>
    <row r="774" spans="4:4">
      <c r="D774" s="184"/>
    </row>
    <row r="775" spans="4:4">
      <c r="D775" s="184"/>
    </row>
    <row r="776" spans="4:4">
      <c r="D776" s="184"/>
    </row>
    <row r="777" spans="4:4">
      <c r="D777" s="184"/>
    </row>
    <row r="778" spans="4:4">
      <c r="D778" s="184"/>
    </row>
    <row r="779" spans="4:4">
      <c r="D779" s="184"/>
    </row>
    <row r="780" spans="4:4">
      <c r="D780" s="184"/>
    </row>
    <row r="781" spans="4:4">
      <c r="D781" s="184"/>
    </row>
    <row r="782" spans="4:4">
      <c r="D782" s="184"/>
    </row>
    <row r="783" spans="4:4">
      <c r="D783" s="184"/>
    </row>
    <row r="784" spans="4:4">
      <c r="D784" s="184"/>
    </row>
    <row r="785" spans="4:4">
      <c r="D785" s="184"/>
    </row>
    <row r="786" spans="4:4">
      <c r="D786" s="184"/>
    </row>
    <row r="787" spans="4:4">
      <c r="D787" s="184"/>
    </row>
    <row r="788" spans="4:4">
      <c r="D788" s="184"/>
    </row>
    <row r="789" spans="4:4">
      <c r="D789" s="184"/>
    </row>
    <row r="790" spans="4:4">
      <c r="D790" s="184"/>
    </row>
    <row r="791" spans="4:4">
      <c r="D791" s="184"/>
    </row>
    <row r="792" spans="4:4">
      <c r="D792" s="184"/>
    </row>
    <row r="793" spans="4:4">
      <c r="D793" s="184"/>
    </row>
    <row r="794" spans="4:4">
      <c r="D794" s="184"/>
    </row>
    <row r="795" spans="4:4">
      <c r="D795" s="184"/>
    </row>
    <row r="796" spans="4:4">
      <c r="D796" s="184"/>
    </row>
    <row r="797" spans="4:4">
      <c r="D797" s="184"/>
    </row>
    <row r="798" spans="4:4">
      <c r="D798" s="184"/>
    </row>
    <row r="799" spans="4:4">
      <c r="D799" s="184"/>
    </row>
    <row r="800" spans="4:4">
      <c r="D800" s="184"/>
    </row>
    <row r="801" spans="4:4">
      <c r="D801" s="184"/>
    </row>
    <row r="802" spans="4:4">
      <c r="D802" s="184"/>
    </row>
    <row r="803" spans="4:4">
      <c r="D803" s="184"/>
    </row>
    <row r="804" spans="4:4">
      <c r="D804" s="184"/>
    </row>
    <row r="805" spans="4:4">
      <c r="D805" s="184"/>
    </row>
    <row r="806" spans="4:4">
      <c r="D806" s="184"/>
    </row>
    <row r="807" spans="4:4">
      <c r="D807" s="184"/>
    </row>
    <row r="808" spans="4:4">
      <c r="D808" s="184"/>
    </row>
    <row r="809" spans="4:4">
      <c r="D809" s="184"/>
    </row>
    <row r="810" spans="4:4">
      <c r="D810" s="184"/>
    </row>
    <row r="811" spans="4:4">
      <c r="D811" s="184"/>
    </row>
    <row r="812" spans="4:4">
      <c r="D812" s="184"/>
    </row>
    <row r="813" spans="4:4">
      <c r="D813" s="184"/>
    </row>
    <row r="814" spans="4:4">
      <c r="D814" s="184"/>
    </row>
    <row r="815" spans="4:4">
      <c r="D815" s="184"/>
    </row>
    <row r="816" spans="4:4">
      <c r="D816" s="184"/>
    </row>
    <row r="817" spans="4:4">
      <c r="D817" s="184"/>
    </row>
    <row r="818" spans="4:4">
      <c r="D818" s="184"/>
    </row>
    <row r="819" spans="4:4">
      <c r="D819" s="184"/>
    </row>
    <row r="820" spans="4:4">
      <c r="D820" s="184"/>
    </row>
    <row r="821" spans="4:4">
      <c r="D821" s="184"/>
    </row>
    <row r="822" spans="4:4">
      <c r="D822" s="184"/>
    </row>
    <row r="823" spans="4:4">
      <c r="D823" s="184"/>
    </row>
    <row r="824" spans="4:4">
      <c r="D824" s="184"/>
    </row>
    <row r="825" spans="4:4">
      <c r="D825" s="184"/>
    </row>
    <row r="826" spans="4:4">
      <c r="D826" s="184"/>
    </row>
    <row r="827" spans="4:4">
      <c r="D827" s="184"/>
    </row>
    <row r="828" spans="4:4">
      <c r="D828" s="184"/>
    </row>
    <row r="829" spans="4:4">
      <c r="D829" s="184"/>
    </row>
    <row r="830" spans="4:4">
      <c r="D830" s="184"/>
    </row>
    <row r="831" spans="4:4">
      <c r="D831" s="184"/>
    </row>
    <row r="832" spans="4:4">
      <c r="D832" s="184"/>
    </row>
    <row r="833" spans="4:4">
      <c r="D833" s="184"/>
    </row>
    <row r="834" spans="4:4">
      <c r="D834" s="184"/>
    </row>
    <row r="835" spans="4:4">
      <c r="D835" s="184"/>
    </row>
    <row r="836" spans="4:4">
      <c r="D836" s="184"/>
    </row>
    <row r="837" spans="4:4">
      <c r="D837" s="184"/>
    </row>
    <row r="838" spans="4:4">
      <c r="D838" s="184"/>
    </row>
    <row r="839" spans="4:4">
      <c r="D839" s="184"/>
    </row>
    <row r="840" spans="4:4">
      <c r="D840" s="184"/>
    </row>
    <row r="841" spans="4:4">
      <c r="D841" s="184"/>
    </row>
    <row r="842" spans="4:4">
      <c r="D842" s="184"/>
    </row>
    <row r="843" spans="4:4">
      <c r="D843" s="184"/>
    </row>
    <row r="844" spans="4:4">
      <c r="D844" s="184"/>
    </row>
    <row r="845" spans="4:4">
      <c r="D845" s="184"/>
    </row>
    <row r="846" spans="4:4">
      <c r="D846" s="184"/>
    </row>
    <row r="847" spans="4:4">
      <c r="D847" s="184"/>
    </row>
    <row r="848" spans="4:4">
      <c r="D848" s="184"/>
    </row>
    <row r="849" spans="4:4">
      <c r="D849" s="184"/>
    </row>
    <row r="850" spans="4:4">
      <c r="D850" s="184"/>
    </row>
    <row r="851" spans="4:4">
      <c r="D851" s="184"/>
    </row>
    <row r="852" spans="4:4">
      <c r="D852" s="184"/>
    </row>
    <row r="853" spans="4:4">
      <c r="D853" s="184"/>
    </row>
    <row r="854" spans="4:4">
      <c r="D854" s="184"/>
    </row>
    <row r="855" spans="4:4">
      <c r="D855" s="184"/>
    </row>
    <row r="856" spans="4:4">
      <c r="D856" s="184"/>
    </row>
    <row r="857" spans="4:4">
      <c r="D857" s="184"/>
    </row>
    <row r="858" spans="4:4">
      <c r="D858" s="184"/>
    </row>
    <row r="859" spans="4:4">
      <c r="D859" s="184"/>
    </row>
    <row r="860" spans="4:4">
      <c r="D860" s="184"/>
    </row>
    <row r="861" spans="4:4">
      <c r="D861" s="184"/>
    </row>
    <row r="862" spans="4:4">
      <c r="D862" s="184"/>
    </row>
    <row r="863" spans="4:4">
      <c r="D863" s="184"/>
    </row>
    <row r="864" spans="4:4">
      <c r="D864" s="184"/>
    </row>
    <row r="865" spans="4:4">
      <c r="D865" s="184"/>
    </row>
    <row r="866" spans="4:4">
      <c r="D866" s="184"/>
    </row>
    <row r="867" spans="4:4">
      <c r="D867" s="184"/>
    </row>
    <row r="868" spans="4:4">
      <c r="D868" s="184"/>
    </row>
    <row r="869" spans="4:4">
      <c r="D869" s="184"/>
    </row>
    <row r="870" spans="4:4">
      <c r="D870" s="184"/>
    </row>
    <row r="871" spans="4:4">
      <c r="D871" s="184"/>
    </row>
    <row r="872" spans="4:4">
      <c r="D872" s="184"/>
    </row>
    <row r="873" spans="4:4">
      <c r="D873" s="184"/>
    </row>
    <row r="874" spans="4:4">
      <c r="D874" s="184"/>
    </row>
    <row r="875" spans="4:4">
      <c r="D875" s="184"/>
    </row>
    <row r="876" spans="4:4">
      <c r="D876" s="184"/>
    </row>
    <row r="877" spans="4:4">
      <c r="D877" s="184"/>
    </row>
    <row r="878" spans="4:4">
      <c r="D878" s="184"/>
    </row>
    <row r="879" spans="4:4">
      <c r="D879" s="184"/>
    </row>
    <row r="880" spans="4:4">
      <c r="D880" s="184"/>
    </row>
    <row r="881" spans="4:4">
      <c r="D881" s="184"/>
    </row>
    <row r="882" spans="4:4">
      <c r="D882" s="184"/>
    </row>
    <row r="883" spans="4:4">
      <c r="D883" s="184"/>
    </row>
    <row r="884" spans="4:4">
      <c r="D884" s="184"/>
    </row>
    <row r="885" spans="4:4">
      <c r="D885" s="184"/>
    </row>
    <row r="886" spans="4:4">
      <c r="D886" s="184"/>
    </row>
    <row r="887" spans="4:4">
      <c r="D887" s="184"/>
    </row>
    <row r="888" spans="4:4">
      <c r="D888" s="184"/>
    </row>
    <row r="889" spans="4:4">
      <c r="D889" s="184"/>
    </row>
    <row r="890" spans="4:4">
      <c r="D890" s="184"/>
    </row>
    <row r="891" spans="4:4">
      <c r="D891" s="184"/>
    </row>
    <row r="892" spans="4:4">
      <c r="D892" s="184"/>
    </row>
    <row r="893" spans="4:4">
      <c r="D893" s="184"/>
    </row>
    <row r="894" spans="4:4">
      <c r="D894" s="184"/>
    </row>
    <row r="895" spans="4:4">
      <c r="D895" s="184"/>
    </row>
    <row r="896" spans="4:4">
      <c r="D896" s="184"/>
    </row>
    <row r="897" spans="4:4">
      <c r="D897" s="184"/>
    </row>
    <row r="898" spans="4:4">
      <c r="D898" s="184"/>
    </row>
    <row r="899" spans="4:4">
      <c r="D899" s="184"/>
    </row>
    <row r="900" spans="4:4">
      <c r="D900" s="184"/>
    </row>
    <row r="901" spans="4:4">
      <c r="D901" s="184"/>
    </row>
    <row r="902" spans="4:4">
      <c r="D902" s="184"/>
    </row>
    <row r="903" spans="4:4">
      <c r="D903" s="184"/>
    </row>
    <row r="904" spans="4:4">
      <c r="D904" s="184"/>
    </row>
    <row r="905" spans="4:4">
      <c r="D905" s="184"/>
    </row>
    <row r="906" spans="4:4">
      <c r="D906" s="184"/>
    </row>
    <row r="907" spans="4:4">
      <c r="D907" s="184"/>
    </row>
    <row r="908" spans="4:4">
      <c r="D908" s="184"/>
    </row>
    <row r="909" spans="4:4">
      <c r="D909" s="184"/>
    </row>
    <row r="910" spans="4:4">
      <c r="D910" s="184"/>
    </row>
    <row r="911" spans="4:4">
      <c r="D911" s="184"/>
    </row>
    <row r="912" spans="4:4">
      <c r="D912" s="184"/>
    </row>
    <row r="913" spans="4:4">
      <c r="D913" s="184"/>
    </row>
    <row r="914" spans="4:4">
      <c r="D914" s="184"/>
    </row>
    <row r="915" spans="4:4">
      <c r="D915" s="184"/>
    </row>
    <row r="916" spans="4:4">
      <c r="D916" s="184"/>
    </row>
    <row r="917" spans="4:4">
      <c r="D917" s="184"/>
    </row>
    <row r="918" spans="4:4">
      <c r="D918" s="184"/>
    </row>
    <row r="919" spans="4:4">
      <c r="D919" s="184"/>
    </row>
    <row r="920" spans="4:4">
      <c r="D920" s="184"/>
    </row>
    <row r="921" spans="4:4">
      <c r="D921" s="184"/>
    </row>
    <row r="922" spans="4:4">
      <c r="D922" s="184"/>
    </row>
    <row r="923" spans="4:4">
      <c r="D923" s="184"/>
    </row>
    <row r="924" spans="4:4">
      <c r="D924" s="184"/>
    </row>
    <row r="925" spans="4:4">
      <c r="D925" s="184"/>
    </row>
    <row r="926" spans="4:4">
      <c r="D926" s="184"/>
    </row>
    <row r="927" spans="4:4">
      <c r="D927" s="184"/>
    </row>
    <row r="928" spans="4:4">
      <c r="D928" s="184"/>
    </row>
    <row r="929" spans="4:4">
      <c r="D929" s="184"/>
    </row>
    <row r="930" spans="4:4">
      <c r="D930" s="184"/>
    </row>
    <row r="931" spans="4:4">
      <c r="D931" s="184"/>
    </row>
    <row r="932" spans="4:4">
      <c r="D932" s="184"/>
    </row>
    <row r="933" spans="4:4">
      <c r="D933" s="184"/>
    </row>
    <row r="934" spans="4:4">
      <c r="D934" s="184"/>
    </row>
    <row r="935" spans="4:4">
      <c r="D935" s="184"/>
    </row>
    <row r="936" spans="4:4">
      <c r="D936" s="184"/>
    </row>
    <row r="937" spans="4:4">
      <c r="D937" s="184"/>
    </row>
    <row r="938" spans="4:4">
      <c r="D938" s="184"/>
    </row>
    <row r="939" spans="4:4">
      <c r="D939" s="184"/>
    </row>
    <row r="940" spans="4:4">
      <c r="D940" s="184"/>
    </row>
    <row r="941" spans="4:4">
      <c r="D941" s="184"/>
    </row>
    <row r="942" spans="4:4">
      <c r="D942" s="184"/>
    </row>
    <row r="943" spans="4:4">
      <c r="D943" s="184"/>
    </row>
    <row r="944" spans="4:4">
      <c r="D944" s="184"/>
    </row>
    <row r="945" spans="4:4">
      <c r="D945" s="184"/>
    </row>
    <row r="946" spans="4:4">
      <c r="D946" s="184"/>
    </row>
    <row r="947" spans="4:4">
      <c r="D947" s="184"/>
    </row>
    <row r="948" spans="4:4">
      <c r="D948" s="184"/>
    </row>
    <row r="949" spans="4:4">
      <c r="D949" s="184"/>
    </row>
    <row r="950" spans="4:4">
      <c r="D950" s="184"/>
    </row>
    <row r="951" spans="4:4">
      <c r="D951" s="184"/>
    </row>
    <row r="952" spans="4:4">
      <c r="D952" s="184"/>
    </row>
    <row r="953" spans="4:4">
      <c r="D953" s="184"/>
    </row>
    <row r="954" spans="4:4">
      <c r="D954" s="184"/>
    </row>
    <row r="955" spans="4:4">
      <c r="D955" s="184"/>
    </row>
    <row r="956" spans="4:4">
      <c r="D956" s="184"/>
    </row>
    <row r="957" spans="4:4">
      <c r="D957" s="184"/>
    </row>
    <row r="958" spans="4:4">
      <c r="D958" s="184"/>
    </row>
    <row r="959" spans="4:4">
      <c r="D959" s="184"/>
    </row>
    <row r="960" spans="4:4">
      <c r="D960" s="184"/>
    </row>
    <row r="961" spans="4:4">
      <c r="D961" s="184"/>
    </row>
    <row r="962" spans="4:4">
      <c r="D962" s="184"/>
    </row>
    <row r="963" spans="4:4">
      <c r="D963" s="184"/>
    </row>
    <row r="964" spans="4:4">
      <c r="D964" s="184"/>
    </row>
    <row r="965" spans="4:4">
      <c r="D965" s="184"/>
    </row>
    <row r="966" spans="4:4">
      <c r="D966" s="184"/>
    </row>
    <row r="967" spans="4:4">
      <c r="D967" s="184"/>
    </row>
    <row r="968" spans="4:4">
      <c r="D968" s="184"/>
    </row>
    <row r="969" spans="4:4">
      <c r="D969" s="184"/>
    </row>
    <row r="970" spans="4:4">
      <c r="D970" s="184"/>
    </row>
    <row r="971" spans="4:4">
      <c r="D971" s="184"/>
    </row>
    <row r="972" spans="4:4">
      <c r="D972" s="184"/>
    </row>
    <row r="973" spans="4:4">
      <c r="D973" s="184"/>
    </row>
    <row r="974" spans="4:4">
      <c r="D974" s="184"/>
    </row>
    <row r="975" spans="4:4">
      <c r="D975" s="184"/>
    </row>
    <row r="976" spans="4:4">
      <c r="D976" s="184"/>
    </row>
    <row r="977" spans="4:4">
      <c r="D977" s="184"/>
    </row>
    <row r="978" spans="4:4">
      <c r="D978" s="184"/>
    </row>
    <row r="979" spans="4:4">
      <c r="D979" s="184"/>
    </row>
    <row r="980" spans="4:4">
      <c r="D980" s="184"/>
    </row>
    <row r="981" spans="4:4">
      <c r="D981" s="184"/>
    </row>
    <row r="982" spans="4:4">
      <c r="D982" s="184"/>
    </row>
    <row r="983" spans="4:4">
      <c r="D983" s="184"/>
    </row>
    <row r="984" spans="4:4">
      <c r="D984" s="184"/>
    </row>
    <row r="985" spans="4:4">
      <c r="D985" s="184"/>
    </row>
    <row r="986" spans="4:4">
      <c r="D986" s="184"/>
    </row>
    <row r="987" spans="4:4">
      <c r="D987" s="184"/>
    </row>
    <row r="988" spans="4:4">
      <c r="D988" s="184"/>
    </row>
    <row r="989" spans="4:4">
      <c r="D989" s="184"/>
    </row>
    <row r="990" spans="4:4">
      <c r="D990" s="184"/>
    </row>
    <row r="991" spans="4:4">
      <c r="D991" s="184"/>
    </row>
    <row r="992" spans="4:4">
      <c r="D992" s="184"/>
    </row>
    <row r="993" spans="4:4">
      <c r="D993" s="184"/>
    </row>
    <row r="994" spans="4:4">
      <c r="D994" s="184"/>
    </row>
    <row r="995" spans="4:4">
      <c r="D995" s="184"/>
    </row>
    <row r="996" spans="4:4">
      <c r="D996" s="184"/>
    </row>
    <row r="997" spans="4:4">
      <c r="D997" s="184"/>
    </row>
    <row r="998" spans="4:4">
      <c r="D998" s="184"/>
    </row>
    <row r="999" spans="4:4">
      <c r="D999" s="184"/>
    </row>
    <row r="1000" spans="4:4">
      <c r="D1000" s="184"/>
    </row>
    <row r="1001" spans="4:4">
      <c r="D1001" s="184"/>
    </row>
    <row r="1002" spans="4:4">
      <c r="D1002" s="184"/>
    </row>
    <row r="1003" spans="4:4">
      <c r="D1003" s="184"/>
    </row>
    <row r="1004" spans="4:4">
      <c r="D1004" s="184"/>
    </row>
    <row r="1005" spans="4:4">
      <c r="D1005" s="184"/>
    </row>
    <row r="1006" spans="4:4">
      <c r="D1006" s="184"/>
    </row>
    <row r="1007" spans="4:4">
      <c r="D1007" s="184"/>
    </row>
    <row r="1008" spans="4:4">
      <c r="D1008" s="184"/>
    </row>
    <row r="1009" spans="4:4">
      <c r="D1009" s="184"/>
    </row>
    <row r="1010" spans="4:4">
      <c r="D1010" s="184"/>
    </row>
    <row r="1011" spans="4:4">
      <c r="D1011" s="184"/>
    </row>
    <row r="1012" spans="4:4">
      <c r="D1012" s="184"/>
    </row>
    <row r="1013" spans="4:4">
      <c r="D1013" s="184"/>
    </row>
    <row r="1014" spans="4:4">
      <c r="D1014" s="184"/>
    </row>
    <row r="1015" spans="4:4">
      <c r="D1015" s="184"/>
    </row>
    <row r="1016" spans="4:4">
      <c r="D1016" s="184"/>
    </row>
    <row r="1017" spans="4:4">
      <c r="D1017" s="184"/>
    </row>
    <row r="1018" spans="4:4">
      <c r="D1018" s="184"/>
    </row>
    <row r="1019" spans="4:4">
      <c r="D1019" s="184"/>
    </row>
    <row r="1020" spans="4:4">
      <c r="D1020" s="184"/>
    </row>
    <row r="1021" spans="4:4">
      <c r="D1021" s="184"/>
    </row>
    <row r="1022" spans="4:4">
      <c r="D1022" s="184"/>
    </row>
    <row r="1023" spans="4:4">
      <c r="D1023" s="184"/>
    </row>
    <row r="1024" spans="4:4">
      <c r="D1024" s="184"/>
    </row>
    <row r="1025" spans="4:4">
      <c r="D1025" s="184"/>
    </row>
    <row r="1026" spans="4:4">
      <c r="D1026" s="184"/>
    </row>
    <row r="1027" spans="4:4">
      <c r="D1027" s="184"/>
    </row>
    <row r="1028" spans="4:4">
      <c r="D1028" s="184"/>
    </row>
    <row r="1029" spans="4:4">
      <c r="D1029" s="184"/>
    </row>
    <row r="1030" spans="4:4">
      <c r="D1030" s="184"/>
    </row>
    <row r="1031" spans="4:4">
      <c r="D1031" s="184"/>
    </row>
    <row r="1032" spans="4:4">
      <c r="D1032" s="184"/>
    </row>
    <row r="1033" spans="4:4">
      <c r="D1033" s="184"/>
    </row>
    <row r="1034" spans="4:4">
      <c r="D1034" s="184"/>
    </row>
    <row r="1035" spans="4:4">
      <c r="D1035" s="184"/>
    </row>
    <row r="1036" spans="4:4">
      <c r="D1036" s="184"/>
    </row>
    <row r="1037" spans="4:4">
      <c r="D1037" s="184"/>
    </row>
    <row r="1038" spans="4:4">
      <c r="D1038" s="184"/>
    </row>
    <row r="1039" spans="4:4">
      <c r="D1039" s="184"/>
    </row>
    <row r="1040" spans="4:4">
      <c r="D1040" s="184"/>
    </row>
    <row r="1041" spans="4:4">
      <c r="D1041" s="184"/>
    </row>
    <row r="1042" spans="4:4">
      <c r="D1042" s="184"/>
    </row>
    <row r="1043" spans="4:4">
      <c r="D1043" s="184"/>
    </row>
    <row r="1044" spans="4:4">
      <c r="D1044" s="184"/>
    </row>
    <row r="1045" spans="4:4">
      <c r="D1045" s="184"/>
    </row>
    <row r="1046" spans="4:4">
      <c r="D1046" s="184"/>
    </row>
    <row r="1047" spans="4:4">
      <c r="D1047" s="184"/>
    </row>
    <row r="1048" spans="4:4">
      <c r="D1048" s="184"/>
    </row>
    <row r="1049" spans="4:4">
      <c r="D1049" s="184"/>
    </row>
    <row r="1050" spans="4:4">
      <c r="D1050" s="184"/>
    </row>
    <row r="1051" spans="4:4">
      <c r="D1051" s="184"/>
    </row>
    <row r="1052" spans="4:4">
      <c r="D1052" s="184"/>
    </row>
    <row r="1053" spans="4:4">
      <c r="D1053" s="184"/>
    </row>
    <row r="1054" spans="4:4">
      <c r="D1054" s="184"/>
    </row>
    <row r="1055" spans="4:4">
      <c r="D1055" s="184"/>
    </row>
    <row r="1056" spans="4:4">
      <c r="D1056" s="184"/>
    </row>
    <row r="1057" spans="4:4">
      <c r="D1057" s="184"/>
    </row>
    <row r="1058" spans="4:4">
      <c r="D1058" s="184"/>
    </row>
    <row r="1059" spans="4:4">
      <c r="D1059" s="184"/>
    </row>
    <row r="1060" spans="4:4">
      <c r="D1060" s="184"/>
    </row>
    <row r="1061" spans="4:4">
      <c r="D1061" s="184"/>
    </row>
    <row r="1062" spans="4:4">
      <c r="D1062" s="184"/>
    </row>
    <row r="1063" spans="4:4">
      <c r="D1063" s="184"/>
    </row>
    <row r="1064" spans="4:4">
      <c r="D1064" s="184"/>
    </row>
    <row r="1065" spans="4:4">
      <c r="D1065" s="184"/>
    </row>
    <row r="1066" spans="4:4">
      <c r="D1066" s="184"/>
    </row>
    <row r="1067" spans="4:4">
      <c r="D1067" s="184"/>
    </row>
    <row r="1068" spans="4:4">
      <c r="D1068" s="184"/>
    </row>
    <row r="1069" spans="4:4">
      <c r="D1069" s="184"/>
    </row>
    <row r="1070" spans="4:4">
      <c r="D1070" s="184"/>
    </row>
    <row r="1071" spans="4:4">
      <c r="D1071" s="184"/>
    </row>
    <row r="1072" spans="4:4">
      <c r="D1072" s="184"/>
    </row>
    <row r="1073" spans="4:4">
      <c r="D1073" s="184"/>
    </row>
    <row r="1074" spans="4:4">
      <c r="D1074" s="184"/>
    </row>
    <row r="1075" spans="4:4">
      <c r="D1075" s="184"/>
    </row>
    <row r="1076" spans="4:4">
      <c r="D1076" s="184"/>
    </row>
    <row r="1077" spans="4:4">
      <c r="D1077" s="184"/>
    </row>
    <row r="1078" spans="4:4">
      <c r="D1078" s="184"/>
    </row>
    <row r="1079" spans="4:4">
      <c r="D1079" s="184"/>
    </row>
    <row r="1080" spans="4:4">
      <c r="D1080" s="184"/>
    </row>
    <row r="1081" spans="4:4">
      <c r="D1081" s="184"/>
    </row>
    <row r="1082" spans="4:4">
      <c r="D1082" s="184"/>
    </row>
    <row r="1083" spans="4:4">
      <c r="D1083" s="184"/>
    </row>
    <row r="1084" spans="4:4">
      <c r="D1084" s="184"/>
    </row>
    <row r="1085" spans="4:4">
      <c r="D1085" s="184"/>
    </row>
    <row r="1086" spans="4:4">
      <c r="D1086" s="184"/>
    </row>
    <row r="1087" spans="4:4">
      <c r="D1087" s="184"/>
    </row>
    <row r="1088" spans="4:4">
      <c r="D1088" s="184"/>
    </row>
    <row r="1089" spans="4:4">
      <c r="D1089" s="184"/>
    </row>
    <row r="1090" spans="4:4">
      <c r="D1090" s="184"/>
    </row>
    <row r="1091" spans="4:4">
      <c r="D1091" s="184"/>
    </row>
    <row r="1092" spans="4:4">
      <c r="D1092" s="184"/>
    </row>
    <row r="1093" spans="4:4">
      <c r="D1093" s="184"/>
    </row>
    <row r="1094" spans="4:4">
      <c r="D1094" s="184"/>
    </row>
    <row r="1095" spans="4:4">
      <c r="D1095" s="184"/>
    </row>
    <row r="1096" spans="4:4">
      <c r="D1096" s="184"/>
    </row>
    <row r="1097" spans="4:4">
      <c r="D1097" s="184"/>
    </row>
    <row r="1098" spans="4:4">
      <c r="D1098" s="184"/>
    </row>
    <row r="1099" spans="4:4">
      <c r="D1099" s="184"/>
    </row>
    <row r="1100" spans="4:4">
      <c r="D1100" s="184"/>
    </row>
    <row r="1101" spans="4:4">
      <c r="D1101" s="184"/>
    </row>
    <row r="1102" spans="4:4">
      <c r="D1102" s="184"/>
    </row>
    <row r="1103" spans="4:4">
      <c r="D1103" s="184"/>
    </row>
    <row r="1104" spans="4:4">
      <c r="D1104" s="184"/>
    </row>
    <row r="1105" spans="4:4">
      <c r="D1105" s="184"/>
    </row>
    <row r="1106" spans="4:4">
      <c r="D1106" s="184"/>
    </row>
    <row r="1107" spans="4:4">
      <c r="D1107" s="184"/>
    </row>
    <row r="1108" spans="4:4">
      <c r="D1108" s="184"/>
    </row>
    <row r="1109" spans="4:4">
      <c r="D1109" s="184"/>
    </row>
    <row r="1110" spans="4:4">
      <c r="D1110" s="184"/>
    </row>
    <row r="1111" spans="4:4">
      <c r="D1111" s="184"/>
    </row>
    <row r="1112" spans="4:4">
      <c r="D1112" s="184"/>
    </row>
    <row r="1113" spans="4:4">
      <c r="D1113" s="184"/>
    </row>
    <row r="1114" spans="4:4">
      <c r="D1114" s="184"/>
    </row>
    <row r="1115" spans="4:4">
      <c r="D1115" s="184"/>
    </row>
    <row r="1116" spans="4:4">
      <c r="D1116" s="184"/>
    </row>
    <row r="1117" spans="4:4">
      <c r="D1117" s="184"/>
    </row>
    <row r="1118" spans="4:4">
      <c r="D1118" s="184"/>
    </row>
    <row r="1119" spans="4:4">
      <c r="D1119" s="184"/>
    </row>
    <row r="1120" spans="4:4">
      <c r="D1120" s="184"/>
    </row>
    <row r="1121" spans="4:4">
      <c r="D1121" s="184"/>
    </row>
    <row r="1122" spans="4:4">
      <c r="D1122" s="184"/>
    </row>
    <row r="1123" spans="4:4">
      <c r="D1123" s="184"/>
    </row>
    <row r="1124" spans="4:4">
      <c r="D1124" s="184"/>
    </row>
    <row r="1125" spans="4:4">
      <c r="D1125" s="184"/>
    </row>
    <row r="1126" spans="4:4">
      <c r="D1126" s="184"/>
    </row>
    <row r="1127" spans="4:4">
      <c r="D1127" s="184"/>
    </row>
    <row r="1128" spans="4:4">
      <c r="D1128" s="184"/>
    </row>
    <row r="1129" spans="4:4">
      <c r="D1129" s="184"/>
    </row>
    <row r="1130" spans="4:4">
      <c r="D1130" s="184"/>
    </row>
    <row r="1131" spans="4:4">
      <c r="D1131" s="184"/>
    </row>
    <row r="1132" spans="4:4">
      <c r="D1132" s="184"/>
    </row>
    <row r="1133" spans="4:4">
      <c r="D1133" s="184"/>
    </row>
    <row r="1134" spans="4:4">
      <c r="D1134" s="184"/>
    </row>
    <row r="1135" spans="4:4">
      <c r="D1135" s="184"/>
    </row>
    <row r="1136" spans="4:4">
      <c r="D1136" s="184"/>
    </row>
    <row r="1137" spans="4:4">
      <c r="D1137" s="184"/>
    </row>
    <row r="1138" spans="4:4">
      <c r="D1138" s="184"/>
    </row>
    <row r="1139" spans="4:4">
      <c r="D1139" s="184"/>
    </row>
    <row r="1140" spans="4:4">
      <c r="D1140" s="184"/>
    </row>
    <row r="1141" spans="4:4">
      <c r="D1141" s="184"/>
    </row>
    <row r="1142" spans="4:4">
      <c r="D1142" s="184"/>
    </row>
    <row r="1143" spans="4:4">
      <c r="D1143" s="184"/>
    </row>
    <row r="1144" spans="4:4">
      <c r="D1144" s="184"/>
    </row>
    <row r="1145" spans="4:4">
      <c r="D1145" s="184"/>
    </row>
    <row r="1146" spans="4:4">
      <c r="D1146" s="184"/>
    </row>
    <row r="1147" spans="4:4">
      <c r="D1147" s="184"/>
    </row>
    <row r="1148" spans="4:4">
      <c r="D1148" s="184"/>
    </row>
    <row r="1149" spans="4:4">
      <c r="D1149" s="184"/>
    </row>
    <row r="1150" spans="4:4">
      <c r="D1150" s="184"/>
    </row>
    <row r="1151" spans="4:4">
      <c r="D1151" s="184"/>
    </row>
    <row r="1152" spans="4:4">
      <c r="D1152" s="184"/>
    </row>
    <row r="1153" spans="4:4">
      <c r="D1153" s="184"/>
    </row>
    <row r="1154" spans="4:4">
      <c r="D1154" s="184"/>
    </row>
    <row r="1155" spans="4:4">
      <c r="D1155" s="184"/>
    </row>
    <row r="1156" spans="4:4">
      <c r="D1156" s="184"/>
    </row>
    <row r="1157" spans="4:4">
      <c r="D1157" s="184"/>
    </row>
    <row r="1158" spans="4:4">
      <c r="D1158" s="184"/>
    </row>
    <row r="1159" spans="4:4">
      <c r="D1159" s="184"/>
    </row>
    <row r="1160" spans="4:4">
      <c r="D1160" s="184"/>
    </row>
    <row r="1161" spans="4:4">
      <c r="D1161" s="184"/>
    </row>
    <row r="1162" spans="4:4">
      <c r="D1162" s="184"/>
    </row>
    <row r="1163" spans="4:4">
      <c r="D1163" s="184"/>
    </row>
    <row r="1164" spans="4:4">
      <c r="D1164" s="184"/>
    </row>
    <row r="1165" spans="4:4">
      <c r="D1165" s="184"/>
    </row>
    <row r="1166" spans="4:4">
      <c r="D1166" s="184"/>
    </row>
    <row r="1167" spans="4:4">
      <c r="D1167" s="184"/>
    </row>
    <row r="1168" spans="4:4">
      <c r="D1168" s="184"/>
    </row>
    <row r="1169" spans="4:4">
      <c r="D1169" s="184"/>
    </row>
    <row r="1170" spans="4:4">
      <c r="D1170" s="184"/>
    </row>
    <row r="1171" spans="4:4">
      <c r="D1171" s="184"/>
    </row>
    <row r="1172" spans="4:4">
      <c r="D1172" s="184"/>
    </row>
    <row r="1173" spans="4:4">
      <c r="D1173" s="184"/>
    </row>
    <row r="1174" spans="4:4">
      <c r="D1174" s="184"/>
    </row>
    <row r="1175" spans="4:4">
      <c r="D1175" s="184"/>
    </row>
    <row r="1176" spans="4:4">
      <c r="D1176" s="184"/>
    </row>
    <row r="1177" spans="4:4">
      <c r="D1177" s="184"/>
    </row>
    <row r="1178" spans="4:4">
      <c r="D1178" s="184"/>
    </row>
    <row r="1179" spans="4:4">
      <c r="D1179" s="184"/>
    </row>
    <row r="1180" spans="4:4">
      <c r="D1180" s="184"/>
    </row>
    <row r="1181" spans="4:4">
      <c r="D1181" s="184"/>
    </row>
    <row r="1182" spans="4:4">
      <c r="D1182" s="184"/>
    </row>
    <row r="1183" spans="4:4">
      <c r="D1183" s="184"/>
    </row>
    <row r="1184" spans="4:4">
      <c r="D1184" s="184"/>
    </row>
    <row r="1185" spans="4:4">
      <c r="D1185" s="184"/>
    </row>
    <row r="1186" spans="4:4">
      <c r="D1186" s="184"/>
    </row>
    <row r="1187" spans="4:4">
      <c r="D1187" s="184"/>
    </row>
    <row r="1188" spans="4:4">
      <c r="D1188" s="184"/>
    </row>
    <row r="1189" spans="4:4">
      <c r="D1189" s="184"/>
    </row>
    <row r="1190" spans="4:4">
      <c r="D1190" s="184"/>
    </row>
    <row r="1191" spans="4:4">
      <c r="D1191" s="184"/>
    </row>
    <row r="1192" spans="4:4">
      <c r="D1192" s="184"/>
    </row>
    <row r="1193" spans="4:4">
      <c r="D1193" s="184"/>
    </row>
    <row r="1194" spans="4:4">
      <c r="D1194" s="184"/>
    </row>
    <row r="1195" spans="4:4">
      <c r="D1195" s="184"/>
    </row>
    <row r="1196" spans="4:4">
      <c r="D1196" s="184"/>
    </row>
    <row r="1197" spans="4:4">
      <c r="D1197" s="184"/>
    </row>
    <row r="1198" spans="4:4">
      <c r="D1198" s="184"/>
    </row>
    <row r="1199" spans="4:4">
      <c r="D1199" s="184"/>
    </row>
    <row r="1200" spans="4:4">
      <c r="D1200" s="184"/>
    </row>
    <row r="1201" spans="4:4">
      <c r="D1201" s="184"/>
    </row>
    <row r="1202" spans="4:4">
      <c r="D1202" s="184"/>
    </row>
    <row r="1203" spans="4:4">
      <c r="D1203" s="184"/>
    </row>
    <row r="1204" spans="4:4">
      <c r="D1204" s="184"/>
    </row>
    <row r="1205" spans="4:4">
      <c r="D1205" s="184"/>
    </row>
    <row r="1206" spans="4:4">
      <c r="D1206" s="184"/>
    </row>
    <row r="1207" spans="4:4">
      <c r="D1207" s="184"/>
    </row>
    <row r="1208" spans="4:4">
      <c r="D1208" s="184"/>
    </row>
    <row r="1209" spans="4:4">
      <c r="D1209" s="184"/>
    </row>
    <row r="1210" spans="4:4">
      <c r="D1210" s="184"/>
    </row>
    <row r="1211" spans="4:4">
      <c r="D1211" s="184"/>
    </row>
    <row r="1212" spans="4:4">
      <c r="D1212" s="184"/>
    </row>
    <row r="1213" spans="4:4">
      <c r="D1213" s="184"/>
    </row>
    <row r="1214" spans="4:4">
      <c r="D1214" s="184"/>
    </row>
    <row r="1215" spans="4:4">
      <c r="D1215" s="184"/>
    </row>
    <row r="1216" spans="4:4">
      <c r="D1216" s="184"/>
    </row>
    <row r="1217" spans="4:4">
      <c r="D1217" s="184"/>
    </row>
    <row r="1218" spans="4:4">
      <c r="D1218" s="184"/>
    </row>
    <row r="1219" spans="4:4">
      <c r="D1219" s="184"/>
    </row>
    <row r="1220" spans="4:4">
      <c r="D1220" s="184"/>
    </row>
    <row r="1221" spans="4:4">
      <c r="D1221" s="184"/>
    </row>
    <row r="1222" spans="4:4">
      <c r="D1222" s="184"/>
    </row>
    <row r="1223" spans="4:4">
      <c r="D1223" s="184"/>
    </row>
    <row r="1224" spans="4:4">
      <c r="D1224" s="184"/>
    </row>
    <row r="1225" spans="4:4">
      <c r="D1225" s="184"/>
    </row>
    <row r="1226" spans="4:4">
      <c r="D1226" s="184"/>
    </row>
    <row r="1227" spans="4:4">
      <c r="D1227" s="184"/>
    </row>
    <row r="1228" spans="4:4">
      <c r="D1228" s="184"/>
    </row>
    <row r="1229" spans="4:4">
      <c r="D1229" s="184"/>
    </row>
    <row r="1230" spans="4:4">
      <c r="D1230" s="184"/>
    </row>
    <row r="1231" spans="4:4">
      <c r="D1231" s="184"/>
    </row>
    <row r="1232" spans="4:4">
      <c r="D1232" s="184"/>
    </row>
    <row r="1233" spans="4:4">
      <c r="D1233" s="184"/>
    </row>
    <row r="1234" spans="4:4">
      <c r="D1234" s="184"/>
    </row>
    <row r="1235" spans="4:4">
      <c r="D1235" s="184"/>
    </row>
    <row r="1236" spans="4:4">
      <c r="D1236" s="184"/>
    </row>
    <row r="1237" spans="4:4">
      <c r="D1237" s="184"/>
    </row>
    <row r="1238" spans="4:4">
      <c r="D1238" s="184"/>
    </row>
    <row r="1239" spans="4:4">
      <c r="D1239" s="184"/>
    </row>
    <row r="1240" spans="4:4">
      <c r="D1240" s="184"/>
    </row>
    <row r="1241" spans="4:4">
      <c r="D1241" s="184"/>
    </row>
    <row r="1242" spans="4:4">
      <c r="D1242" s="184"/>
    </row>
    <row r="1243" spans="4:4">
      <c r="D1243" s="184"/>
    </row>
    <row r="1244" spans="4:4">
      <c r="D1244" s="184"/>
    </row>
    <row r="1245" spans="4:4">
      <c r="D1245" s="184"/>
    </row>
    <row r="1246" spans="4:4">
      <c r="D1246" s="184"/>
    </row>
    <row r="1247" spans="4:4">
      <c r="D1247" s="184"/>
    </row>
    <row r="1248" spans="4:4">
      <c r="D1248" s="184"/>
    </row>
    <row r="1249" spans="4:4">
      <c r="D1249" s="184"/>
    </row>
    <row r="1250" spans="4:4">
      <c r="D1250" s="184"/>
    </row>
    <row r="1251" spans="4:4">
      <c r="D1251" s="184"/>
    </row>
    <row r="1252" spans="4:4">
      <c r="D1252" s="184"/>
    </row>
    <row r="1253" spans="4:4">
      <c r="D1253" s="184"/>
    </row>
    <row r="1254" spans="4:4">
      <c r="D1254" s="184"/>
    </row>
    <row r="1255" spans="4:4">
      <c r="D1255" s="184"/>
    </row>
    <row r="1256" spans="4:4">
      <c r="D1256" s="184"/>
    </row>
    <row r="1257" spans="4:4">
      <c r="D1257" s="184"/>
    </row>
    <row r="1258" spans="4:4">
      <c r="D1258" s="184"/>
    </row>
    <row r="1259" spans="4:4">
      <c r="D1259" s="184"/>
    </row>
    <row r="1260" spans="4:4">
      <c r="D1260" s="184"/>
    </row>
    <row r="1261" spans="4:4">
      <c r="D1261" s="184"/>
    </row>
    <row r="1262" spans="4:4">
      <c r="D1262" s="184"/>
    </row>
    <row r="1263" spans="4:4">
      <c r="D1263" s="184"/>
    </row>
    <row r="1264" spans="4:4">
      <c r="D1264" s="184"/>
    </row>
    <row r="1265" spans="4:4">
      <c r="D1265" s="184"/>
    </row>
    <row r="1266" spans="4:4">
      <c r="D1266" s="184"/>
    </row>
    <row r="1267" spans="4:4">
      <c r="D1267" s="184"/>
    </row>
    <row r="1268" spans="4:4">
      <c r="D1268" s="184"/>
    </row>
    <row r="1269" spans="4:4">
      <c r="D1269" s="184"/>
    </row>
    <row r="1270" spans="4:4">
      <c r="D1270" s="184"/>
    </row>
    <row r="1271" spans="4:4">
      <c r="D1271" s="184"/>
    </row>
    <row r="1272" spans="4:4">
      <c r="D1272" s="184"/>
    </row>
    <row r="1273" spans="4:4">
      <c r="D1273" s="184"/>
    </row>
    <row r="1274" spans="4:4">
      <c r="D1274" s="184"/>
    </row>
    <row r="1275" spans="4:4">
      <c r="D1275" s="184"/>
    </row>
    <row r="1276" spans="4:4">
      <c r="D1276" s="184"/>
    </row>
    <row r="1277" spans="4:4">
      <c r="D1277" s="184"/>
    </row>
    <row r="1278" spans="4:4">
      <c r="D1278" s="184"/>
    </row>
    <row r="1279" spans="4:4">
      <c r="D1279" s="184"/>
    </row>
    <row r="1280" spans="4:4">
      <c r="D1280" s="184"/>
    </row>
    <row r="1281" spans="4:4">
      <c r="D1281" s="184"/>
    </row>
    <row r="1282" spans="4:4">
      <c r="D1282" s="184"/>
    </row>
    <row r="1283" spans="4:4">
      <c r="D1283" s="184"/>
    </row>
    <row r="1284" spans="4:4">
      <c r="D1284" s="184"/>
    </row>
    <row r="1285" spans="4:4">
      <c r="D1285" s="184"/>
    </row>
    <row r="1286" spans="4:4">
      <c r="D1286" s="184"/>
    </row>
    <row r="1287" spans="4:4">
      <c r="D1287" s="184"/>
    </row>
    <row r="1288" spans="4:4">
      <c r="D1288" s="184"/>
    </row>
    <row r="1289" spans="4:4">
      <c r="D1289" s="184"/>
    </row>
    <row r="1290" spans="4:4">
      <c r="D1290" s="184"/>
    </row>
    <row r="1291" spans="4:4">
      <c r="D1291" s="184"/>
    </row>
    <row r="1292" spans="4:4">
      <c r="D1292" s="184"/>
    </row>
    <row r="1293" spans="4:4">
      <c r="D1293" s="184"/>
    </row>
    <row r="1294" spans="4:4">
      <c r="D1294" s="184"/>
    </row>
    <row r="1295" spans="4:4">
      <c r="D1295" s="184"/>
    </row>
    <row r="1296" spans="4:4">
      <c r="D1296" s="184"/>
    </row>
    <row r="1297" spans="4:4">
      <c r="D1297" s="184"/>
    </row>
    <row r="1298" spans="4:4">
      <c r="D1298" s="184"/>
    </row>
    <row r="1299" spans="4:4">
      <c r="D1299" s="184"/>
    </row>
    <row r="1300" spans="4:4">
      <c r="D1300" s="184"/>
    </row>
    <row r="1301" spans="4:4">
      <c r="D1301" s="184"/>
    </row>
    <row r="1302" spans="4:4">
      <c r="D1302" s="184"/>
    </row>
    <row r="1303" spans="4:4">
      <c r="D1303" s="184"/>
    </row>
    <row r="1304" spans="4:4">
      <c r="D1304" s="184"/>
    </row>
    <row r="1305" spans="4:4">
      <c r="D1305" s="184"/>
    </row>
    <row r="1306" spans="4:4">
      <c r="D1306" s="184"/>
    </row>
    <row r="1307" spans="4:4">
      <c r="D1307" s="184"/>
    </row>
    <row r="1308" spans="4:4">
      <c r="D1308" s="184"/>
    </row>
    <row r="1309" spans="4:4">
      <c r="D1309" s="184"/>
    </row>
    <row r="1310" spans="4:4">
      <c r="D1310" s="184"/>
    </row>
    <row r="1311" spans="4:4">
      <c r="D1311" s="184"/>
    </row>
    <row r="1312" spans="4:4">
      <c r="D1312" s="184"/>
    </row>
    <row r="1313" spans="4:4">
      <c r="D1313" s="184"/>
    </row>
    <row r="1314" spans="4:4">
      <c r="D1314" s="184"/>
    </row>
    <row r="1315" spans="4:4">
      <c r="D1315" s="184"/>
    </row>
    <row r="1316" spans="4:4">
      <c r="D1316" s="184"/>
    </row>
    <row r="1317" spans="4:4">
      <c r="D1317" s="184"/>
    </row>
    <row r="1318" spans="4:4">
      <c r="D1318" s="184"/>
    </row>
    <row r="1319" spans="4:4">
      <c r="D1319" s="184"/>
    </row>
    <row r="1320" spans="4:4">
      <c r="D1320" s="184"/>
    </row>
    <row r="1321" spans="4:4">
      <c r="D1321" s="184"/>
    </row>
    <row r="1322" spans="4:4">
      <c r="D1322" s="184"/>
    </row>
    <row r="1323" spans="4:4">
      <c r="D1323" s="184"/>
    </row>
    <row r="1324" spans="4:4">
      <c r="D1324" s="184"/>
    </row>
    <row r="1325" spans="4:4">
      <c r="D1325" s="184"/>
    </row>
    <row r="1326" spans="4:4">
      <c r="D1326" s="184"/>
    </row>
    <row r="1327" spans="4:4">
      <c r="D1327" s="184"/>
    </row>
    <row r="1328" spans="4:4">
      <c r="D1328" s="184"/>
    </row>
    <row r="1329" spans="4:4">
      <c r="D1329" s="184"/>
    </row>
    <row r="1330" spans="4:4">
      <c r="D1330" s="184"/>
    </row>
    <row r="1331" spans="4:4">
      <c r="D1331" s="184"/>
    </row>
    <row r="1332" spans="4:4">
      <c r="D1332" s="184"/>
    </row>
    <row r="1333" spans="4:4">
      <c r="D1333" s="184"/>
    </row>
    <row r="1334" spans="4:4">
      <c r="D1334" s="184"/>
    </row>
    <row r="1335" spans="4:4">
      <c r="D1335" s="184"/>
    </row>
    <row r="1336" spans="4:4">
      <c r="D1336" s="184"/>
    </row>
    <row r="1337" spans="4:4">
      <c r="D1337" s="184"/>
    </row>
    <row r="1338" spans="4:4">
      <c r="D1338" s="184"/>
    </row>
    <row r="1339" spans="4:4">
      <c r="D1339" s="184"/>
    </row>
    <row r="1340" spans="4:4">
      <c r="D1340" s="184"/>
    </row>
    <row r="1341" spans="4:4">
      <c r="D1341" s="184"/>
    </row>
    <row r="1342" spans="4:4">
      <c r="D1342" s="184"/>
    </row>
    <row r="1343" spans="4:4">
      <c r="D1343" s="184"/>
    </row>
    <row r="1344" spans="4:4">
      <c r="D1344" s="184"/>
    </row>
    <row r="1345" spans="4:4">
      <c r="D1345" s="184"/>
    </row>
    <row r="1346" spans="4:4">
      <c r="D1346" s="184"/>
    </row>
    <row r="1347" spans="4:4">
      <c r="D1347" s="184"/>
    </row>
    <row r="1348" spans="4:4">
      <c r="D1348" s="184"/>
    </row>
    <row r="1349" spans="4:4">
      <c r="D1349" s="184"/>
    </row>
    <row r="1350" spans="4:4">
      <c r="D1350" s="184"/>
    </row>
    <row r="1351" spans="4:4">
      <c r="D1351" s="184"/>
    </row>
    <row r="1352" spans="4:4">
      <c r="D1352" s="184"/>
    </row>
    <row r="1353" spans="4:4">
      <c r="D1353" s="184"/>
    </row>
    <row r="1354" spans="4:4">
      <c r="D1354" s="184"/>
    </row>
    <row r="1355" spans="4:4">
      <c r="D1355" s="184"/>
    </row>
    <row r="1356" spans="4:4">
      <c r="D1356" s="184"/>
    </row>
    <row r="1357" spans="4:4">
      <c r="D1357" s="184"/>
    </row>
    <row r="1358" spans="4:4">
      <c r="D1358" s="184"/>
    </row>
    <row r="1359" spans="4:4">
      <c r="D1359" s="184"/>
    </row>
    <row r="1360" spans="4:4">
      <c r="D1360" s="184"/>
    </row>
    <row r="1361" spans="4:4">
      <c r="D1361" s="184"/>
    </row>
    <row r="1362" spans="4:4">
      <c r="D1362" s="184"/>
    </row>
    <row r="1363" spans="4:4">
      <c r="D1363" s="184"/>
    </row>
    <row r="1364" spans="4:4">
      <c r="D1364" s="184"/>
    </row>
    <row r="1365" spans="4:4">
      <c r="D1365" s="184"/>
    </row>
    <row r="1366" spans="4:4">
      <c r="D1366" s="184"/>
    </row>
    <row r="1367" spans="4:4">
      <c r="D1367" s="184"/>
    </row>
    <row r="1368" spans="4:4">
      <c r="D1368" s="184"/>
    </row>
    <row r="1369" spans="4:4">
      <c r="D1369" s="184"/>
    </row>
    <row r="1370" spans="4:4">
      <c r="D1370" s="184"/>
    </row>
    <row r="1371" spans="4:4">
      <c r="D1371" s="184"/>
    </row>
    <row r="1372" spans="4:4">
      <c r="D1372" s="184"/>
    </row>
    <row r="1373" spans="4:4">
      <c r="D1373" s="184"/>
    </row>
    <row r="1374" spans="4:4">
      <c r="D1374" s="184"/>
    </row>
    <row r="1375" spans="4:4">
      <c r="D1375" s="184"/>
    </row>
    <row r="1376" spans="4:4">
      <c r="D1376" s="184"/>
    </row>
    <row r="1377" spans="4:4">
      <c r="D1377" s="184"/>
    </row>
    <row r="1378" spans="4:4">
      <c r="D1378" s="184"/>
    </row>
    <row r="1379" spans="4:4">
      <c r="D1379" s="184"/>
    </row>
    <row r="1380" spans="4:4">
      <c r="D1380" s="184"/>
    </row>
    <row r="1381" spans="4:4">
      <c r="D1381" s="184"/>
    </row>
    <row r="1382" spans="4:4">
      <c r="D1382" s="184"/>
    </row>
    <row r="1383" spans="4:4">
      <c r="D1383" s="184"/>
    </row>
    <row r="1384" spans="4:4">
      <c r="D1384" s="184"/>
    </row>
    <row r="1385" spans="4:4">
      <c r="D1385" s="184"/>
    </row>
    <row r="1386" spans="4:4">
      <c r="D1386" s="184"/>
    </row>
    <row r="1387" spans="4:4">
      <c r="D1387" s="184"/>
    </row>
    <row r="1388" spans="4:4">
      <c r="D1388" s="184"/>
    </row>
    <row r="1389" spans="4:4">
      <c r="D1389" s="184"/>
    </row>
    <row r="1390" spans="4:4">
      <c r="D1390" s="184"/>
    </row>
    <row r="1391" spans="4:4">
      <c r="D1391" s="184"/>
    </row>
    <row r="1392" spans="4:4">
      <c r="D1392" s="184"/>
    </row>
    <row r="1393" spans="4:4">
      <c r="D1393" s="184"/>
    </row>
    <row r="1394" spans="4:4">
      <c r="D1394" s="184"/>
    </row>
    <row r="1395" spans="4:4">
      <c r="D1395" s="184"/>
    </row>
    <row r="1396" spans="4:4">
      <c r="D1396" s="184"/>
    </row>
    <row r="1397" spans="4:4">
      <c r="D1397" s="184"/>
    </row>
    <row r="1398" spans="4:4">
      <c r="D1398" s="184"/>
    </row>
    <row r="1399" spans="4:4">
      <c r="D1399" s="184"/>
    </row>
    <row r="1400" spans="4:4">
      <c r="D1400" s="184"/>
    </row>
    <row r="1401" spans="4:4">
      <c r="D1401" s="184"/>
    </row>
    <row r="1402" spans="4:4">
      <c r="D1402" s="184"/>
    </row>
    <row r="1403" spans="4:4">
      <c r="D1403" s="184"/>
    </row>
    <row r="1404" spans="4:4">
      <c r="D1404" s="184"/>
    </row>
    <row r="1405" spans="4:4">
      <c r="D1405" s="184"/>
    </row>
    <row r="1406" spans="4:4">
      <c r="D1406" s="184"/>
    </row>
    <row r="1407" spans="4:4">
      <c r="D1407" s="184"/>
    </row>
    <row r="1408" spans="4:4">
      <c r="D1408" s="184"/>
    </row>
    <row r="1409" spans="4:4">
      <c r="D1409" s="184"/>
    </row>
    <row r="1410" spans="4:4">
      <c r="D1410" s="184"/>
    </row>
    <row r="1411" spans="4:4">
      <c r="D1411" s="184"/>
    </row>
    <row r="1412" spans="4:4">
      <c r="D1412" s="184"/>
    </row>
    <row r="1413" spans="4:4">
      <c r="D1413" s="184"/>
    </row>
    <row r="1414" spans="4:4">
      <c r="D1414" s="184"/>
    </row>
    <row r="1415" spans="4:4">
      <c r="D1415" s="184"/>
    </row>
    <row r="1416" spans="4:4">
      <c r="D1416" s="184"/>
    </row>
    <row r="1417" spans="4:4">
      <c r="D1417" s="184"/>
    </row>
    <row r="1418" spans="4:4">
      <c r="D1418" s="184"/>
    </row>
    <row r="1419" spans="4:4">
      <c r="D1419" s="184"/>
    </row>
    <row r="1420" spans="4:4">
      <c r="D1420" s="184"/>
    </row>
    <row r="1421" spans="4:4">
      <c r="D1421" s="184"/>
    </row>
    <row r="1422" spans="4:4">
      <c r="D1422" s="184"/>
    </row>
    <row r="1423" spans="4:4">
      <c r="D1423" s="184"/>
    </row>
    <row r="1424" spans="4:4">
      <c r="D1424" s="184"/>
    </row>
    <row r="1425" spans="4:4">
      <c r="D1425" s="184"/>
    </row>
    <row r="1426" spans="4:4">
      <c r="D1426" s="184"/>
    </row>
    <row r="1427" spans="4:4">
      <c r="D1427" s="184"/>
    </row>
    <row r="1428" spans="4:4">
      <c r="D1428" s="184"/>
    </row>
    <row r="1429" spans="4:4">
      <c r="D1429" s="184"/>
    </row>
    <row r="1430" spans="4:4">
      <c r="D1430" s="184"/>
    </row>
    <row r="1431" spans="4:4">
      <c r="D1431" s="184"/>
    </row>
    <row r="1432" spans="4:4">
      <c r="D1432" s="184"/>
    </row>
    <row r="1433" spans="4:4">
      <c r="D1433" s="184"/>
    </row>
    <row r="1434" spans="4:4">
      <c r="D1434" s="184"/>
    </row>
    <row r="1435" spans="4:4">
      <c r="D1435" s="184"/>
    </row>
    <row r="1436" spans="4:4">
      <c r="D1436" s="184"/>
    </row>
    <row r="1437" spans="4:4">
      <c r="D1437" s="184"/>
    </row>
    <row r="1438" spans="4:4">
      <c r="D1438" s="184"/>
    </row>
    <row r="1439" spans="4:4">
      <c r="D1439" s="184"/>
    </row>
    <row r="1440" spans="4:4">
      <c r="D1440" s="184"/>
    </row>
    <row r="1441" spans="4:4">
      <c r="D1441" s="184"/>
    </row>
    <row r="1442" spans="4:4">
      <c r="D1442" s="184"/>
    </row>
    <row r="1443" spans="4:4">
      <c r="D1443" s="184"/>
    </row>
    <row r="1444" spans="4:4">
      <c r="D1444" s="184"/>
    </row>
    <row r="1445" spans="4:4">
      <c r="D1445" s="184"/>
    </row>
    <row r="1446" spans="4:4">
      <c r="D1446" s="184"/>
    </row>
    <row r="1447" spans="4:4">
      <c r="D1447" s="184"/>
    </row>
    <row r="1448" spans="4:4">
      <c r="D1448" s="184"/>
    </row>
    <row r="1449" spans="4:4">
      <c r="D1449" s="184"/>
    </row>
    <row r="1450" spans="4:4">
      <c r="D1450" s="184"/>
    </row>
    <row r="1451" spans="4:4">
      <c r="D1451" s="184"/>
    </row>
    <row r="1452" spans="4:4">
      <c r="D1452" s="184"/>
    </row>
    <row r="1453" spans="4:4">
      <c r="D1453" s="184"/>
    </row>
    <row r="1454" spans="4:4">
      <c r="D1454" s="184"/>
    </row>
    <row r="1455" spans="4:4">
      <c r="D1455" s="184"/>
    </row>
    <row r="1456" spans="4:4">
      <c r="D1456" s="184"/>
    </row>
    <row r="1457" spans="4:4">
      <c r="D1457" s="184"/>
    </row>
    <row r="1458" spans="4:4">
      <c r="D1458" s="184"/>
    </row>
    <row r="1459" spans="4:4">
      <c r="D1459" s="184"/>
    </row>
    <row r="1460" spans="4:4">
      <c r="D1460" s="184"/>
    </row>
    <row r="1461" spans="4:4">
      <c r="D1461" s="184"/>
    </row>
    <row r="1462" spans="4:4">
      <c r="D1462" s="184"/>
    </row>
    <row r="1463" spans="4:4">
      <c r="D1463" s="184"/>
    </row>
    <row r="1464" spans="4:4">
      <c r="D1464" s="184"/>
    </row>
    <row r="1465" spans="4:4">
      <c r="D1465" s="184"/>
    </row>
    <row r="1466" spans="4:4">
      <c r="D1466" s="184"/>
    </row>
    <row r="1467" spans="4:4">
      <c r="D1467" s="184"/>
    </row>
    <row r="1468" spans="4:4">
      <c r="D1468" s="184"/>
    </row>
    <row r="1469" spans="4:4">
      <c r="D1469" s="184"/>
    </row>
    <row r="1470" spans="4:4">
      <c r="D1470" s="184"/>
    </row>
    <row r="1471" spans="4:4">
      <c r="D1471" s="184"/>
    </row>
    <row r="1472" spans="4:4">
      <c r="D1472" s="184"/>
    </row>
    <row r="1473" spans="4:4">
      <c r="D1473" s="184"/>
    </row>
    <row r="1474" spans="4:4">
      <c r="D1474" s="184"/>
    </row>
    <row r="1475" spans="4:4">
      <c r="D1475" s="184"/>
    </row>
    <row r="1476" spans="4:4">
      <c r="D1476" s="184"/>
    </row>
    <row r="1477" spans="4:4">
      <c r="D1477" s="184"/>
    </row>
    <row r="1478" spans="4:4">
      <c r="D1478" s="184"/>
    </row>
    <row r="1479" spans="4:4">
      <c r="D1479" s="184"/>
    </row>
    <row r="1480" spans="4:4">
      <c r="D1480" s="184"/>
    </row>
    <row r="1481" spans="4:4">
      <c r="D1481" s="184"/>
    </row>
    <row r="1482" spans="4:4">
      <c r="D1482" s="184"/>
    </row>
    <row r="1483" spans="4:4">
      <c r="D1483" s="184"/>
    </row>
    <row r="1484" spans="4:4">
      <c r="D1484" s="184"/>
    </row>
    <row r="1485" spans="4:4">
      <c r="D1485" s="184"/>
    </row>
    <row r="1486" spans="4:4">
      <c r="D1486" s="184"/>
    </row>
    <row r="1487" spans="4:4">
      <c r="D1487" s="184"/>
    </row>
    <row r="1488" spans="4:4">
      <c r="D1488" s="184"/>
    </row>
    <row r="1489" spans="4:4">
      <c r="D1489" s="184"/>
    </row>
    <row r="1490" spans="4:4">
      <c r="D1490" s="184"/>
    </row>
    <row r="1491" spans="4:4">
      <c r="D1491" s="184"/>
    </row>
    <row r="1492" spans="4:4">
      <c r="D1492" s="184"/>
    </row>
    <row r="1493" spans="4:4">
      <c r="D1493" s="184"/>
    </row>
    <row r="1494" spans="4:4">
      <c r="D1494" s="184"/>
    </row>
    <row r="1495" spans="4:4">
      <c r="D1495" s="184"/>
    </row>
    <row r="1496" spans="4:4">
      <c r="D1496" s="184"/>
    </row>
    <row r="1497" spans="4:4">
      <c r="D1497" s="184"/>
    </row>
    <row r="1498" spans="4:4">
      <c r="D1498" s="184"/>
    </row>
    <row r="1499" spans="4:4">
      <c r="D1499" s="184"/>
    </row>
    <row r="1500" spans="4:4">
      <c r="D1500" s="184"/>
    </row>
    <row r="1501" spans="4:4">
      <c r="D1501" s="184"/>
    </row>
    <row r="1502" spans="4:4">
      <c r="D1502" s="184"/>
    </row>
    <row r="1503" spans="4:4">
      <c r="D1503" s="184"/>
    </row>
    <row r="1504" spans="4:4">
      <c r="D1504" s="184"/>
    </row>
    <row r="1505" spans="4:4">
      <c r="D1505" s="184"/>
    </row>
    <row r="1506" spans="4:4">
      <c r="D1506" s="184"/>
    </row>
    <row r="1507" spans="4:4">
      <c r="D1507" s="184"/>
    </row>
    <row r="1508" spans="4:4">
      <c r="D1508" s="184"/>
    </row>
    <row r="1509" spans="4:4">
      <c r="D1509" s="184"/>
    </row>
    <row r="1510" spans="4:4">
      <c r="D1510" s="184"/>
    </row>
    <row r="1511" spans="4:4">
      <c r="D1511" s="184"/>
    </row>
    <row r="1512" spans="4:4">
      <c r="D1512" s="184"/>
    </row>
    <row r="1513" spans="4:4">
      <c r="D1513" s="184"/>
    </row>
    <row r="1514" spans="4:4">
      <c r="D1514" s="184"/>
    </row>
    <row r="1515" spans="4:4">
      <c r="D1515" s="184"/>
    </row>
    <row r="1516" spans="4:4">
      <c r="D1516" s="184"/>
    </row>
    <row r="1517" spans="4:4">
      <c r="D1517" s="184"/>
    </row>
    <row r="1518" spans="4:4">
      <c r="D1518" s="184"/>
    </row>
    <row r="1519" spans="4:4">
      <c r="D1519" s="184"/>
    </row>
    <row r="1520" spans="4:4">
      <c r="D1520" s="184"/>
    </row>
    <row r="1521" spans="4:4">
      <c r="D1521" s="184"/>
    </row>
    <row r="1522" spans="4:4">
      <c r="D1522" s="184"/>
    </row>
    <row r="1523" spans="4:4">
      <c r="D1523" s="184"/>
    </row>
    <row r="1524" spans="4:4">
      <c r="D1524" s="184"/>
    </row>
    <row r="1525" spans="4:4">
      <c r="D1525" s="184"/>
    </row>
    <row r="1526" spans="4:4">
      <c r="D1526" s="184"/>
    </row>
    <row r="1527" spans="4:4">
      <c r="D1527" s="184"/>
    </row>
    <row r="1528" spans="4:4">
      <c r="D1528" s="184"/>
    </row>
    <row r="1529" spans="4:4">
      <c r="D1529" s="184"/>
    </row>
    <row r="1530" spans="4:4">
      <c r="D1530" s="184"/>
    </row>
    <row r="1531" spans="4:4">
      <c r="D1531" s="184"/>
    </row>
    <row r="1532" spans="4:4">
      <c r="D1532" s="184"/>
    </row>
    <row r="1533" spans="4:4">
      <c r="D1533" s="184"/>
    </row>
    <row r="1534" spans="4:4">
      <c r="D1534" s="184"/>
    </row>
    <row r="1535" spans="4:4">
      <c r="D1535" s="184"/>
    </row>
    <row r="1536" spans="4:4">
      <c r="D1536" s="184"/>
    </row>
    <row r="1537" spans="4:4">
      <c r="D1537" s="184"/>
    </row>
    <row r="1538" spans="4:4">
      <c r="D1538" s="184"/>
    </row>
    <row r="1539" spans="4:4">
      <c r="D1539" s="184"/>
    </row>
    <row r="1540" spans="4:4">
      <c r="D1540" s="184"/>
    </row>
    <row r="1541" spans="4:4">
      <c r="D1541" s="184"/>
    </row>
    <row r="1542" spans="4:4">
      <c r="D1542" s="184"/>
    </row>
    <row r="1543" spans="4:4">
      <c r="D1543" s="184"/>
    </row>
    <row r="1544" spans="4:4">
      <c r="D1544" s="184"/>
    </row>
    <row r="1545" spans="4:4">
      <c r="D1545" s="184"/>
    </row>
    <row r="1546" spans="4:4">
      <c r="D1546" s="184"/>
    </row>
    <row r="1547" spans="4:4">
      <c r="D1547" s="184"/>
    </row>
    <row r="1548" spans="4:4">
      <c r="D1548" s="184"/>
    </row>
    <row r="1549" spans="4:4">
      <c r="D1549" s="184"/>
    </row>
    <row r="1550" spans="4:4">
      <c r="D1550" s="184"/>
    </row>
    <row r="1551" spans="4:4">
      <c r="D1551" s="184"/>
    </row>
    <row r="1552" spans="4:4">
      <c r="D1552" s="184"/>
    </row>
    <row r="1553" spans="4:4">
      <c r="D1553" s="184"/>
    </row>
    <row r="1554" spans="4:4">
      <c r="D1554" s="184"/>
    </row>
    <row r="1555" spans="4:4">
      <c r="D1555" s="184"/>
    </row>
    <row r="1556" spans="4:4">
      <c r="D1556" s="184"/>
    </row>
    <row r="1557" spans="4:4">
      <c r="D1557" s="184"/>
    </row>
    <row r="1558" spans="4:4">
      <c r="D1558" s="184"/>
    </row>
    <row r="1559" spans="4:4">
      <c r="D1559" s="184"/>
    </row>
    <row r="1560" spans="4:4">
      <c r="D1560" s="184"/>
    </row>
    <row r="1561" spans="4:4">
      <c r="D1561" s="184"/>
    </row>
    <row r="1562" spans="4:4">
      <c r="D1562" s="184"/>
    </row>
    <row r="1563" spans="4:4">
      <c r="D1563" s="184"/>
    </row>
    <row r="1564" spans="4:4">
      <c r="D1564" s="184"/>
    </row>
    <row r="1565" spans="4:4">
      <c r="D1565" s="184"/>
    </row>
    <row r="1566" spans="4:4">
      <c r="D1566" s="184"/>
    </row>
    <row r="1567" spans="4:4">
      <c r="D1567" s="184"/>
    </row>
    <row r="1568" spans="4:4">
      <c r="D1568" s="184"/>
    </row>
    <row r="1569" spans="4:4">
      <c r="D1569" s="184"/>
    </row>
    <row r="1570" spans="4:4">
      <c r="D1570" s="184"/>
    </row>
    <row r="1571" spans="4:4">
      <c r="D1571" s="184"/>
    </row>
    <row r="1572" spans="4:4">
      <c r="D1572" s="184"/>
    </row>
    <row r="1573" spans="4:4">
      <c r="D1573" s="184"/>
    </row>
    <row r="1574" spans="4:4">
      <c r="D1574" s="184"/>
    </row>
    <row r="1575" spans="4:4">
      <c r="D1575" s="184"/>
    </row>
    <row r="1576" spans="4:4">
      <c r="D1576" s="184"/>
    </row>
    <row r="1577" spans="4:4">
      <c r="D1577" s="184"/>
    </row>
    <row r="1578" spans="4:4">
      <c r="D1578" s="184"/>
    </row>
    <row r="1579" spans="4:4">
      <c r="D1579" s="184"/>
    </row>
    <row r="1580" spans="4:4">
      <c r="D1580" s="184"/>
    </row>
    <row r="1581" spans="4:4">
      <c r="D1581" s="184"/>
    </row>
    <row r="1582" spans="4:4">
      <c r="D1582" s="184"/>
    </row>
    <row r="1583" spans="4:4">
      <c r="D1583" s="184"/>
    </row>
    <row r="1584" spans="4:4">
      <c r="D1584" s="184"/>
    </row>
    <row r="1585" spans="4:4">
      <c r="D1585" s="184"/>
    </row>
    <row r="1586" spans="4:4">
      <c r="D1586" s="184"/>
    </row>
    <row r="1587" spans="4:4">
      <c r="D1587" s="184"/>
    </row>
    <row r="1588" spans="4:4">
      <c r="D1588" s="184"/>
    </row>
    <row r="1589" spans="4:4">
      <c r="D1589" s="184"/>
    </row>
    <row r="1590" spans="4:4">
      <c r="D1590" s="184"/>
    </row>
    <row r="1591" spans="4:4">
      <c r="D1591" s="184"/>
    </row>
    <row r="1592" spans="4:4">
      <c r="D1592" s="184"/>
    </row>
    <row r="1593" spans="4:4">
      <c r="D1593" s="184"/>
    </row>
    <row r="1594" spans="4:4">
      <c r="D1594" s="184"/>
    </row>
    <row r="1595" spans="4:4">
      <c r="D1595" s="184"/>
    </row>
    <row r="1596" spans="4:4">
      <c r="D1596" s="184"/>
    </row>
    <row r="1597" spans="4:4">
      <c r="D1597" s="184"/>
    </row>
    <row r="1598" spans="4:4">
      <c r="D1598" s="184"/>
    </row>
    <row r="1599" spans="4:4">
      <c r="D1599" s="184"/>
    </row>
    <row r="1600" spans="4:4">
      <c r="D1600" s="184"/>
    </row>
    <row r="1601" spans="4:4">
      <c r="D1601" s="184"/>
    </row>
    <row r="1602" spans="4:4">
      <c r="D1602" s="184"/>
    </row>
    <row r="1603" spans="4:4">
      <c r="D1603" s="184"/>
    </row>
    <row r="1604" spans="4:4">
      <c r="D1604" s="184"/>
    </row>
    <row r="1605" spans="4:4">
      <c r="D1605" s="184"/>
    </row>
    <row r="1606" spans="4:4">
      <c r="D1606" s="184"/>
    </row>
    <row r="1607" spans="4:4">
      <c r="D1607" s="184"/>
    </row>
    <row r="1608" spans="4:4">
      <c r="D1608" s="184"/>
    </row>
    <row r="1609" spans="4:4">
      <c r="D1609" s="184"/>
    </row>
    <row r="1610" spans="4:4">
      <c r="D1610" s="184"/>
    </row>
    <row r="1611" spans="4:4">
      <c r="D1611" s="184"/>
    </row>
    <row r="1612" spans="4:4">
      <c r="D1612" s="184"/>
    </row>
    <row r="1613" spans="4:4">
      <c r="D1613" s="184"/>
    </row>
    <row r="1614" spans="4:4">
      <c r="D1614" s="184"/>
    </row>
    <row r="1615" spans="4:4">
      <c r="D1615" s="184"/>
    </row>
    <row r="1616" spans="4:4">
      <c r="D1616" s="184"/>
    </row>
    <row r="1617" spans="4:4">
      <c r="D1617" s="184"/>
    </row>
    <row r="1618" spans="4:4">
      <c r="D1618" s="184"/>
    </row>
    <row r="1619" spans="4:4">
      <c r="D1619" s="184"/>
    </row>
    <row r="1620" spans="4:4">
      <c r="D1620" s="184"/>
    </row>
    <row r="1621" spans="4:4">
      <c r="D1621" s="184"/>
    </row>
    <row r="1622" spans="4:4">
      <c r="D1622" s="184"/>
    </row>
    <row r="1623" spans="4:4">
      <c r="D1623" s="184"/>
    </row>
    <row r="1624" spans="4:4">
      <c r="D1624" s="184"/>
    </row>
    <row r="1625" spans="4:4">
      <c r="D1625" s="184"/>
    </row>
    <row r="1626" spans="4:4">
      <c r="D1626" s="184"/>
    </row>
    <row r="1627" spans="4:4">
      <c r="D1627" s="184"/>
    </row>
    <row r="1628" spans="4:4">
      <c r="D1628" s="184"/>
    </row>
    <row r="1629" spans="4:4">
      <c r="D1629" s="184"/>
    </row>
    <row r="1630" spans="4:4">
      <c r="D1630" s="184"/>
    </row>
    <row r="1631" spans="4:4">
      <c r="D1631" s="184"/>
    </row>
    <row r="1632" spans="4:4">
      <c r="D1632" s="184"/>
    </row>
    <row r="1633" spans="4:4">
      <c r="D1633" s="184"/>
    </row>
    <row r="1634" spans="4:4">
      <c r="D1634" s="184"/>
    </row>
    <row r="1635" spans="4:4">
      <c r="D1635" s="184"/>
    </row>
    <row r="1636" spans="4:4">
      <c r="D1636" s="184"/>
    </row>
    <row r="1637" spans="4:4">
      <c r="D1637" s="184"/>
    </row>
    <row r="1638" spans="4:4">
      <c r="D1638" s="184"/>
    </row>
    <row r="1639" spans="4:4">
      <c r="D1639" s="184"/>
    </row>
    <row r="1640" spans="4:4">
      <c r="D1640" s="184"/>
    </row>
    <row r="1641" spans="4:4">
      <c r="D1641" s="184"/>
    </row>
    <row r="1642" spans="4:4">
      <c r="D1642" s="184"/>
    </row>
    <row r="1643" spans="4:4">
      <c r="D1643" s="184"/>
    </row>
    <row r="1644" spans="4:4">
      <c r="D1644" s="184"/>
    </row>
    <row r="1645" spans="4:4">
      <c r="D1645" s="184"/>
    </row>
    <row r="1646" spans="4:4">
      <c r="D1646" s="184"/>
    </row>
    <row r="1647" spans="4:4">
      <c r="D1647" s="184"/>
    </row>
    <row r="1648" spans="4:4">
      <c r="D1648" s="184"/>
    </row>
    <row r="1649" spans="4:4">
      <c r="D1649" s="184"/>
    </row>
    <row r="1650" spans="4:4">
      <c r="D1650" s="184"/>
    </row>
    <row r="1651" spans="4:4">
      <c r="D1651" s="184"/>
    </row>
    <row r="1652" spans="4:4">
      <c r="D1652" s="184"/>
    </row>
    <row r="1653" spans="4:4">
      <c r="D1653" s="184"/>
    </row>
    <row r="1654" spans="4:4">
      <c r="D1654" s="184"/>
    </row>
    <row r="1655" spans="4:4">
      <c r="D1655" s="184"/>
    </row>
    <row r="1656" spans="4:4">
      <c r="D1656" s="184"/>
    </row>
    <row r="1657" spans="4:4">
      <c r="D1657" s="184"/>
    </row>
    <row r="1658" spans="4:4">
      <c r="D1658" s="184"/>
    </row>
    <row r="1659" spans="4:4">
      <c r="D1659" s="184"/>
    </row>
    <row r="1660" spans="4:4">
      <c r="D1660" s="184"/>
    </row>
    <row r="1661" spans="4:4">
      <c r="D1661" s="184"/>
    </row>
    <row r="1662" spans="4:4">
      <c r="D1662" s="184"/>
    </row>
    <row r="1663" spans="4:4">
      <c r="D1663" s="184"/>
    </row>
    <row r="1664" spans="4:4">
      <c r="D1664" s="184"/>
    </row>
    <row r="1665" spans="4:4">
      <c r="D1665" s="184"/>
    </row>
    <row r="1666" spans="4:4">
      <c r="D1666" s="184"/>
    </row>
    <row r="1667" spans="4:4">
      <c r="D1667" s="184"/>
    </row>
    <row r="1668" spans="4:4">
      <c r="D1668" s="184"/>
    </row>
    <row r="1669" spans="4:4">
      <c r="D1669" s="184"/>
    </row>
    <row r="1670" spans="4:4">
      <c r="D1670" s="184"/>
    </row>
    <row r="1671" spans="4:4">
      <c r="D1671" s="184"/>
    </row>
    <row r="1672" spans="4:4">
      <c r="D1672" s="184"/>
    </row>
    <row r="1673" spans="4:4">
      <c r="D1673" s="184"/>
    </row>
    <row r="1674" spans="4:4">
      <c r="D1674" s="184"/>
    </row>
    <row r="1675" spans="4:4">
      <c r="D1675" s="184"/>
    </row>
    <row r="1676" spans="4:4">
      <c r="D1676" s="184"/>
    </row>
    <row r="1677" spans="4:4">
      <c r="D1677" s="184"/>
    </row>
    <row r="1678" spans="4:4">
      <c r="D1678" s="184"/>
    </row>
    <row r="1679" spans="4:4">
      <c r="D1679" s="184"/>
    </row>
    <row r="1680" spans="4:4">
      <c r="D1680" s="184"/>
    </row>
    <row r="1681" spans="4:4">
      <c r="D1681" s="184"/>
    </row>
    <row r="1682" spans="4:4">
      <c r="D1682" s="184"/>
    </row>
    <row r="1683" spans="4:4">
      <c r="D1683" s="184"/>
    </row>
    <row r="1684" spans="4:4">
      <c r="D1684" s="184"/>
    </row>
    <row r="1685" spans="4:4">
      <c r="D1685" s="184"/>
    </row>
    <row r="1686" spans="4:4">
      <c r="D1686" s="184"/>
    </row>
    <row r="1687" spans="4:4">
      <c r="D1687" s="184"/>
    </row>
    <row r="1688" spans="4:4">
      <c r="D1688" s="184"/>
    </row>
    <row r="1689" spans="4:4">
      <c r="D1689" s="184"/>
    </row>
    <row r="1690" spans="4:4">
      <c r="D1690" s="184"/>
    </row>
    <row r="1691" spans="4:4">
      <c r="D1691" s="184"/>
    </row>
    <row r="1692" spans="4:4">
      <c r="D1692" s="184"/>
    </row>
    <row r="1693" spans="4:4">
      <c r="D1693" s="184"/>
    </row>
    <row r="1694" spans="4:4">
      <c r="D1694" s="184"/>
    </row>
    <row r="1695" spans="4:4">
      <c r="D1695" s="184"/>
    </row>
    <row r="1696" spans="4:4">
      <c r="D1696" s="184"/>
    </row>
    <row r="1697" spans="4:4">
      <c r="D1697" s="184"/>
    </row>
    <row r="1698" spans="4:4">
      <c r="D1698" s="184"/>
    </row>
    <row r="1699" spans="4:4">
      <c r="D1699" s="184"/>
    </row>
    <row r="1700" spans="4:4">
      <c r="D1700" s="184"/>
    </row>
    <row r="1701" spans="4:4">
      <c r="D1701" s="184"/>
    </row>
    <row r="1702" spans="4:4">
      <c r="D1702" s="184"/>
    </row>
    <row r="1703" spans="4:4">
      <c r="D1703" s="184"/>
    </row>
    <row r="1704" spans="4:4">
      <c r="D1704" s="184"/>
    </row>
    <row r="1705" spans="4:4">
      <c r="D1705" s="184"/>
    </row>
    <row r="1706" spans="4:4">
      <c r="D1706" s="184"/>
    </row>
    <row r="1707" spans="4:4">
      <c r="D1707" s="184"/>
    </row>
    <row r="1708" spans="4:4">
      <c r="D1708" s="184"/>
    </row>
    <row r="1709" spans="4:4">
      <c r="D1709" s="184"/>
    </row>
    <row r="1710" spans="4:4">
      <c r="D1710" s="184"/>
    </row>
    <row r="1711" spans="4:4">
      <c r="D1711" s="184"/>
    </row>
    <row r="1712" spans="4:4">
      <c r="D1712" s="184"/>
    </row>
    <row r="1713" spans="4:4">
      <c r="D1713" s="184"/>
    </row>
    <row r="1714" spans="4:4">
      <c r="D1714" s="184"/>
    </row>
    <row r="1715" spans="4:4">
      <c r="D1715" s="184"/>
    </row>
    <row r="1716" spans="4:4">
      <c r="D1716" s="184"/>
    </row>
    <row r="1717" spans="4:4">
      <c r="D1717" s="184"/>
    </row>
    <row r="1718" spans="4:4">
      <c r="D1718" s="184"/>
    </row>
    <row r="1719" spans="4:4">
      <c r="D1719" s="184"/>
    </row>
    <row r="1720" spans="4:4">
      <c r="D1720" s="184"/>
    </row>
    <row r="1721" spans="4:4">
      <c r="D1721" s="184"/>
    </row>
    <row r="1722" spans="4:4">
      <c r="D1722" s="184"/>
    </row>
    <row r="1723" spans="4:4">
      <c r="D1723" s="184"/>
    </row>
    <row r="1724" spans="4:4">
      <c r="D1724" s="184"/>
    </row>
    <row r="1725" spans="4:4">
      <c r="D1725" s="184"/>
    </row>
    <row r="1726" spans="4:4">
      <c r="D1726" s="184"/>
    </row>
    <row r="1727" spans="4:4">
      <c r="D1727" s="184"/>
    </row>
    <row r="1728" spans="4:4">
      <c r="D1728" s="184"/>
    </row>
    <row r="1729" spans="4:4">
      <c r="D1729" s="184"/>
    </row>
    <row r="1730" spans="4:4">
      <c r="D1730" s="184"/>
    </row>
    <row r="1731" spans="4:4">
      <c r="D1731" s="184"/>
    </row>
    <row r="1732" spans="4:4">
      <c r="D1732" s="184"/>
    </row>
    <row r="1733" spans="4:4">
      <c r="D1733" s="184"/>
    </row>
    <row r="1734" spans="4:4">
      <c r="D1734" s="184"/>
    </row>
    <row r="1735" spans="4:4">
      <c r="D1735" s="184"/>
    </row>
    <row r="1736" spans="4:4">
      <c r="D1736" s="184"/>
    </row>
    <row r="1737" spans="4:4">
      <c r="D1737" s="184"/>
    </row>
    <row r="1738" spans="4:4">
      <c r="D1738" s="184"/>
    </row>
    <row r="1739" spans="4:4">
      <c r="D1739" s="184"/>
    </row>
    <row r="1740" spans="4:4">
      <c r="D1740" s="184"/>
    </row>
    <row r="1741" spans="4:4">
      <c r="D1741" s="184"/>
    </row>
    <row r="1742" spans="4:4">
      <c r="D1742" s="184"/>
    </row>
    <row r="1743" spans="4:4">
      <c r="D1743" s="184"/>
    </row>
    <row r="1744" spans="4:4">
      <c r="D1744" s="184"/>
    </row>
    <row r="1745" spans="4:4">
      <c r="D1745" s="184"/>
    </row>
    <row r="1746" spans="4:4">
      <c r="D1746" s="184"/>
    </row>
    <row r="1747" spans="4:4">
      <c r="D1747" s="184"/>
    </row>
    <row r="1748" spans="4:4">
      <c r="D1748" s="184"/>
    </row>
    <row r="1749" spans="4:4">
      <c r="D1749" s="184"/>
    </row>
    <row r="1750" spans="4:4">
      <c r="D1750" s="184"/>
    </row>
    <row r="1751" spans="4:4">
      <c r="D1751" s="184"/>
    </row>
    <row r="1752" spans="4:4">
      <c r="D1752" s="184"/>
    </row>
    <row r="1753" spans="4:4">
      <c r="D1753" s="184"/>
    </row>
    <row r="1754" spans="4:4">
      <c r="D1754" s="184"/>
    </row>
    <row r="1755" spans="4:4">
      <c r="D1755" s="184"/>
    </row>
    <row r="1756" spans="4:4">
      <c r="D1756" s="184"/>
    </row>
    <row r="1757" spans="4:4">
      <c r="D1757" s="184"/>
    </row>
    <row r="1758" spans="4:4">
      <c r="D1758" s="184"/>
    </row>
    <row r="1759" spans="4:4">
      <c r="D1759" s="184"/>
    </row>
    <row r="1760" spans="4:4">
      <c r="D1760" s="184"/>
    </row>
    <row r="1761" spans="4:4">
      <c r="D1761" s="184"/>
    </row>
    <row r="1762" spans="4:4">
      <c r="D1762" s="184"/>
    </row>
    <row r="1763" spans="4:4">
      <c r="D1763" s="184"/>
    </row>
    <row r="1764" spans="4:4">
      <c r="D1764" s="184"/>
    </row>
    <row r="1765" spans="4:4">
      <c r="D1765" s="184"/>
    </row>
    <row r="1766" spans="4:4">
      <c r="D1766" s="184"/>
    </row>
    <row r="1767" spans="4:4">
      <c r="D1767" s="184"/>
    </row>
    <row r="1768" spans="4:4">
      <c r="D1768" s="184"/>
    </row>
    <row r="1769" spans="4:4">
      <c r="D1769" s="184"/>
    </row>
    <row r="1770" spans="4:4">
      <c r="D1770" s="184"/>
    </row>
    <row r="1771" spans="4:4">
      <c r="D1771" s="184"/>
    </row>
    <row r="1772" spans="4:4">
      <c r="D1772" s="184"/>
    </row>
    <row r="1773" spans="4:4">
      <c r="D1773" s="184"/>
    </row>
    <row r="1774" spans="4:4">
      <c r="D1774" s="184"/>
    </row>
    <row r="1775" spans="4:4">
      <c r="D1775" s="184"/>
    </row>
    <row r="1776" spans="4:4">
      <c r="D1776" s="184"/>
    </row>
    <row r="1777" spans="4:4">
      <c r="D1777" s="184"/>
    </row>
    <row r="1778" spans="4:4">
      <c r="D1778" s="184"/>
    </row>
    <row r="1779" spans="4:4">
      <c r="D1779" s="184"/>
    </row>
    <row r="1780" spans="4:4">
      <c r="D1780" s="184"/>
    </row>
    <row r="1781" spans="4:4">
      <c r="D1781" s="184"/>
    </row>
    <row r="1782" spans="4:4">
      <c r="D1782" s="184"/>
    </row>
    <row r="1783" spans="4:4">
      <c r="D1783" s="184"/>
    </row>
    <row r="1784" spans="4:4">
      <c r="D1784" s="184"/>
    </row>
    <row r="1785" spans="4:4">
      <c r="D1785" s="184"/>
    </row>
    <row r="1786" spans="4:4">
      <c r="D1786" s="184"/>
    </row>
    <row r="1787" spans="4:4">
      <c r="D1787" s="184"/>
    </row>
    <row r="1788" spans="4:4">
      <c r="D1788" s="184"/>
    </row>
    <row r="1789" spans="4:4">
      <c r="D1789" s="184"/>
    </row>
    <row r="1790" spans="4:4">
      <c r="D1790" s="184"/>
    </row>
    <row r="1791" spans="4:4">
      <c r="D1791" s="184"/>
    </row>
    <row r="1792" spans="4:4">
      <c r="D1792" s="184"/>
    </row>
    <row r="1793" spans="4:4">
      <c r="D1793" s="184"/>
    </row>
    <row r="1794" spans="4:4">
      <c r="D1794" s="184"/>
    </row>
    <row r="1795" spans="4:4">
      <c r="D1795" s="184"/>
    </row>
    <row r="1796" spans="4:4">
      <c r="D1796" s="184"/>
    </row>
    <row r="1797" spans="4:4">
      <c r="D1797" s="184"/>
    </row>
    <row r="1798" spans="4:4">
      <c r="D1798" s="184"/>
    </row>
    <row r="1799" spans="4:4">
      <c r="D1799" s="184"/>
    </row>
    <row r="1800" spans="4:4">
      <c r="D1800" s="184"/>
    </row>
    <row r="1801" spans="4:4">
      <c r="D1801" s="184"/>
    </row>
    <row r="1802" spans="4:4">
      <c r="D1802" s="184"/>
    </row>
    <row r="1803" spans="4:4">
      <c r="D1803" s="184"/>
    </row>
    <row r="1804" spans="4:4">
      <c r="D1804" s="184"/>
    </row>
    <row r="1805" spans="4:4">
      <c r="D1805" s="184"/>
    </row>
    <row r="1806" spans="4:4">
      <c r="D1806" s="184"/>
    </row>
    <row r="1807" spans="4:4">
      <c r="D1807" s="184"/>
    </row>
    <row r="1808" spans="4:4">
      <c r="D1808" s="184"/>
    </row>
    <row r="1809" spans="4:4">
      <c r="D1809" s="184"/>
    </row>
    <row r="1810" spans="4:4">
      <c r="D1810" s="184"/>
    </row>
    <row r="1811" spans="4:4">
      <c r="D1811" s="184"/>
    </row>
    <row r="1812" spans="4:4">
      <c r="D1812" s="184"/>
    </row>
    <row r="1813" spans="4:4">
      <c r="D1813" s="184"/>
    </row>
    <row r="1814" spans="4:4">
      <c r="D1814" s="184"/>
    </row>
    <row r="1815" spans="4:4">
      <c r="D1815" s="184"/>
    </row>
    <row r="1816" spans="4:4">
      <c r="D1816" s="184"/>
    </row>
    <row r="1817" spans="4:4">
      <c r="D1817" s="184"/>
    </row>
    <row r="1818" spans="4:4">
      <c r="D1818" s="184"/>
    </row>
    <row r="1819" spans="4:4">
      <c r="D1819" s="184"/>
    </row>
    <row r="1820" spans="4:4">
      <c r="D1820" s="184"/>
    </row>
    <row r="1821" spans="4:4">
      <c r="D1821" s="184"/>
    </row>
    <row r="1822" spans="4:4">
      <c r="D1822" s="184"/>
    </row>
    <row r="1823" spans="4:4">
      <c r="D1823" s="184"/>
    </row>
    <row r="1824" spans="4:4">
      <c r="D1824" s="184"/>
    </row>
    <row r="1825" spans="4:4">
      <c r="D1825" s="184"/>
    </row>
    <row r="1826" spans="4:4">
      <c r="D1826" s="184"/>
    </row>
    <row r="1827" spans="4:4">
      <c r="D1827" s="184"/>
    </row>
    <row r="1828" spans="4:4">
      <c r="D1828" s="184"/>
    </row>
    <row r="1829" spans="4:4">
      <c r="D1829" s="184"/>
    </row>
    <row r="1830" spans="4:4">
      <c r="D1830" s="184"/>
    </row>
    <row r="1831" spans="4:4">
      <c r="D1831" s="184"/>
    </row>
    <row r="1832" spans="4:4">
      <c r="D1832" s="184"/>
    </row>
    <row r="1833" spans="4:4">
      <c r="D1833" s="184"/>
    </row>
    <row r="1834" spans="4:4">
      <c r="D1834" s="184"/>
    </row>
    <row r="1835" spans="4:4">
      <c r="D1835" s="184"/>
    </row>
    <row r="1836" spans="4:4">
      <c r="D1836" s="184"/>
    </row>
    <row r="1837" spans="4:4">
      <c r="D1837" s="184"/>
    </row>
    <row r="1838" spans="4:4">
      <c r="D1838" s="184"/>
    </row>
    <row r="1839" spans="4:4">
      <c r="D1839" s="184"/>
    </row>
    <row r="1840" spans="4:4">
      <c r="D1840" s="184"/>
    </row>
    <row r="1841" spans="4:4">
      <c r="D1841" s="184"/>
    </row>
    <row r="1842" spans="4:4">
      <c r="D1842" s="184"/>
    </row>
    <row r="1843" spans="4:4">
      <c r="D1843" s="184"/>
    </row>
    <row r="1844" spans="4:4">
      <c r="D1844" s="184"/>
    </row>
    <row r="1845" spans="4:4">
      <c r="D1845" s="184"/>
    </row>
    <row r="1846" spans="4:4">
      <c r="D1846" s="184"/>
    </row>
    <row r="1847" spans="4:4">
      <c r="D1847" s="184"/>
    </row>
    <row r="1848" spans="4:4">
      <c r="D1848" s="184"/>
    </row>
    <row r="1849" spans="4:4">
      <c r="D1849" s="184"/>
    </row>
    <row r="1850" spans="4:4">
      <c r="D1850" s="184"/>
    </row>
    <row r="1851" spans="4:4">
      <c r="D1851" s="184"/>
    </row>
    <row r="1852" spans="4:4">
      <c r="D1852" s="184"/>
    </row>
    <row r="1853" spans="4:4">
      <c r="D1853" s="184"/>
    </row>
    <row r="1854" spans="4:4">
      <c r="D1854" s="184"/>
    </row>
    <row r="1855" spans="4:4">
      <c r="D1855" s="184"/>
    </row>
    <row r="1856" spans="4:4">
      <c r="D1856" s="184"/>
    </row>
    <row r="1857" spans="4:4">
      <c r="D1857" s="184"/>
    </row>
    <row r="1858" spans="4:4">
      <c r="D1858" s="184"/>
    </row>
    <row r="1859" spans="4:4">
      <c r="D1859" s="184"/>
    </row>
    <row r="1860" spans="4:4">
      <c r="D1860" s="184"/>
    </row>
    <row r="1861" spans="4:4">
      <c r="D1861" s="184"/>
    </row>
    <row r="1862" spans="4:4">
      <c r="D1862" s="184"/>
    </row>
    <row r="1863" spans="4:4">
      <c r="D1863" s="184"/>
    </row>
    <row r="1864" spans="4:4">
      <c r="D1864" s="184"/>
    </row>
    <row r="1865" spans="4:4">
      <c r="D1865" s="184"/>
    </row>
    <row r="1866" spans="4:4">
      <c r="D1866" s="184"/>
    </row>
    <row r="1867" spans="4:4">
      <c r="D1867" s="184"/>
    </row>
    <row r="1868" spans="4:4">
      <c r="D1868" s="184"/>
    </row>
    <row r="1869" spans="4:4">
      <c r="D1869" s="184"/>
    </row>
    <row r="1870" spans="4:4">
      <c r="D1870" s="184"/>
    </row>
    <row r="1871" spans="4:4">
      <c r="D1871" s="184"/>
    </row>
    <row r="1872" spans="4:4">
      <c r="D1872" s="184"/>
    </row>
    <row r="1873" spans="4:4">
      <c r="D1873" s="184"/>
    </row>
    <row r="1874" spans="4:4">
      <c r="D1874" s="184"/>
    </row>
    <row r="1875" spans="4:4">
      <c r="D1875" s="184"/>
    </row>
    <row r="1876" spans="4:4">
      <c r="D1876" s="184"/>
    </row>
    <row r="1877" spans="4:4">
      <c r="D1877" s="184"/>
    </row>
    <row r="1878" spans="4:4">
      <c r="D1878" s="184"/>
    </row>
    <row r="1879" spans="4:4">
      <c r="D1879" s="184"/>
    </row>
    <row r="1880" spans="4:4">
      <c r="D1880" s="184"/>
    </row>
    <row r="1881" spans="4:4">
      <c r="D1881" s="184"/>
    </row>
    <row r="1882" spans="4:4">
      <c r="D1882" s="184"/>
    </row>
    <row r="1883" spans="4:4">
      <c r="D1883" s="184"/>
    </row>
    <row r="1884" spans="4:4">
      <c r="D1884" s="184"/>
    </row>
    <row r="1885" spans="4:4">
      <c r="D1885" s="184"/>
    </row>
    <row r="1886" spans="4:4">
      <c r="D1886" s="184"/>
    </row>
    <row r="1887" spans="4:4">
      <c r="D1887" s="184"/>
    </row>
    <row r="1888" spans="4:4">
      <c r="D1888" s="184"/>
    </row>
    <row r="1889" spans="4:4">
      <c r="D1889" s="184"/>
    </row>
    <row r="1890" spans="4:4">
      <c r="D1890" s="184"/>
    </row>
    <row r="1891" spans="4:4">
      <c r="D1891" s="184"/>
    </row>
    <row r="1892" spans="4:4">
      <c r="D1892" s="184"/>
    </row>
    <row r="1893" spans="4:4">
      <c r="D1893" s="184"/>
    </row>
    <row r="1894" spans="4:4">
      <c r="D1894" s="184"/>
    </row>
    <row r="1895" spans="4:4">
      <c r="D1895" s="184"/>
    </row>
    <row r="1896" spans="4:4">
      <c r="D1896" s="184"/>
    </row>
    <row r="1897" spans="4:4">
      <c r="D1897" s="184"/>
    </row>
    <row r="1898" spans="4:4">
      <c r="D1898" s="184"/>
    </row>
    <row r="1899" spans="4:4">
      <c r="D1899" s="184"/>
    </row>
    <row r="1900" spans="4:4">
      <c r="D1900" s="184"/>
    </row>
    <row r="1901" spans="4:4">
      <c r="D1901" s="184"/>
    </row>
    <row r="1902" spans="4:4">
      <c r="D1902" s="184"/>
    </row>
    <row r="1903" spans="4:4">
      <c r="D1903" s="184"/>
    </row>
    <row r="1904" spans="4:4">
      <c r="D1904" s="184"/>
    </row>
    <row r="1905" spans="4:4">
      <c r="D1905" s="184"/>
    </row>
    <row r="1906" spans="4:4">
      <c r="D1906" s="184"/>
    </row>
    <row r="1907" spans="4:4">
      <c r="D1907" s="184"/>
    </row>
    <row r="1908" spans="4:4">
      <c r="D1908" s="184"/>
    </row>
    <row r="1909" spans="4:4">
      <c r="D1909" s="184"/>
    </row>
    <row r="1910" spans="4:4">
      <c r="D1910" s="184"/>
    </row>
    <row r="1911" spans="4:4">
      <c r="D1911" s="184"/>
    </row>
    <row r="1912" spans="4:4">
      <c r="D1912" s="184"/>
    </row>
    <row r="1913" spans="4:4">
      <c r="D1913" s="184"/>
    </row>
    <row r="1914" spans="4:4">
      <c r="D1914" s="184"/>
    </row>
    <row r="1915" spans="4:4">
      <c r="D1915" s="184"/>
    </row>
    <row r="1916" spans="4:4">
      <c r="D1916" s="184"/>
    </row>
    <row r="1917" spans="4:4">
      <c r="D1917" s="184"/>
    </row>
    <row r="1918" spans="4:4">
      <c r="D1918" s="184"/>
    </row>
    <row r="1919" spans="4:4">
      <c r="D1919" s="184"/>
    </row>
    <row r="1920" spans="4:4">
      <c r="D1920" s="184"/>
    </row>
    <row r="1921" spans="4:4">
      <c r="D1921" s="184"/>
    </row>
    <row r="1922" spans="4:4">
      <c r="D1922" s="184"/>
    </row>
    <row r="1923" spans="4:4">
      <c r="D1923" s="184"/>
    </row>
    <row r="1924" spans="4:4">
      <c r="D1924" s="184"/>
    </row>
    <row r="1925" spans="4:4">
      <c r="D1925" s="184"/>
    </row>
    <row r="1926" spans="4:4">
      <c r="D1926" s="184"/>
    </row>
    <row r="1927" spans="4:4">
      <c r="D1927" s="184"/>
    </row>
    <row r="1928" spans="4:4">
      <c r="D1928" s="184"/>
    </row>
    <row r="1929" spans="4:4">
      <c r="D1929" s="184"/>
    </row>
    <row r="1930" spans="4:4">
      <c r="D1930" s="184"/>
    </row>
    <row r="1931" spans="4:4">
      <c r="D1931" s="184"/>
    </row>
    <row r="1932" spans="4:4">
      <c r="D1932" s="184"/>
    </row>
    <row r="1933" spans="4:4">
      <c r="D1933" s="184"/>
    </row>
    <row r="1934" spans="4:4">
      <c r="D1934" s="184"/>
    </row>
    <row r="1935" spans="4:4">
      <c r="D1935" s="184"/>
    </row>
    <row r="1936" spans="4:4">
      <c r="D1936" s="184"/>
    </row>
    <row r="1937" spans="4:4">
      <c r="D1937" s="184"/>
    </row>
    <row r="1938" spans="4:4">
      <c r="D1938" s="184"/>
    </row>
    <row r="1939" spans="4:4">
      <c r="D1939" s="184"/>
    </row>
    <row r="1940" spans="4:4">
      <c r="D1940" s="184"/>
    </row>
    <row r="1941" spans="4:4">
      <c r="D1941" s="184"/>
    </row>
    <row r="1942" spans="4:4">
      <c r="D1942" s="184"/>
    </row>
    <row r="1943" spans="4:4">
      <c r="D1943" s="184"/>
    </row>
    <row r="1944" spans="4:4">
      <c r="D1944" s="184"/>
    </row>
    <row r="1945" spans="4:4">
      <c r="D1945" s="184"/>
    </row>
    <row r="1946" spans="4:4">
      <c r="D1946" s="184"/>
    </row>
    <row r="1947" spans="4:4">
      <c r="D1947" s="184"/>
    </row>
    <row r="1948" spans="4:4">
      <c r="D1948" s="184"/>
    </row>
    <row r="1949" spans="4:4">
      <c r="D1949" s="184"/>
    </row>
    <row r="1950" spans="4:4">
      <c r="D1950" s="184"/>
    </row>
    <row r="1951" spans="4:4">
      <c r="D1951" s="184"/>
    </row>
    <row r="1952" spans="4:4">
      <c r="D1952" s="184"/>
    </row>
    <row r="1953" spans="4:4">
      <c r="D1953" s="184"/>
    </row>
    <row r="1954" spans="4:4">
      <c r="D1954" s="184"/>
    </row>
    <row r="1955" spans="4:4">
      <c r="D1955" s="184"/>
    </row>
    <row r="1956" spans="4:4">
      <c r="D1956" s="184"/>
    </row>
    <row r="1957" spans="4:4">
      <c r="D1957" s="184"/>
    </row>
    <row r="1958" spans="4:4">
      <c r="D1958" s="184"/>
    </row>
    <row r="1959" spans="4:4">
      <c r="D1959" s="184"/>
    </row>
    <row r="1960" spans="4:4">
      <c r="D1960" s="184"/>
    </row>
    <row r="1961" spans="4:4">
      <c r="D1961" s="184"/>
    </row>
    <row r="1962" spans="4:4">
      <c r="D1962" s="184"/>
    </row>
    <row r="1963" spans="4:4">
      <c r="D1963" s="184"/>
    </row>
    <row r="1964" spans="4:4">
      <c r="D1964" s="184"/>
    </row>
    <row r="1965" spans="4:4">
      <c r="D1965" s="184"/>
    </row>
    <row r="1966" spans="4:4">
      <c r="D1966" s="184"/>
    </row>
    <row r="1967" spans="4:4">
      <c r="D1967" s="184"/>
    </row>
    <row r="1968" spans="4:4">
      <c r="D1968" s="184"/>
    </row>
    <row r="1969" spans="4:4">
      <c r="D1969" s="184"/>
    </row>
    <row r="1970" spans="4:4">
      <c r="D1970" s="184"/>
    </row>
    <row r="1971" spans="4:4">
      <c r="D1971" s="184"/>
    </row>
    <row r="1972" spans="4:4">
      <c r="D1972" s="184"/>
    </row>
    <row r="1973" spans="4:4">
      <c r="D1973" s="184"/>
    </row>
    <row r="1974" spans="4:4">
      <c r="D1974" s="184"/>
    </row>
    <row r="1975" spans="4:4">
      <c r="D1975" s="184"/>
    </row>
    <row r="1976" spans="4:4">
      <c r="D1976" s="184"/>
    </row>
    <row r="1977" spans="4:4">
      <c r="D1977" s="184"/>
    </row>
    <row r="1978" spans="4:4">
      <c r="D1978" s="184"/>
    </row>
    <row r="1979" spans="4:4">
      <c r="D1979" s="184"/>
    </row>
    <row r="1980" spans="4:4">
      <c r="D1980" s="184"/>
    </row>
    <row r="1981" spans="4:4">
      <c r="D1981" s="184"/>
    </row>
    <row r="1982" spans="4:4">
      <c r="D1982" s="184"/>
    </row>
    <row r="1983" spans="4:4">
      <c r="D1983" s="184"/>
    </row>
    <row r="1984" spans="4:4">
      <c r="D1984" s="184"/>
    </row>
    <row r="1985" spans="4:4">
      <c r="D1985" s="184"/>
    </row>
    <row r="1986" spans="4:4">
      <c r="D1986" s="184"/>
    </row>
    <row r="1987" spans="4:4">
      <c r="D1987" s="184"/>
    </row>
    <row r="1988" spans="4:4">
      <c r="D1988" s="184"/>
    </row>
    <row r="1989" spans="4:4">
      <c r="D1989" s="184"/>
    </row>
    <row r="1990" spans="4:4">
      <c r="D1990" s="184"/>
    </row>
    <row r="1991" spans="4:4">
      <c r="D1991" s="184"/>
    </row>
    <row r="1992" spans="4:4">
      <c r="D1992" s="184"/>
    </row>
    <row r="1993" spans="4:4">
      <c r="D1993" s="184"/>
    </row>
    <row r="1994" spans="4:4">
      <c r="D1994" s="184"/>
    </row>
    <row r="1995" spans="4:4">
      <c r="D1995" s="184"/>
    </row>
    <row r="1996" spans="4:4">
      <c r="D1996" s="184"/>
    </row>
    <row r="1997" spans="4:4">
      <c r="D1997" s="184"/>
    </row>
    <row r="1998" spans="4:4">
      <c r="D1998" s="184"/>
    </row>
    <row r="1999" spans="4:4">
      <c r="D1999" s="184"/>
    </row>
    <row r="2000" spans="4:4">
      <c r="D2000" s="184"/>
    </row>
    <row r="2001" spans="4:4">
      <c r="D2001" s="184"/>
    </row>
    <row r="2002" spans="4:4">
      <c r="D2002" s="184"/>
    </row>
    <row r="2003" spans="4:4">
      <c r="D2003" s="184"/>
    </row>
    <row r="2004" spans="4:4">
      <c r="D2004" s="184"/>
    </row>
    <row r="2005" spans="4:4">
      <c r="D2005" s="184"/>
    </row>
    <row r="2006" spans="4:4">
      <c r="D2006" s="184"/>
    </row>
    <row r="2007" spans="4:4">
      <c r="D2007" s="184"/>
    </row>
    <row r="2008" spans="4:4">
      <c r="D2008" s="184"/>
    </row>
    <row r="2009" spans="4:4">
      <c r="D2009" s="184"/>
    </row>
    <row r="2010" spans="4:4">
      <c r="D2010" s="184"/>
    </row>
    <row r="2011" spans="4:4">
      <c r="D2011" s="184"/>
    </row>
    <row r="2012" spans="4:4">
      <c r="D2012" s="184"/>
    </row>
    <row r="2013" spans="4:4">
      <c r="D2013" s="184"/>
    </row>
    <row r="2014" spans="4:4">
      <c r="D2014" s="184"/>
    </row>
    <row r="2015" spans="4:4">
      <c r="D2015" s="184"/>
    </row>
    <row r="2016" spans="4:4">
      <c r="D2016" s="184"/>
    </row>
    <row r="2017" spans="4:4">
      <c r="D2017" s="184"/>
    </row>
    <row r="2018" spans="4:4">
      <c r="D2018" s="184"/>
    </row>
    <row r="2019" spans="4:4">
      <c r="D2019" s="184"/>
    </row>
    <row r="2020" spans="4:4">
      <c r="D2020" s="184"/>
    </row>
    <row r="2021" spans="4:4">
      <c r="D2021" s="184"/>
    </row>
    <row r="2022" spans="4:4">
      <c r="D2022" s="184"/>
    </row>
    <row r="2023" spans="4:4">
      <c r="D2023" s="184"/>
    </row>
    <row r="2024" spans="4:4">
      <c r="D2024" s="184"/>
    </row>
    <row r="2025" spans="4:4">
      <c r="D2025" s="184"/>
    </row>
    <row r="2026" spans="4:4">
      <c r="D2026" s="184"/>
    </row>
    <row r="2027" spans="4:4">
      <c r="D2027" s="184"/>
    </row>
    <row r="2028" spans="4:4">
      <c r="D2028" s="184"/>
    </row>
    <row r="2029" spans="4:4">
      <c r="D2029" s="184"/>
    </row>
    <row r="2030" spans="4:4">
      <c r="D2030" s="184"/>
    </row>
    <row r="2031" spans="4:4">
      <c r="D2031" s="184"/>
    </row>
    <row r="2032" spans="4:4">
      <c r="D2032" s="184"/>
    </row>
    <row r="2033" spans="4:4">
      <c r="D2033" s="184"/>
    </row>
    <row r="2034" spans="4:4">
      <c r="D2034" s="184"/>
    </row>
    <row r="2035" spans="4:4">
      <c r="D2035" s="184"/>
    </row>
    <row r="2036" spans="4:4">
      <c r="D2036" s="184"/>
    </row>
    <row r="2037" spans="4:4">
      <c r="D2037" s="184"/>
    </row>
    <row r="2038" spans="4:4">
      <c r="D2038" s="184"/>
    </row>
    <row r="2039" spans="4:4">
      <c r="D2039" s="184"/>
    </row>
    <row r="2040" spans="4:4">
      <c r="D2040" s="184"/>
    </row>
    <row r="2041" spans="4:4">
      <c r="D2041" s="184"/>
    </row>
    <row r="2042" spans="4:4">
      <c r="D2042" s="184"/>
    </row>
    <row r="2043" spans="4:4">
      <c r="D2043" s="184"/>
    </row>
    <row r="2044" spans="4:4">
      <c r="D2044" s="184"/>
    </row>
    <row r="2045" spans="4:4">
      <c r="D2045" s="184"/>
    </row>
    <row r="2046" spans="4:4">
      <c r="D2046" s="184"/>
    </row>
    <row r="2047" spans="4:4">
      <c r="D2047" s="184"/>
    </row>
    <row r="2048" spans="4:4">
      <c r="D2048" s="184"/>
    </row>
    <row r="2049" spans="4:4">
      <c r="D2049" s="184"/>
    </row>
    <row r="2050" spans="4:4">
      <c r="D2050" s="184"/>
    </row>
    <row r="2051" spans="4:4">
      <c r="D2051" s="184"/>
    </row>
    <row r="2052" spans="4:4">
      <c r="D2052" s="184"/>
    </row>
    <row r="2053" spans="4:4">
      <c r="D2053" s="184"/>
    </row>
    <row r="2054" spans="4:4">
      <c r="D2054" s="184"/>
    </row>
    <row r="2055" spans="4:4">
      <c r="D2055" s="184"/>
    </row>
    <row r="2056" spans="4:4">
      <c r="D2056" s="184"/>
    </row>
    <row r="2057" spans="4:4">
      <c r="D2057" s="184"/>
    </row>
    <row r="2058" spans="4:4">
      <c r="D2058" s="184"/>
    </row>
    <row r="2059" spans="4:4">
      <c r="D2059" s="184"/>
    </row>
    <row r="2060" spans="4:4">
      <c r="D2060" s="184"/>
    </row>
    <row r="2061" spans="4:4">
      <c r="D2061" s="184"/>
    </row>
    <row r="2062" spans="4:4">
      <c r="D2062" s="184"/>
    </row>
    <row r="2063" spans="4:4">
      <c r="D2063" s="184"/>
    </row>
    <row r="2064" spans="4:4">
      <c r="D2064" s="184"/>
    </row>
    <row r="2065" spans="4:4">
      <c r="D2065" s="184"/>
    </row>
    <row r="2066" spans="4:4">
      <c r="D2066" s="184"/>
    </row>
    <row r="2067" spans="4:4">
      <c r="D2067" s="184"/>
    </row>
    <row r="2068" spans="4:4">
      <c r="D2068" s="184"/>
    </row>
    <row r="2069" spans="4:4">
      <c r="D2069" s="184"/>
    </row>
    <row r="2070" spans="4:4">
      <c r="D2070" s="184"/>
    </row>
    <row r="2071" spans="4:4">
      <c r="D2071" s="184"/>
    </row>
    <row r="2072" spans="4:4">
      <c r="D2072" s="184"/>
    </row>
    <row r="2073" spans="4:4">
      <c r="D2073" s="184"/>
    </row>
    <row r="2074" spans="4:4">
      <c r="D2074" s="184"/>
    </row>
    <row r="2075" spans="4:4">
      <c r="D2075" s="184"/>
    </row>
    <row r="2076" spans="4:4">
      <c r="D2076" s="184"/>
    </row>
    <row r="2077" spans="4:4">
      <c r="D2077" s="184"/>
    </row>
    <row r="2078" spans="4:4">
      <c r="D2078" s="184"/>
    </row>
    <row r="2079" spans="4:4">
      <c r="D2079" s="184"/>
    </row>
    <row r="2080" spans="4:4">
      <c r="D2080" s="184"/>
    </row>
    <row r="2081" spans="4:4">
      <c r="D2081" s="184"/>
    </row>
    <row r="2082" spans="4:4">
      <c r="D2082" s="184"/>
    </row>
    <row r="2083" spans="4:4">
      <c r="D2083" s="184"/>
    </row>
    <row r="2084" spans="4:4">
      <c r="D2084" s="184"/>
    </row>
    <row r="2085" spans="4:4">
      <c r="D2085" s="184"/>
    </row>
    <row r="2086" spans="4:4">
      <c r="D2086" s="184"/>
    </row>
    <row r="2087" spans="4:4">
      <c r="D2087" s="184"/>
    </row>
    <row r="2088" spans="4:4">
      <c r="D2088" s="184"/>
    </row>
    <row r="2089" spans="4:4">
      <c r="D2089" s="184"/>
    </row>
    <row r="2090" spans="4:4">
      <c r="D2090" s="184"/>
    </row>
    <row r="2091" spans="4:4">
      <c r="D2091" s="184"/>
    </row>
    <row r="2092" spans="4:4">
      <c r="D2092" s="184"/>
    </row>
    <row r="2093" spans="4:4">
      <c r="D2093" s="184"/>
    </row>
    <row r="2094" spans="4:4">
      <c r="D2094" s="184"/>
    </row>
    <row r="2095" spans="4:4">
      <c r="D2095" s="184"/>
    </row>
    <row r="2096" spans="4:4">
      <c r="D2096" s="184"/>
    </row>
    <row r="2097" spans="4:4">
      <c r="D2097" s="184"/>
    </row>
    <row r="2098" spans="4:4">
      <c r="D2098" s="184"/>
    </row>
    <row r="2099" spans="4:4">
      <c r="D2099" s="184"/>
    </row>
    <row r="2100" spans="4:4">
      <c r="D2100" s="184"/>
    </row>
    <row r="2101" spans="4:4">
      <c r="D2101" s="184"/>
    </row>
    <row r="2102" spans="4:4">
      <c r="D2102" s="184"/>
    </row>
    <row r="2103" spans="4:4">
      <c r="D2103" s="184"/>
    </row>
    <row r="2104" spans="4:4">
      <c r="D2104" s="184"/>
    </row>
    <row r="2105" spans="4:4">
      <c r="D2105" s="184"/>
    </row>
    <row r="2106" spans="4:4">
      <c r="D2106" s="184"/>
    </row>
    <row r="2107" spans="4:4">
      <c r="D2107" s="184"/>
    </row>
    <row r="2108" spans="4:4">
      <c r="D2108" s="184"/>
    </row>
    <row r="2109" spans="4:4">
      <c r="D2109" s="184"/>
    </row>
    <row r="2110" spans="4:4">
      <c r="D2110" s="184"/>
    </row>
    <row r="2111" spans="4:4">
      <c r="D2111" s="184"/>
    </row>
    <row r="2112" spans="4:4">
      <c r="D2112" s="184"/>
    </row>
    <row r="2113" spans="4:4">
      <c r="D2113" s="184"/>
    </row>
    <row r="2114" spans="4:4">
      <c r="D2114" s="184"/>
    </row>
    <row r="2115" spans="4:4">
      <c r="D2115" s="184"/>
    </row>
    <row r="2116" spans="4:4">
      <c r="D2116" s="184"/>
    </row>
    <row r="2117" spans="4:4">
      <c r="D2117" s="184"/>
    </row>
    <row r="2118" spans="4:4">
      <c r="D2118" s="184"/>
    </row>
    <row r="2119" spans="4:4">
      <c r="D2119" s="184"/>
    </row>
    <row r="2120" spans="4:4">
      <c r="D2120" s="184"/>
    </row>
    <row r="2121" spans="4:4">
      <c r="D2121" s="184"/>
    </row>
    <row r="2122" spans="4:4">
      <c r="D2122" s="184"/>
    </row>
    <row r="2123" spans="4:4">
      <c r="D2123" s="184"/>
    </row>
    <row r="2124" spans="4:4">
      <c r="D2124" s="184"/>
    </row>
    <row r="2125" spans="4:4">
      <c r="D2125" s="184"/>
    </row>
    <row r="2126" spans="4:4">
      <c r="D2126" s="184"/>
    </row>
    <row r="2127" spans="4:4">
      <c r="D2127" s="184"/>
    </row>
    <row r="2128" spans="4:4">
      <c r="D2128" s="184"/>
    </row>
    <row r="2129" spans="4:4">
      <c r="D2129" s="184"/>
    </row>
    <row r="2130" spans="4:4">
      <c r="D2130" s="184"/>
    </row>
    <row r="2131" spans="4:4">
      <c r="D2131" s="184"/>
    </row>
    <row r="2132" spans="4:4">
      <c r="D2132" s="184"/>
    </row>
    <row r="2133" spans="4:4">
      <c r="D2133" s="184"/>
    </row>
    <row r="2134" spans="4:4">
      <c r="D2134" s="184"/>
    </row>
    <row r="2135" spans="4:4">
      <c r="D2135" s="184"/>
    </row>
    <row r="2136" spans="4:4">
      <c r="D2136" s="184"/>
    </row>
    <row r="2137" spans="4:4">
      <c r="D2137" s="184"/>
    </row>
    <row r="2138" spans="4:4">
      <c r="D2138" s="184"/>
    </row>
    <row r="2139" spans="4:4">
      <c r="D2139" s="184"/>
    </row>
    <row r="2140" spans="4:4">
      <c r="D2140" s="184"/>
    </row>
    <row r="2141" spans="4:4">
      <c r="D2141" s="184"/>
    </row>
    <row r="2142" spans="4:4">
      <c r="D2142" s="184"/>
    </row>
    <row r="2143" spans="4:4">
      <c r="D2143" s="184"/>
    </row>
    <row r="2144" spans="4:4">
      <c r="D2144" s="184"/>
    </row>
    <row r="2145" spans="4:4">
      <c r="D2145" s="184"/>
    </row>
    <row r="2146" spans="4:4">
      <c r="D2146" s="184"/>
    </row>
    <row r="2147" spans="4:4">
      <c r="D2147" s="184"/>
    </row>
    <row r="2148" spans="4:4">
      <c r="D2148" s="184"/>
    </row>
    <row r="2149" spans="4:4">
      <c r="D2149" s="184"/>
    </row>
    <row r="2150" spans="4:4">
      <c r="D2150" s="184"/>
    </row>
    <row r="2151" spans="4:4">
      <c r="D2151" s="184"/>
    </row>
    <row r="2152" spans="4:4">
      <c r="D2152" s="184"/>
    </row>
    <row r="2153" spans="4:4">
      <c r="D2153" s="184"/>
    </row>
    <row r="2154" spans="4:4">
      <c r="D2154" s="184"/>
    </row>
    <row r="2155" spans="4:4">
      <c r="D2155" s="184"/>
    </row>
    <row r="2156" spans="4:4">
      <c r="D2156" s="184"/>
    </row>
    <row r="2157" spans="4:4">
      <c r="D2157" s="184"/>
    </row>
    <row r="2158" spans="4:4">
      <c r="D2158" s="184"/>
    </row>
    <row r="2159" spans="4:4">
      <c r="D2159" s="184"/>
    </row>
    <row r="2160" spans="4:4">
      <c r="D2160" s="184"/>
    </row>
    <row r="2161" spans="4:4">
      <c r="D2161" s="184"/>
    </row>
    <row r="2162" spans="4:4">
      <c r="D2162" s="184"/>
    </row>
    <row r="2163" spans="4:4">
      <c r="D2163" s="184"/>
    </row>
    <row r="2164" spans="4:4">
      <c r="D2164" s="184"/>
    </row>
    <row r="2165" spans="4:4">
      <c r="D2165" s="184"/>
    </row>
    <row r="2166" spans="4:4">
      <c r="D2166" s="184"/>
    </row>
    <row r="2167" spans="4:4">
      <c r="D2167" s="184"/>
    </row>
    <row r="2168" spans="4:4">
      <c r="D2168" s="184"/>
    </row>
    <row r="2169" spans="4:4">
      <c r="D2169" s="184"/>
    </row>
    <row r="2170" spans="4:4">
      <c r="D2170" s="184"/>
    </row>
    <row r="2171" spans="4:4">
      <c r="D2171" s="184"/>
    </row>
    <row r="2172" spans="4:4">
      <c r="D2172" s="184"/>
    </row>
    <row r="2173" spans="4:4">
      <c r="D2173" s="184"/>
    </row>
    <row r="2174" spans="4:4">
      <c r="D2174" s="184"/>
    </row>
    <row r="2175" spans="4:4">
      <c r="D2175" s="184"/>
    </row>
    <row r="2176" spans="4:4">
      <c r="D2176" s="184"/>
    </row>
    <row r="2177" spans="4:4">
      <c r="D2177" s="184"/>
    </row>
    <row r="2178" spans="4:4">
      <c r="D2178" s="184"/>
    </row>
    <row r="2179" spans="4:4">
      <c r="D2179" s="184"/>
    </row>
    <row r="2180" spans="4:4">
      <c r="D2180" s="184"/>
    </row>
    <row r="2181" spans="4:4">
      <c r="D2181" s="184"/>
    </row>
    <row r="2182" spans="4:4">
      <c r="D2182" s="184"/>
    </row>
    <row r="2183" spans="4:4">
      <c r="D2183" s="184"/>
    </row>
    <row r="2184" spans="4:4">
      <c r="D2184" s="184"/>
    </row>
    <row r="2185" spans="4:4">
      <c r="D2185" s="184"/>
    </row>
    <row r="2186" spans="4:4">
      <c r="D2186" s="184"/>
    </row>
    <row r="2187" spans="4:4">
      <c r="D2187" s="184"/>
    </row>
    <row r="2188" spans="4:4">
      <c r="D2188" s="184"/>
    </row>
    <row r="2189" spans="4:4">
      <c r="D2189" s="184"/>
    </row>
    <row r="2190" spans="4:4">
      <c r="D2190" s="184"/>
    </row>
    <row r="2191" spans="4:4">
      <c r="D2191" s="184"/>
    </row>
    <row r="2192" spans="4:4">
      <c r="D2192" s="184"/>
    </row>
    <row r="2193" spans="4:4">
      <c r="D2193" s="184"/>
    </row>
    <row r="2194" spans="4:4">
      <c r="D2194" s="184"/>
    </row>
    <row r="2195" spans="4:4">
      <c r="D2195" s="184"/>
    </row>
    <row r="2196" spans="4:4">
      <c r="D2196" s="184"/>
    </row>
    <row r="2197" spans="4:4">
      <c r="D2197" s="184"/>
    </row>
    <row r="2198" spans="4:4">
      <c r="D2198" s="184"/>
    </row>
    <row r="2199" spans="4:4">
      <c r="D2199" s="184"/>
    </row>
    <row r="2200" spans="4:4">
      <c r="D2200" s="184"/>
    </row>
    <row r="2201" spans="4:4">
      <c r="D2201" s="184"/>
    </row>
    <row r="2202" spans="4:4">
      <c r="D2202" s="184"/>
    </row>
    <row r="2203" spans="4:4">
      <c r="D2203" s="184"/>
    </row>
    <row r="2204" spans="4:4">
      <c r="D2204" s="184"/>
    </row>
    <row r="2205" spans="4:4">
      <c r="D2205" s="184"/>
    </row>
    <row r="2206" spans="4:4">
      <c r="D2206" s="184"/>
    </row>
    <row r="2207" spans="4:4">
      <c r="D2207" s="184"/>
    </row>
    <row r="2208" spans="4:4">
      <c r="D2208" s="184"/>
    </row>
    <row r="2209" spans="4:4">
      <c r="D2209" s="184"/>
    </row>
    <row r="2210" spans="4:4">
      <c r="D2210" s="184"/>
    </row>
    <row r="2211" spans="4:4">
      <c r="D2211" s="184"/>
    </row>
    <row r="2212" spans="4:4">
      <c r="D2212" s="184"/>
    </row>
    <row r="2213" spans="4:4">
      <c r="D2213" s="184"/>
    </row>
    <row r="2214" spans="4:4">
      <c r="D2214" s="184"/>
    </row>
    <row r="2215" spans="4:4">
      <c r="D2215" s="184"/>
    </row>
    <row r="2216" spans="4:4">
      <c r="D2216" s="184"/>
    </row>
    <row r="2217" spans="4:4">
      <c r="D2217" s="184"/>
    </row>
    <row r="2218" spans="4:4">
      <c r="D2218" s="184"/>
    </row>
    <row r="2219" spans="4:4">
      <c r="D2219" s="184"/>
    </row>
    <row r="2220" spans="4:4">
      <c r="D2220" s="184"/>
    </row>
    <row r="2221" spans="4:4">
      <c r="D2221" s="184"/>
    </row>
    <row r="2222" spans="4:4">
      <c r="D2222" s="184"/>
    </row>
    <row r="2223" spans="4:4">
      <c r="D2223" s="184"/>
    </row>
    <row r="2224" spans="4:4">
      <c r="D2224" s="184"/>
    </row>
    <row r="2225" spans="4:4">
      <c r="D2225" s="184"/>
    </row>
    <row r="2226" spans="4:4">
      <c r="D2226" s="184"/>
    </row>
    <row r="2227" spans="4:4">
      <c r="D2227" s="184"/>
    </row>
    <row r="2228" spans="4:4">
      <c r="D2228" s="184"/>
    </row>
    <row r="2229" spans="4:4">
      <c r="D2229" s="184"/>
    </row>
    <row r="2230" spans="4:4">
      <c r="D2230" s="184"/>
    </row>
    <row r="2231" spans="4:4">
      <c r="D2231" s="184"/>
    </row>
    <row r="2232" spans="4:4">
      <c r="D2232" s="184"/>
    </row>
    <row r="2233" spans="4:4">
      <c r="D2233" s="184"/>
    </row>
    <row r="2234" spans="4:4">
      <c r="D2234" s="184"/>
    </row>
    <row r="2235" spans="4:4">
      <c r="D2235" s="184"/>
    </row>
    <row r="2236" spans="4:4">
      <c r="D2236" s="184"/>
    </row>
    <row r="2237" spans="4:4">
      <c r="D2237" s="184"/>
    </row>
    <row r="2238" spans="4:4">
      <c r="D2238" s="184"/>
    </row>
    <row r="2239" spans="4:4">
      <c r="D2239" s="184"/>
    </row>
    <row r="2240" spans="4:4">
      <c r="D2240" s="184"/>
    </row>
    <row r="2241" spans="4:4">
      <c r="D2241" s="184"/>
    </row>
    <row r="2242" spans="4:4">
      <c r="D2242" s="184"/>
    </row>
    <row r="2243" spans="4:4">
      <c r="D2243" s="184"/>
    </row>
    <row r="2244" spans="4:4">
      <c r="D2244" s="184"/>
    </row>
    <row r="2245" spans="4:4">
      <c r="D2245" s="184"/>
    </row>
    <row r="2246" spans="4:4">
      <c r="D2246" s="184"/>
    </row>
    <row r="2247" spans="4:4">
      <c r="D2247" s="184"/>
    </row>
    <row r="2248" spans="4:4">
      <c r="D2248" s="184"/>
    </row>
    <row r="2249" spans="4:4">
      <c r="D2249" s="184"/>
    </row>
    <row r="2250" spans="4:4">
      <c r="D2250" s="184"/>
    </row>
    <row r="2251" spans="4:4">
      <c r="D2251" s="184"/>
    </row>
    <row r="2252" spans="4:4">
      <c r="D2252" s="184"/>
    </row>
    <row r="2253" spans="4:4">
      <c r="D2253" s="184"/>
    </row>
    <row r="2254" spans="4:4">
      <c r="D2254" s="184"/>
    </row>
    <row r="2255" spans="4:4">
      <c r="D2255" s="184"/>
    </row>
    <row r="2256" spans="4:4">
      <c r="D2256" s="184"/>
    </row>
    <row r="2257" spans="4:4">
      <c r="D2257" s="184"/>
    </row>
    <row r="2258" spans="4:4">
      <c r="D2258" s="184"/>
    </row>
    <row r="2259" spans="4:4">
      <c r="D2259" s="184"/>
    </row>
    <row r="2260" spans="4:4">
      <c r="D2260" s="184"/>
    </row>
    <row r="2261" spans="4:4">
      <c r="D2261" s="184"/>
    </row>
    <row r="2262" spans="4:4">
      <c r="D2262" s="184"/>
    </row>
    <row r="2263" spans="4:4">
      <c r="D2263" s="184"/>
    </row>
    <row r="2264" spans="4:4">
      <c r="D2264" s="184"/>
    </row>
    <row r="2265" spans="4:4">
      <c r="D2265" s="184"/>
    </row>
    <row r="2266" spans="4:4">
      <c r="D2266" s="184"/>
    </row>
    <row r="2267" spans="4:4">
      <c r="D2267" s="184"/>
    </row>
    <row r="2268" spans="4:4">
      <c r="D2268" s="184"/>
    </row>
    <row r="2269" spans="4:4">
      <c r="D2269" s="184"/>
    </row>
    <row r="2270" spans="4:4">
      <c r="D2270" s="184"/>
    </row>
    <row r="2271" spans="4:4">
      <c r="D2271" s="184"/>
    </row>
    <row r="2272" spans="4:4">
      <c r="D2272" s="184"/>
    </row>
    <row r="2273" spans="4:4">
      <c r="D2273" s="184"/>
    </row>
    <row r="2274" spans="4:4">
      <c r="D2274" s="184"/>
    </row>
    <row r="2275" spans="4:4">
      <c r="D2275" s="184"/>
    </row>
    <row r="2276" spans="4:4">
      <c r="D2276" s="184"/>
    </row>
    <row r="2277" spans="4:4">
      <c r="D2277" s="184"/>
    </row>
    <row r="2278" spans="4:4">
      <c r="D2278" s="184"/>
    </row>
    <row r="2279" spans="4:4">
      <c r="D2279" s="184"/>
    </row>
    <row r="2280" spans="4:4">
      <c r="D2280" s="184"/>
    </row>
    <row r="2281" spans="4:4">
      <c r="D2281" s="184"/>
    </row>
    <row r="2282" spans="4:4">
      <c r="D2282" s="184"/>
    </row>
    <row r="2283" spans="4:4">
      <c r="D2283" s="184"/>
    </row>
    <row r="2284" spans="4:4">
      <c r="D2284" s="184"/>
    </row>
    <row r="2285" spans="4:4">
      <c r="D2285" s="184"/>
    </row>
    <row r="2286" spans="4:4">
      <c r="D2286" s="184"/>
    </row>
    <row r="2287" spans="4:4">
      <c r="D2287" s="184"/>
    </row>
    <row r="2288" spans="4:4">
      <c r="D2288" s="184"/>
    </row>
    <row r="2289" spans="4:4">
      <c r="D2289" s="184"/>
    </row>
    <row r="2290" spans="4:4">
      <c r="D2290" s="184"/>
    </row>
    <row r="2291" spans="4:4">
      <c r="D2291" s="184"/>
    </row>
    <row r="2292" spans="4:4">
      <c r="D2292" s="184"/>
    </row>
    <row r="2293" spans="4:4">
      <c r="D2293" s="184"/>
    </row>
    <row r="2294" spans="4:4">
      <c r="D2294" s="184"/>
    </row>
    <row r="2295" spans="4:4">
      <c r="D2295" s="184"/>
    </row>
    <row r="2296" spans="4:4">
      <c r="D2296" s="184"/>
    </row>
    <row r="2297" spans="4:4">
      <c r="D2297" s="184"/>
    </row>
    <row r="2298" spans="4:4">
      <c r="D2298" s="184"/>
    </row>
    <row r="2299" spans="4:4">
      <c r="D2299" s="184"/>
    </row>
    <row r="2300" spans="4:4">
      <c r="D2300" s="184"/>
    </row>
    <row r="2301" spans="4:4">
      <c r="D2301" s="184"/>
    </row>
    <row r="2302" spans="4:4">
      <c r="D2302" s="184"/>
    </row>
    <row r="2303" spans="4:4">
      <c r="D2303" s="184"/>
    </row>
    <row r="2304" spans="4:4">
      <c r="D2304" s="184"/>
    </row>
    <row r="2305" spans="4:4">
      <c r="D2305" s="184"/>
    </row>
    <row r="2306" spans="4:4">
      <c r="D2306" s="184"/>
    </row>
    <row r="2307" spans="4:4">
      <c r="D2307" s="184"/>
    </row>
    <row r="2308" spans="4:4">
      <c r="D2308" s="184"/>
    </row>
    <row r="2309" spans="4:4">
      <c r="D2309" s="184"/>
    </row>
    <row r="2310" spans="4:4">
      <c r="D2310" s="184"/>
    </row>
    <row r="2311" spans="4:4">
      <c r="D2311" s="184"/>
    </row>
    <row r="2312" spans="4:4">
      <c r="D2312" s="184"/>
    </row>
    <row r="2313" spans="4:4">
      <c r="D2313" s="184"/>
    </row>
    <row r="2314" spans="4:4">
      <c r="D2314" s="184"/>
    </row>
    <row r="2315" spans="4:4">
      <c r="D2315" s="184"/>
    </row>
    <row r="2316" spans="4:4">
      <c r="D2316" s="184"/>
    </row>
    <row r="2317" spans="4:4">
      <c r="D2317" s="184"/>
    </row>
    <row r="2318" spans="4:4">
      <c r="D2318" s="184"/>
    </row>
    <row r="2319" spans="4:4">
      <c r="D2319" s="184"/>
    </row>
    <row r="2320" spans="4:4">
      <c r="D2320" s="184"/>
    </row>
    <row r="2321" spans="4:4">
      <c r="D2321" s="184"/>
    </row>
    <row r="2322" spans="4:4">
      <c r="D2322" s="184"/>
    </row>
    <row r="2323" spans="4:4">
      <c r="D2323" s="184"/>
    </row>
    <row r="2324" spans="4:4">
      <c r="D2324" s="184"/>
    </row>
    <row r="2325" spans="4:4">
      <c r="D2325" s="184"/>
    </row>
    <row r="2326" spans="4:4">
      <c r="D2326" s="184"/>
    </row>
    <row r="2327" spans="4:4">
      <c r="D2327" s="184"/>
    </row>
    <row r="2328" spans="4:4">
      <c r="D2328" s="184"/>
    </row>
    <row r="2329" spans="4:4">
      <c r="D2329" s="184"/>
    </row>
    <row r="2330" spans="4:4">
      <c r="D2330" s="184"/>
    </row>
    <row r="2331" spans="4:4">
      <c r="D2331" s="184"/>
    </row>
    <row r="2332" spans="4:4">
      <c r="D2332" s="184"/>
    </row>
    <row r="2333" spans="4:4">
      <c r="D2333" s="184"/>
    </row>
    <row r="2334" spans="4:4">
      <c r="D2334" s="184"/>
    </row>
    <row r="2335" spans="4:4">
      <c r="D2335" s="184"/>
    </row>
    <row r="2336" spans="4:4">
      <c r="D2336" s="184"/>
    </row>
    <row r="2337" spans="4:4">
      <c r="D2337" s="184"/>
    </row>
    <row r="2338" spans="4:4">
      <c r="D2338" s="184"/>
    </row>
    <row r="2339" spans="4:4">
      <c r="D2339" s="184"/>
    </row>
    <row r="2340" spans="4:4">
      <c r="D2340" s="184"/>
    </row>
    <row r="2341" spans="4:4">
      <c r="D2341" s="184"/>
    </row>
    <row r="2342" spans="4:4">
      <c r="D2342" s="184"/>
    </row>
    <row r="2343" spans="4:4">
      <c r="D2343" s="184"/>
    </row>
    <row r="2344" spans="4:4">
      <c r="D2344" s="184"/>
    </row>
    <row r="2345" spans="4:4">
      <c r="D2345" s="184"/>
    </row>
    <row r="2346" spans="4:4">
      <c r="D2346" s="184"/>
    </row>
    <row r="2347" spans="4:4">
      <c r="D2347" s="184"/>
    </row>
    <row r="2348" spans="4:4">
      <c r="D2348" s="184"/>
    </row>
    <row r="2349" spans="4:4">
      <c r="D2349" s="184"/>
    </row>
    <row r="2350" spans="4:4">
      <c r="D2350" s="184"/>
    </row>
    <row r="2351" spans="4:4">
      <c r="D2351" s="184"/>
    </row>
    <row r="2352" spans="4:4">
      <c r="D2352" s="184"/>
    </row>
    <row r="2353" spans="4:4">
      <c r="D2353" s="184"/>
    </row>
    <row r="2354" spans="4:4">
      <c r="D2354" s="184"/>
    </row>
    <row r="2355" spans="4:4">
      <c r="D2355" s="184"/>
    </row>
    <row r="2356" spans="4:4">
      <c r="D2356" s="184"/>
    </row>
    <row r="2357" spans="4:4">
      <c r="D2357" s="184"/>
    </row>
    <row r="2358" spans="4:4">
      <c r="D2358" s="184"/>
    </row>
    <row r="2359" spans="4:4">
      <c r="D2359" s="184"/>
    </row>
    <row r="2360" spans="4:4">
      <c r="D2360" s="184"/>
    </row>
    <row r="2361" spans="4:4">
      <c r="D2361" s="184"/>
    </row>
    <row r="2362" spans="4:4">
      <c r="D2362" s="184"/>
    </row>
    <row r="2363" spans="4:4">
      <c r="D2363" s="184"/>
    </row>
    <row r="2364" spans="4:4">
      <c r="D2364" s="184"/>
    </row>
    <row r="2365" spans="4:4">
      <c r="D2365" s="184"/>
    </row>
    <row r="2366" spans="4:4">
      <c r="D2366" s="184"/>
    </row>
    <row r="2367" spans="4:4">
      <c r="D2367" s="184"/>
    </row>
    <row r="2368" spans="4:4">
      <c r="D2368" s="184"/>
    </row>
    <row r="2369" spans="4:4">
      <c r="D2369" s="184"/>
    </row>
    <row r="2370" spans="4:4">
      <c r="D2370" s="184"/>
    </row>
    <row r="2371" spans="4:4">
      <c r="D2371" s="184"/>
    </row>
    <row r="2372" spans="4:4">
      <c r="D2372" s="184"/>
    </row>
    <row r="2373" spans="4:4">
      <c r="D2373" s="184"/>
    </row>
    <row r="2374" spans="4:4">
      <c r="D2374" s="184"/>
    </row>
    <row r="2375" spans="4:4">
      <c r="D2375" s="184"/>
    </row>
    <row r="2376" spans="4:4">
      <c r="D2376" s="184"/>
    </row>
    <row r="2377" spans="4:4">
      <c r="D2377" s="184"/>
    </row>
    <row r="2378" spans="4:4">
      <c r="D2378" s="184"/>
    </row>
    <row r="2379" spans="4:4">
      <c r="D2379" s="184"/>
    </row>
    <row r="2380" spans="4:4">
      <c r="D2380" s="184"/>
    </row>
    <row r="2381" spans="4:4">
      <c r="D2381" s="184"/>
    </row>
    <row r="2382" spans="4:4">
      <c r="D2382" s="184"/>
    </row>
    <row r="2383" spans="4:4">
      <c r="D2383" s="184"/>
    </row>
    <row r="2384" spans="4:4">
      <c r="D2384" s="184"/>
    </row>
    <row r="2385" spans="4:4">
      <c r="D2385" s="184"/>
    </row>
    <row r="2386" spans="4:4">
      <c r="D2386" s="184"/>
    </row>
    <row r="2387" spans="4:4">
      <c r="D2387" s="184"/>
    </row>
    <row r="2388" spans="4:4">
      <c r="D2388" s="184"/>
    </row>
    <row r="2389" spans="4:4">
      <c r="D2389" s="184"/>
    </row>
    <row r="2390" spans="4:4">
      <c r="D2390" s="184"/>
    </row>
    <row r="2391" spans="4:4">
      <c r="D2391" s="184"/>
    </row>
    <row r="2392" spans="4:4">
      <c r="D2392" s="184"/>
    </row>
    <row r="2393" spans="4:4">
      <c r="D2393" s="184"/>
    </row>
    <row r="2394" spans="4:4">
      <c r="D2394" s="184"/>
    </row>
    <row r="2395" spans="4:4">
      <c r="D2395" s="184"/>
    </row>
    <row r="2396" spans="4:4">
      <c r="D2396" s="184"/>
    </row>
    <row r="2397" spans="4:4">
      <c r="D2397" s="184"/>
    </row>
    <row r="2398" spans="4:4">
      <c r="D2398" s="184"/>
    </row>
    <row r="2399" spans="4:4">
      <c r="D2399" s="184"/>
    </row>
    <row r="2400" spans="4:4">
      <c r="D2400" s="184"/>
    </row>
    <row r="2401" spans="4:4">
      <c r="D2401" s="184"/>
    </row>
    <row r="2402" spans="4:4">
      <c r="D2402" s="184"/>
    </row>
    <row r="2403" spans="4:4">
      <c r="D2403" s="184"/>
    </row>
    <row r="2404" spans="4:4">
      <c r="D2404" s="184"/>
    </row>
    <row r="2405" spans="4:4">
      <c r="D2405" s="184"/>
    </row>
    <row r="2406" spans="4:4">
      <c r="D2406" s="184"/>
    </row>
    <row r="2407" spans="4:4">
      <c r="D2407" s="184"/>
    </row>
    <row r="2408" spans="4:4">
      <c r="D2408" s="184"/>
    </row>
    <row r="2409" spans="4:4">
      <c r="D2409" s="184"/>
    </row>
    <row r="2410" spans="4:4">
      <c r="D2410" s="184"/>
    </row>
    <row r="2411" spans="4:4">
      <c r="D2411" s="184"/>
    </row>
    <row r="2412" spans="4:4">
      <c r="D2412" s="184"/>
    </row>
    <row r="2413" spans="4:4">
      <c r="D2413" s="184"/>
    </row>
    <row r="2414" spans="4:4">
      <c r="D2414" s="184"/>
    </row>
    <row r="2415" spans="4:4">
      <c r="D2415" s="184"/>
    </row>
    <row r="2416" spans="4:4">
      <c r="D2416" s="184"/>
    </row>
    <row r="2417" spans="4:4">
      <c r="D2417" s="184"/>
    </row>
    <row r="2418" spans="4:4">
      <c r="D2418" s="184"/>
    </row>
    <row r="2419" spans="4:4">
      <c r="D2419" s="184"/>
    </row>
    <row r="2420" spans="4:4">
      <c r="D2420" s="184"/>
    </row>
    <row r="2421" spans="4:4">
      <c r="D2421" s="184"/>
    </row>
    <row r="2422" spans="4:4">
      <c r="D2422" s="184"/>
    </row>
    <row r="2423" spans="4:4">
      <c r="D2423" s="184"/>
    </row>
    <row r="2424" spans="4:4">
      <c r="D2424" s="184"/>
    </row>
    <row r="2425" spans="4:4">
      <c r="D2425" s="184"/>
    </row>
    <row r="2426" spans="4:4">
      <c r="D2426" s="184"/>
    </row>
    <row r="2427" spans="4:4">
      <c r="D2427" s="184"/>
    </row>
    <row r="2428" spans="4:4">
      <c r="D2428" s="184"/>
    </row>
    <row r="2429" spans="4:4">
      <c r="D2429" s="184"/>
    </row>
    <row r="2430" spans="4:4">
      <c r="D2430" s="184"/>
    </row>
    <row r="2431" spans="4:4">
      <c r="D2431" s="184"/>
    </row>
    <row r="2432" spans="4:4">
      <c r="D2432" s="184"/>
    </row>
    <row r="2433" spans="4:4">
      <c r="D2433" s="184"/>
    </row>
    <row r="2434" spans="4:4">
      <c r="D2434" s="184"/>
    </row>
    <row r="2435" spans="4:4">
      <c r="D2435" s="184"/>
    </row>
    <row r="2436" spans="4:4">
      <c r="D2436" s="184"/>
    </row>
    <row r="2437" spans="4:4">
      <c r="D2437" s="184"/>
    </row>
    <row r="2438" spans="4:4">
      <c r="D2438" s="184"/>
    </row>
    <row r="2439" spans="4:4">
      <c r="D2439" s="184"/>
    </row>
    <row r="2440" spans="4:4">
      <c r="D2440" s="184"/>
    </row>
    <row r="2441" spans="4:4">
      <c r="D2441" s="184"/>
    </row>
    <row r="2442" spans="4:4">
      <c r="D2442" s="184"/>
    </row>
    <row r="2443" spans="4:4">
      <c r="D2443" s="184"/>
    </row>
    <row r="2444" spans="4:4">
      <c r="D2444" s="184"/>
    </row>
    <row r="2445" spans="4:4">
      <c r="D2445" s="184"/>
    </row>
    <row r="2446" spans="4:4">
      <c r="D2446" s="184"/>
    </row>
    <row r="2447" spans="4:4">
      <c r="D2447" s="184"/>
    </row>
    <row r="2448" spans="4:4">
      <c r="D2448" s="184"/>
    </row>
    <row r="2449" spans="4:4">
      <c r="D2449" s="184"/>
    </row>
    <row r="2450" spans="4:4">
      <c r="D2450" s="184"/>
    </row>
    <row r="2451" spans="4:4">
      <c r="D2451" s="184"/>
    </row>
    <row r="2452" spans="4:4">
      <c r="D2452" s="184"/>
    </row>
    <row r="2453" spans="4:4">
      <c r="D2453" s="184"/>
    </row>
    <row r="2454" spans="4:4">
      <c r="D2454" s="184"/>
    </row>
    <row r="2455" spans="4:4">
      <c r="D2455" s="184"/>
    </row>
    <row r="2456" spans="4:4">
      <c r="D2456" s="184"/>
    </row>
    <row r="2457" spans="4:4">
      <c r="D2457" s="184"/>
    </row>
    <row r="2458" spans="4:4">
      <c r="D2458" s="184"/>
    </row>
    <row r="2459" spans="4:4">
      <c r="D2459" s="184"/>
    </row>
    <row r="2460" spans="4:4">
      <c r="D2460" s="184"/>
    </row>
    <row r="2461" spans="4:4">
      <c r="D2461" s="184"/>
    </row>
    <row r="2462" spans="4:4">
      <c r="D2462" s="184"/>
    </row>
    <row r="2463" spans="4:4">
      <c r="D2463" s="184"/>
    </row>
    <row r="2464" spans="4:4">
      <c r="D2464" s="184"/>
    </row>
    <row r="2465" spans="4:4">
      <c r="D2465" s="184"/>
    </row>
    <row r="2466" spans="4:4">
      <c r="D2466" s="184"/>
    </row>
    <row r="2467" spans="4:4">
      <c r="D2467" s="184"/>
    </row>
    <row r="2468" spans="4:4">
      <c r="D2468" s="184"/>
    </row>
    <row r="2469" spans="4:4">
      <c r="D2469" s="184"/>
    </row>
    <row r="2470" spans="4:4">
      <c r="D2470" s="184"/>
    </row>
    <row r="2471" spans="4:4">
      <c r="D2471" s="184"/>
    </row>
    <row r="2472" spans="4:4">
      <c r="D2472" s="184"/>
    </row>
    <row r="2473" spans="4:4">
      <c r="D2473" s="184"/>
    </row>
    <row r="2474" spans="4:4">
      <c r="D2474" s="184"/>
    </row>
    <row r="2475" spans="4:4">
      <c r="D2475" s="184"/>
    </row>
    <row r="2476" spans="4:4">
      <c r="D2476" s="184"/>
    </row>
    <row r="2477" spans="4:4">
      <c r="D2477" s="184"/>
    </row>
    <row r="2478" spans="4:4">
      <c r="D2478" s="184"/>
    </row>
    <row r="2479" spans="4:4">
      <c r="D2479" s="184"/>
    </row>
    <row r="2480" spans="4:4">
      <c r="D2480" s="184"/>
    </row>
    <row r="2481" spans="4:4">
      <c r="D2481" s="184"/>
    </row>
    <row r="2482" spans="4:4">
      <c r="D2482" s="184"/>
    </row>
    <row r="2483" spans="4:4">
      <c r="D2483" s="184"/>
    </row>
    <row r="2484" spans="4:4">
      <c r="D2484" s="184"/>
    </row>
    <row r="2485" spans="4:4">
      <c r="D2485" s="184"/>
    </row>
    <row r="2486" spans="4:4">
      <c r="D2486" s="184"/>
    </row>
    <row r="2487" spans="4:4">
      <c r="D2487" s="184"/>
    </row>
    <row r="2488" spans="4:4">
      <c r="D2488" s="184"/>
    </row>
    <row r="2489" spans="4:4">
      <c r="D2489" s="184"/>
    </row>
    <row r="2490" spans="4:4">
      <c r="D2490" s="184"/>
    </row>
    <row r="2491" spans="4:4">
      <c r="D2491" s="184"/>
    </row>
    <row r="2492" spans="4:4">
      <c r="D2492" s="184"/>
    </row>
    <row r="2493" spans="4:4">
      <c r="D2493" s="184"/>
    </row>
    <row r="2494" spans="4:4">
      <c r="D2494" s="184"/>
    </row>
    <row r="2495" spans="4:4">
      <c r="D2495" s="184"/>
    </row>
    <row r="2496" spans="4:4">
      <c r="D2496" s="184"/>
    </row>
    <row r="2497" spans="4:4">
      <c r="D2497" s="184"/>
    </row>
    <row r="2498" spans="4:4">
      <c r="D2498" s="184"/>
    </row>
    <row r="2499" spans="4:4">
      <c r="D2499" s="184"/>
    </row>
    <row r="2500" spans="4:4">
      <c r="D2500" s="184"/>
    </row>
    <row r="2501" spans="4:4">
      <c r="D2501" s="184"/>
    </row>
    <row r="2502" spans="4:4">
      <c r="D2502" s="184"/>
    </row>
    <row r="2503" spans="4:4">
      <c r="D2503" s="184"/>
    </row>
    <row r="2504" spans="4:4">
      <c r="D2504" s="184"/>
    </row>
    <row r="2505" spans="4:4">
      <c r="D2505" s="184"/>
    </row>
    <row r="2506" spans="4:4">
      <c r="D2506" s="184"/>
    </row>
    <row r="2507" spans="4:4">
      <c r="D2507" s="184"/>
    </row>
    <row r="2508" spans="4:4">
      <c r="D2508" s="184"/>
    </row>
    <row r="2509" spans="4:4">
      <c r="D2509" s="184"/>
    </row>
    <row r="2510" spans="4:4">
      <c r="D2510" s="184"/>
    </row>
    <row r="2511" spans="4:4">
      <c r="D2511" s="184"/>
    </row>
    <row r="2512" spans="4:4">
      <c r="D2512" s="184"/>
    </row>
    <row r="2513" spans="4:4">
      <c r="D2513" s="184"/>
    </row>
    <row r="2514" spans="4:4">
      <c r="D2514" s="184"/>
    </row>
    <row r="2515" spans="4:4">
      <c r="D2515" s="184"/>
    </row>
    <row r="2516" spans="4:4">
      <c r="D2516" s="184"/>
    </row>
    <row r="2517" spans="4:4">
      <c r="D2517" s="184"/>
    </row>
    <row r="2518" spans="4:4">
      <c r="D2518" s="184"/>
    </row>
    <row r="2519" spans="4:4">
      <c r="D2519" s="184"/>
    </row>
    <row r="2520" spans="4:4">
      <c r="D2520" s="184"/>
    </row>
    <row r="2521" spans="4:4">
      <c r="D2521" s="184"/>
    </row>
    <row r="2522" spans="4:4">
      <c r="D2522" s="184"/>
    </row>
    <row r="2523" spans="4:4">
      <c r="D2523" s="184"/>
    </row>
    <row r="2524" spans="4:4">
      <c r="D2524" s="184"/>
    </row>
    <row r="2525" spans="4:4">
      <c r="D2525" s="184"/>
    </row>
    <row r="2526" spans="4:4">
      <c r="D2526" s="184"/>
    </row>
    <row r="2527" spans="4:4">
      <c r="D2527" s="184"/>
    </row>
    <row r="2528" spans="4:4">
      <c r="D2528" s="184"/>
    </row>
    <row r="2529" spans="4:4">
      <c r="D2529" s="184"/>
    </row>
    <row r="2530" spans="4:4">
      <c r="D2530" s="184"/>
    </row>
    <row r="2531" spans="4:4">
      <c r="D2531" s="184"/>
    </row>
    <row r="2532" spans="4:4">
      <c r="D2532" s="184"/>
    </row>
    <row r="2533" spans="4:4">
      <c r="D2533" s="184"/>
    </row>
    <row r="2534" spans="4:4">
      <c r="D2534" s="184"/>
    </row>
    <row r="2535" spans="4:4">
      <c r="D2535" s="184"/>
    </row>
    <row r="2536" spans="4:4">
      <c r="D2536" s="184"/>
    </row>
    <row r="2537" spans="4:4">
      <c r="D2537" s="184"/>
    </row>
    <row r="2538" spans="4:4">
      <c r="D2538" s="184"/>
    </row>
    <row r="2539" spans="4:4">
      <c r="D2539" s="184"/>
    </row>
    <row r="2540" spans="4:4">
      <c r="D2540" s="184"/>
    </row>
    <row r="2541" spans="4:4">
      <c r="D2541" s="184"/>
    </row>
    <row r="2542" spans="4:4">
      <c r="D2542" s="184"/>
    </row>
    <row r="2543" spans="4:4">
      <c r="D2543" s="184"/>
    </row>
    <row r="2544" spans="4:4">
      <c r="D2544" s="184"/>
    </row>
    <row r="2545" spans="4:4">
      <c r="D2545" s="184"/>
    </row>
    <row r="2546" spans="4:4">
      <c r="D2546" s="184"/>
    </row>
    <row r="2547" spans="4:4">
      <c r="D2547" s="184"/>
    </row>
    <row r="2548" spans="4:4">
      <c r="D2548" s="184"/>
    </row>
    <row r="2549" spans="4:4">
      <c r="D2549" s="184"/>
    </row>
    <row r="2550" spans="4:4">
      <c r="D2550" s="184"/>
    </row>
    <row r="2551" spans="4:4">
      <c r="D2551" s="184"/>
    </row>
    <row r="2552" spans="4:4">
      <c r="D2552" s="184"/>
    </row>
    <row r="2553" spans="4:4">
      <c r="D2553" s="184"/>
    </row>
    <row r="2554" spans="4:4">
      <c r="D2554" s="184"/>
    </row>
    <row r="2555" spans="4:4">
      <c r="D2555" s="184"/>
    </row>
    <row r="2556" spans="4:4">
      <c r="D2556" s="184"/>
    </row>
    <row r="2557" spans="4:4">
      <c r="D2557" s="184"/>
    </row>
    <row r="2558" spans="4:4">
      <c r="D2558" s="184"/>
    </row>
    <row r="2559" spans="4:4">
      <c r="D2559" s="184"/>
    </row>
    <row r="2560" spans="4:4">
      <c r="D2560" s="184"/>
    </row>
    <row r="2561" spans="4:4">
      <c r="D2561" s="184"/>
    </row>
    <row r="2562" spans="4:4">
      <c r="D2562" s="184"/>
    </row>
    <row r="2563" spans="4:4">
      <c r="D2563" s="184"/>
    </row>
    <row r="2564" spans="4:4">
      <c r="D2564" s="184"/>
    </row>
    <row r="2565" spans="4:4">
      <c r="D2565" s="184"/>
    </row>
    <row r="2566" spans="4:4">
      <c r="D2566" s="184"/>
    </row>
    <row r="2567" spans="4:4">
      <c r="D2567" s="184"/>
    </row>
    <row r="2568" spans="4:4">
      <c r="D2568" s="184"/>
    </row>
    <row r="2569" spans="4:4">
      <c r="D2569" s="184"/>
    </row>
    <row r="2570" spans="4:4">
      <c r="D2570" s="184"/>
    </row>
    <row r="2571" spans="4:4">
      <c r="D2571" s="184"/>
    </row>
    <row r="2572" spans="4:4">
      <c r="D2572" s="184"/>
    </row>
    <row r="2573" spans="4:4">
      <c r="D2573" s="184"/>
    </row>
    <row r="2574" spans="4:4">
      <c r="D2574" s="184"/>
    </row>
    <row r="2575" spans="4:4">
      <c r="D2575" s="184"/>
    </row>
    <row r="2576" spans="4:4">
      <c r="D2576" s="184"/>
    </row>
    <row r="2577" spans="4:4">
      <c r="D2577" s="184"/>
    </row>
    <row r="2578" spans="4:4">
      <c r="D2578" s="184"/>
    </row>
    <row r="2579" spans="4:4">
      <c r="D2579" s="184"/>
    </row>
    <row r="2580" spans="4:4">
      <c r="D2580" s="184"/>
    </row>
    <row r="2581" spans="4:4">
      <c r="D2581" s="184"/>
    </row>
    <row r="2582" spans="4:4">
      <c r="D2582" s="184"/>
    </row>
    <row r="2583" spans="4:4">
      <c r="D2583" s="184"/>
    </row>
    <row r="2584" spans="4:4">
      <c r="D2584" s="184"/>
    </row>
    <row r="2585" spans="4:4">
      <c r="D2585" s="184"/>
    </row>
    <row r="2586" spans="4:4">
      <c r="D2586" s="184"/>
    </row>
    <row r="2587" spans="4:4">
      <c r="D2587" s="184"/>
    </row>
    <row r="2588" spans="4:4">
      <c r="D2588" s="184"/>
    </row>
    <row r="2589" spans="4:4">
      <c r="D2589" s="184"/>
    </row>
    <row r="2590" spans="4:4">
      <c r="D2590" s="184"/>
    </row>
    <row r="2591" spans="4:4">
      <c r="D2591" s="184"/>
    </row>
    <row r="2592" spans="4:4">
      <c r="D2592" s="184"/>
    </row>
    <row r="2593" spans="4:4">
      <c r="D2593" s="184"/>
    </row>
    <row r="2594" spans="4:4">
      <c r="D2594" s="184"/>
    </row>
    <row r="2595" spans="4:4">
      <c r="D2595" s="184"/>
    </row>
    <row r="2596" spans="4:4">
      <c r="D2596" s="184"/>
    </row>
    <row r="2597" spans="4:4">
      <c r="D2597" s="184"/>
    </row>
    <row r="2598" spans="4:4">
      <c r="D2598" s="184"/>
    </row>
    <row r="2599" spans="4:4">
      <c r="D2599" s="184"/>
    </row>
    <row r="2600" spans="4:4">
      <c r="D2600" s="184"/>
    </row>
    <row r="2601" spans="4:4">
      <c r="D2601" s="184"/>
    </row>
    <row r="2602" spans="4:4">
      <c r="D2602" s="184"/>
    </row>
    <row r="2603" spans="4:4">
      <c r="D2603" s="184"/>
    </row>
    <row r="2604" spans="4:4">
      <c r="D2604" s="184"/>
    </row>
    <row r="2605" spans="4:4">
      <c r="D2605" s="184"/>
    </row>
    <row r="2606" spans="4:4">
      <c r="D2606" s="184"/>
    </row>
    <row r="2607" spans="4:4">
      <c r="D2607" s="184"/>
    </row>
    <row r="2608" spans="4:4">
      <c r="D2608" s="184"/>
    </row>
    <row r="2609" spans="4:4">
      <c r="D2609" s="184"/>
    </row>
    <row r="2610" spans="4:4">
      <c r="D2610" s="184"/>
    </row>
    <row r="2611" spans="4:4">
      <c r="D2611" s="184"/>
    </row>
    <row r="2612" spans="4:4">
      <c r="D2612" s="184"/>
    </row>
    <row r="2613" spans="4:4">
      <c r="D2613" s="184"/>
    </row>
    <row r="2614" spans="4:4">
      <c r="D2614" s="184"/>
    </row>
    <row r="2615" spans="4:4">
      <c r="D2615" s="184"/>
    </row>
    <row r="2616" spans="4:4">
      <c r="D2616" s="184"/>
    </row>
    <row r="2617" spans="4:4">
      <c r="D2617" s="184"/>
    </row>
    <row r="2618" spans="4:4">
      <c r="D2618" s="184"/>
    </row>
    <row r="2619" spans="4:4">
      <c r="D2619" s="184"/>
    </row>
    <row r="2620" spans="4:4">
      <c r="D2620" s="184"/>
    </row>
    <row r="2621" spans="4:4">
      <c r="D2621" s="184"/>
    </row>
    <row r="2622" spans="4:4">
      <c r="D2622" s="184"/>
    </row>
    <row r="2623" spans="4:4">
      <c r="D2623" s="184"/>
    </row>
    <row r="2624" spans="4:4">
      <c r="D2624" s="184"/>
    </row>
    <row r="2625" spans="4:4">
      <c r="D2625" s="184"/>
    </row>
    <row r="2626" spans="4:4">
      <c r="D2626" s="184"/>
    </row>
    <row r="2627" spans="4:4">
      <c r="D2627" s="184"/>
    </row>
    <row r="2628" spans="4:4">
      <c r="D2628" s="184"/>
    </row>
    <row r="2629" spans="4:4">
      <c r="D2629" s="184"/>
    </row>
    <row r="2630" spans="4:4">
      <c r="D2630" s="184"/>
    </row>
    <row r="2631" spans="4:4">
      <c r="D2631" s="184"/>
    </row>
    <row r="2632" spans="4:4">
      <c r="D2632" s="184"/>
    </row>
    <row r="2633" spans="4:4">
      <c r="D2633" s="184"/>
    </row>
    <row r="2634" spans="4:4">
      <c r="D2634" s="184"/>
    </row>
    <row r="2635" spans="4:4">
      <c r="D2635" s="184"/>
    </row>
    <row r="2636" spans="4:4">
      <c r="D2636" s="184"/>
    </row>
    <row r="2637" spans="4:4">
      <c r="D2637" s="184"/>
    </row>
    <row r="2638" spans="4:4">
      <c r="D2638" s="184"/>
    </row>
    <row r="2639" spans="4:4">
      <c r="D2639" s="184"/>
    </row>
    <row r="2640" spans="4:4">
      <c r="D2640" s="184"/>
    </row>
    <row r="2641" spans="4:4">
      <c r="D2641" s="184"/>
    </row>
    <row r="2642" spans="4:4">
      <c r="D2642" s="184"/>
    </row>
    <row r="2643" spans="4:4">
      <c r="D2643" s="184"/>
    </row>
    <row r="2644" spans="4:4">
      <c r="D2644" s="184"/>
    </row>
    <row r="2645" spans="4:4">
      <c r="D2645" s="184"/>
    </row>
    <row r="2646" spans="4:4">
      <c r="D2646" s="184"/>
    </row>
    <row r="2647" spans="4:4">
      <c r="D2647" s="184"/>
    </row>
    <row r="2648" spans="4:4">
      <c r="D2648" s="184"/>
    </row>
    <row r="2649" spans="4:4">
      <c r="D2649" s="184"/>
    </row>
    <row r="2650" spans="4:4">
      <c r="D2650" s="184"/>
    </row>
    <row r="2651" spans="4:4">
      <c r="D2651" s="184"/>
    </row>
    <row r="2652" spans="4:4">
      <c r="D2652" s="184"/>
    </row>
    <row r="2653" spans="4:4">
      <c r="D2653" s="184"/>
    </row>
    <row r="2654" spans="4:4">
      <c r="D2654" s="184"/>
    </row>
    <row r="2655" spans="4:4">
      <c r="D2655" s="184"/>
    </row>
    <row r="2656" spans="4:4">
      <c r="D2656" s="184"/>
    </row>
    <row r="2657" spans="4:4">
      <c r="D2657" s="184"/>
    </row>
    <row r="2658" spans="4:4">
      <c r="D2658" s="184"/>
    </row>
    <row r="2659" spans="4:4">
      <c r="D2659" s="184"/>
    </row>
    <row r="2660" spans="4:4">
      <c r="D2660" s="184"/>
    </row>
    <row r="2661" spans="4:4">
      <c r="D2661" s="184"/>
    </row>
    <row r="2662" spans="4:4">
      <c r="D2662" s="184"/>
    </row>
    <row r="2663" spans="4:4">
      <c r="D2663" s="184"/>
    </row>
    <row r="2664" spans="4:4">
      <c r="D2664" s="184"/>
    </row>
    <row r="2665" spans="4:4">
      <c r="D2665" s="184"/>
    </row>
    <row r="2666" spans="4:4">
      <c r="D2666" s="184"/>
    </row>
    <row r="2667" spans="4:4">
      <c r="D2667" s="184"/>
    </row>
    <row r="2668" spans="4:4">
      <c r="D2668" s="184"/>
    </row>
    <row r="2669" spans="4:4">
      <c r="D2669" s="184"/>
    </row>
    <row r="2670" spans="4:4">
      <c r="D2670" s="184"/>
    </row>
    <row r="2671" spans="4:4">
      <c r="D2671" s="184"/>
    </row>
    <row r="2672" spans="4:4">
      <c r="D2672" s="184"/>
    </row>
    <row r="2673" spans="4:4">
      <c r="D2673" s="184"/>
    </row>
    <row r="2674" spans="4:4">
      <c r="D2674" s="184"/>
    </row>
    <row r="2675" spans="4:4">
      <c r="D2675" s="184"/>
    </row>
    <row r="2676" spans="4:4">
      <c r="D2676" s="184"/>
    </row>
    <row r="2677" spans="4:4">
      <c r="D2677" s="184"/>
    </row>
    <row r="2678" spans="4:4">
      <c r="D2678" s="184"/>
    </row>
    <row r="2679" spans="4:4">
      <c r="D2679" s="184"/>
    </row>
    <row r="2680" spans="4:4">
      <c r="D2680" s="184"/>
    </row>
    <row r="2681" spans="4:4">
      <c r="D2681" s="184"/>
    </row>
    <row r="2682" spans="4:4">
      <c r="D2682" s="184"/>
    </row>
    <row r="2683" spans="4:4">
      <c r="D2683" s="184"/>
    </row>
    <row r="2684" spans="4:4">
      <c r="D2684" s="184"/>
    </row>
    <row r="2685" spans="4:4">
      <c r="D2685" s="184"/>
    </row>
    <row r="2686" spans="4:4">
      <c r="D2686" s="184"/>
    </row>
    <row r="2687" spans="4:4">
      <c r="D2687" s="184"/>
    </row>
    <row r="2688" spans="4:4">
      <c r="D2688" s="184"/>
    </row>
    <row r="2689" spans="4:4">
      <c r="D2689" s="184"/>
    </row>
    <row r="2690" spans="4:4">
      <c r="D2690" s="184"/>
    </row>
    <row r="2691" spans="4:4">
      <c r="D2691" s="184"/>
    </row>
    <row r="2692" spans="4:4">
      <c r="D2692" s="184"/>
    </row>
    <row r="2693" spans="4:4">
      <c r="D2693" s="184"/>
    </row>
    <row r="2694" spans="4:4">
      <c r="D2694" s="184"/>
    </row>
    <row r="2695" spans="4:4">
      <c r="D2695" s="184"/>
    </row>
    <row r="2696" spans="4:4">
      <c r="D2696" s="184"/>
    </row>
    <row r="2697" spans="4:4">
      <c r="D2697" s="184"/>
    </row>
    <row r="2698" spans="4:4">
      <c r="D2698" s="184"/>
    </row>
    <row r="2699" spans="4:4">
      <c r="D2699" s="184"/>
    </row>
    <row r="2700" spans="4:4">
      <c r="D2700" s="184"/>
    </row>
    <row r="2701" spans="4:4">
      <c r="D2701" s="184"/>
    </row>
    <row r="2702" spans="4:4">
      <c r="D2702" s="184"/>
    </row>
    <row r="2703" spans="4:4">
      <c r="D2703" s="184"/>
    </row>
    <row r="2704" spans="4:4">
      <c r="D2704" s="184"/>
    </row>
    <row r="2705" spans="4:4">
      <c r="D2705" s="184"/>
    </row>
    <row r="2706" spans="4:4">
      <c r="D2706" s="184"/>
    </row>
    <row r="2707" spans="4:4">
      <c r="D2707" s="184"/>
    </row>
    <row r="2708" spans="4:4">
      <c r="D2708" s="184"/>
    </row>
    <row r="2709" spans="4:4">
      <c r="D2709" s="184"/>
    </row>
    <row r="2710" spans="4:4">
      <c r="D2710" s="184"/>
    </row>
    <row r="2711" spans="4:4">
      <c r="D2711" s="184"/>
    </row>
    <row r="2712" spans="4:4">
      <c r="D2712" s="184"/>
    </row>
    <row r="2713" spans="4:4">
      <c r="D2713" s="184"/>
    </row>
    <row r="2714" spans="4:4">
      <c r="D2714" s="184"/>
    </row>
    <row r="2715" spans="4:4">
      <c r="D2715" s="184"/>
    </row>
    <row r="2716" spans="4:4">
      <c r="D2716" s="184"/>
    </row>
    <row r="2717" spans="4:4">
      <c r="D2717" s="184"/>
    </row>
    <row r="2718" spans="4:4">
      <c r="D2718" s="184"/>
    </row>
    <row r="2719" spans="4:4">
      <c r="D2719" s="184"/>
    </row>
    <row r="2720" spans="4:4">
      <c r="D2720" s="184"/>
    </row>
    <row r="2721" spans="4:4">
      <c r="D2721" s="184"/>
    </row>
    <row r="2722" spans="4:4">
      <c r="D2722" s="184"/>
    </row>
    <row r="2723" spans="4:4">
      <c r="D2723" s="184"/>
    </row>
    <row r="2724" spans="4:4">
      <c r="D2724" s="184"/>
    </row>
    <row r="2725" spans="4:4">
      <c r="D2725" s="184"/>
    </row>
    <row r="2726" spans="4:4">
      <c r="D2726" s="184"/>
    </row>
    <row r="2727" spans="4:4">
      <c r="D2727" s="184"/>
    </row>
    <row r="2728" spans="4:4">
      <c r="D2728" s="184"/>
    </row>
    <row r="2729" spans="4:4">
      <c r="D2729" s="184"/>
    </row>
    <row r="2730" spans="4:4">
      <c r="D2730" s="184"/>
    </row>
    <row r="2731" spans="4:4">
      <c r="D2731" s="184"/>
    </row>
    <row r="2732" spans="4:4">
      <c r="D2732" s="184"/>
    </row>
    <row r="2733" spans="4:4">
      <c r="D2733" s="184"/>
    </row>
    <row r="2734" spans="4:4">
      <c r="D2734" s="184"/>
    </row>
    <row r="2735" spans="4:4">
      <c r="D2735" s="184"/>
    </row>
    <row r="2736" spans="4:4">
      <c r="D2736" s="184"/>
    </row>
    <row r="2737" spans="4:4">
      <c r="D2737" s="184"/>
    </row>
    <row r="2738" spans="4:4">
      <c r="D2738" s="184"/>
    </row>
    <row r="2739" spans="4:4">
      <c r="D2739" s="184"/>
    </row>
    <row r="2740" spans="4:4">
      <c r="D2740" s="184"/>
    </row>
    <row r="2741" spans="4:4">
      <c r="D2741" s="184"/>
    </row>
    <row r="2742" spans="4:4">
      <c r="D2742" s="184"/>
    </row>
    <row r="2743" spans="4:4">
      <c r="D2743" s="184"/>
    </row>
    <row r="2744" spans="4:4">
      <c r="D2744" s="184"/>
    </row>
    <row r="2745" spans="4:4">
      <c r="D2745" s="184"/>
    </row>
    <row r="2746" spans="4:4">
      <c r="D2746" s="184"/>
    </row>
    <row r="2747" spans="4:4">
      <c r="D2747" s="184"/>
    </row>
    <row r="2748" spans="4:4">
      <c r="D2748" s="184"/>
    </row>
    <row r="2749" spans="4:4">
      <c r="D2749" s="184"/>
    </row>
    <row r="2750" spans="4:4">
      <c r="D2750" s="184"/>
    </row>
    <row r="2751" spans="4:4">
      <c r="D2751" s="184"/>
    </row>
    <row r="2752" spans="4:4">
      <c r="D2752" s="184"/>
    </row>
    <row r="2753" spans="4:4">
      <c r="D2753" s="184"/>
    </row>
    <row r="2754" spans="4:4">
      <c r="D2754" s="184"/>
    </row>
    <row r="2755" spans="4:4">
      <c r="D2755" s="184"/>
    </row>
    <row r="2756" spans="4:4">
      <c r="D2756" s="184"/>
    </row>
    <row r="2757" spans="4:4">
      <c r="D2757" s="184"/>
    </row>
    <row r="2758" spans="4:4">
      <c r="D2758" s="184"/>
    </row>
    <row r="2759" spans="4:4">
      <c r="D2759" s="184"/>
    </row>
    <row r="2760" spans="4:4">
      <c r="D2760" s="184"/>
    </row>
    <row r="2761" spans="4:4">
      <c r="D2761" s="184"/>
    </row>
    <row r="2762" spans="4:4">
      <c r="D2762" s="184"/>
    </row>
    <row r="2763" spans="4:4">
      <c r="D2763" s="184"/>
    </row>
    <row r="2764" spans="4:4">
      <c r="D2764" s="184"/>
    </row>
    <row r="2765" spans="4:4">
      <c r="D2765" s="184"/>
    </row>
    <row r="2766" spans="4:4">
      <c r="D2766" s="184"/>
    </row>
    <row r="2767" spans="4:4">
      <c r="D2767" s="184"/>
    </row>
    <row r="2768" spans="4:4">
      <c r="D2768" s="184"/>
    </row>
    <row r="2769" spans="4:4">
      <c r="D2769" s="184"/>
    </row>
    <row r="2770" spans="4:4">
      <c r="D2770" s="184"/>
    </row>
    <row r="2771" spans="4:4">
      <c r="D2771" s="184"/>
    </row>
    <row r="2772" spans="4:4">
      <c r="D2772" s="184"/>
    </row>
    <row r="2773" spans="4:4">
      <c r="D2773" s="184"/>
    </row>
    <row r="2774" spans="4:4">
      <c r="D2774" s="184"/>
    </row>
    <row r="2775" spans="4:4">
      <c r="D2775" s="184"/>
    </row>
    <row r="2776" spans="4:4">
      <c r="D2776" s="184"/>
    </row>
    <row r="2777" spans="4:4">
      <c r="D2777" s="184"/>
    </row>
    <row r="2778" spans="4:4">
      <c r="D2778" s="184"/>
    </row>
    <row r="2779" spans="4:4">
      <c r="D2779" s="184"/>
    </row>
    <row r="2780" spans="4:4">
      <c r="D2780" s="184"/>
    </row>
    <row r="2781" spans="4:4">
      <c r="D2781" s="184"/>
    </row>
    <row r="2782" spans="4:4">
      <c r="D2782" s="184"/>
    </row>
    <row r="2783" spans="4:4">
      <c r="D2783" s="184"/>
    </row>
    <row r="2784" spans="4:4">
      <c r="D2784" s="184"/>
    </row>
    <row r="2785" spans="4:4">
      <c r="D2785" s="184"/>
    </row>
    <row r="2786" spans="4:4">
      <c r="D2786" s="184"/>
    </row>
    <row r="2787" spans="4:4">
      <c r="D2787" s="184"/>
    </row>
    <row r="2788" spans="4:4">
      <c r="D2788" s="184"/>
    </row>
    <row r="2789" spans="4:4">
      <c r="D2789" s="184"/>
    </row>
    <row r="2790" spans="4:4">
      <c r="D2790" s="184"/>
    </row>
    <row r="2791" spans="4:4">
      <c r="D2791" s="184"/>
    </row>
    <row r="2792" spans="4:4">
      <c r="D2792" s="184"/>
    </row>
    <row r="2793" spans="4:4">
      <c r="D2793" s="184"/>
    </row>
    <row r="2794" spans="4:4">
      <c r="D2794" s="184"/>
    </row>
    <row r="2795" spans="4:4">
      <c r="D2795" s="184"/>
    </row>
    <row r="2796" spans="4:4">
      <c r="D2796" s="184"/>
    </row>
    <row r="2797" spans="4:4">
      <c r="D2797" s="184"/>
    </row>
    <row r="2798" spans="4:4">
      <c r="D2798" s="184"/>
    </row>
    <row r="2799" spans="4:4">
      <c r="D2799" s="184"/>
    </row>
    <row r="2800" spans="4:4">
      <c r="D2800" s="184"/>
    </row>
    <row r="2801" spans="4:4">
      <c r="D2801" s="184"/>
    </row>
    <row r="2802" spans="4:4">
      <c r="D2802" s="184"/>
    </row>
    <row r="2803" spans="4:4">
      <c r="D2803" s="184"/>
    </row>
    <row r="2804" spans="4:4">
      <c r="D2804" s="184"/>
    </row>
    <row r="2805" spans="4:4">
      <c r="D2805" s="184"/>
    </row>
    <row r="2806" spans="4:4">
      <c r="D2806" s="184"/>
    </row>
    <row r="2807" spans="4:4">
      <c r="D2807" s="184"/>
    </row>
    <row r="2808" spans="4:4">
      <c r="D2808" s="184"/>
    </row>
    <row r="2809" spans="4:4">
      <c r="D2809" s="184"/>
    </row>
    <row r="2810" spans="4:4">
      <c r="D2810" s="184"/>
    </row>
    <row r="2811" spans="4:4">
      <c r="D2811" s="184"/>
    </row>
    <row r="2812" spans="4:4">
      <c r="D2812" s="184"/>
    </row>
    <row r="2813" spans="4:4">
      <c r="D2813" s="184"/>
    </row>
    <row r="2814" spans="4:4">
      <c r="D2814" s="184"/>
    </row>
    <row r="2815" spans="4:4">
      <c r="D2815" s="184"/>
    </row>
    <row r="2816" spans="4:4">
      <c r="D2816" s="184"/>
    </row>
    <row r="2817" spans="4:4">
      <c r="D2817" s="184"/>
    </row>
    <row r="2818" spans="4:4">
      <c r="D2818" s="184"/>
    </row>
    <row r="2819" spans="4:4">
      <c r="D2819" s="184"/>
    </row>
    <row r="2820" spans="4:4">
      <c r="D2820" s="184"/>
    </row>
    <row r="2821" spans="4:4">
      <c r="D2821" s="184"/>
    </row>
    <row r="2822" spans="4:4">
      <c r="D2822" s="184"/>
    </row>
    <row r="2823" spans="4:4">
      <c r="D2823" s="184"/>
    </row>
    <row r="2824" spans="4:4">
      <c r="D2824" s="184"/>
    </row>
    <row r="2825" spans="4:4">
      <c r="D2825" s="184"/>
    </row>
    <row r="2826" spans="4:4">
      <c r="D2826" s="184"/>
    </row>
    <row r="2827" spans="4:4">
      <c r="D2827" s="184"/>
    </row>
    <row r="2828" spans="4:4">
      <c r="D2828" s="184"/>
    </row>
    <row r="2829" spans="4:4">
      <c r="D2829" s="184"/>
    </row>
    <row r="2830" spans="4:4">
      <c r="D2830" s="184"/>
    </row>
    <row r="2831" spans="4:4">
      <c r="D2831" s="184"/>
    </row>
    <row r="2832" spans="4:4">
      <c r="D2832" s="184"/>
    </row>
    <row r="2833" spans="4:4">
      <c r="D2833" s="184"/>
    </row>
    <row r="2834" spans="4:4">
      <c r="D2834" s="184"/>
    </row>
    <row r="2835" spans="4:4">
      <c r="D2835" s="184"/>
    </row>
    <row r="2836" spans="4:4">
      <c r="D2836" s="184"/>
    </row>
    <row r="2837" spans="4:4">
      <c r="D2837" s="184"/>
    </row>
    <row r="2838" spans="4:4">
      <c r="D2838" s="184"/>
    </row>
    <row r="2839" spans="4:4">
      <c r="D2839" s="184"/>
    </row>
    <row r="2840" spans="4:4">
      <c r="D2840" s="184"/>
    </row>
    <row r="2841" spans="4:4">
      <c r="D2841" s="184"/>
    </row>
    <row r="2842" spans="4:4">
      <c r="D2842" s="184"/>
    </row>
    <row r="2843" spans="4:4">
      <c r="D2843" s="184"/>
    </row>
    <row r="2844" spans="4:4">
      <c r="D2844" s="184"/>
    </row>
    <row r="2845" spans="4:4">
      <c r="D2845" s="184"/>
    </row>
    <row r="2846" spans="4:4">
      <c r="D2846" s="184"/>
    </row>
    <row r="2847" spans="4:4">
      <c r="D2847" s="184"/>
    </row>
    <row r="2848" spans="4:4">
      <c r="D2848" s="184"/>
    </row>
    <row r="2849" spans="4:4">
      <c r="D2849" s="184"/>
    </row>
    <row r="2850" spans="4:4">
      <c r="D2850" s="184"/>
    </row>
    <row r="2851" spans="4:4">
      <c r="D2851" s="184"/>
    </row>
    <row r="2852" spans="4:4">
      <c r="D2852" s="184"/>
    </row>
    <row r="2853" spans="4:4">
      <c r="D2853" s="184"/>
    </row>
    <row r="2854" spans="4:4">
      <c r="D2854" s="184"/>
    </row>
    <row r="2855" spans="4:4">
      <c r="D2855" s="184"/>
    </row>
    <row r="2856" spans="4:4">
      <c r="D2856" s="184"/>
    </row>
    <row r="2857" spans="4:4">
      <c r="D2857" s="184"/>
    </row>
    <row r="2858" spans="4:4">
      <c r="D2858" s="184"/>
    </row>
    <row r="2859" spans="4:4">
      <c r="D2859" s="184"/>
    </row>
    <row r="2860" spans="4:4">
      <c r="D2860" s="184"/>
    </row>
    <row r="2861" spans="4:4">
      <c r="D2861" s="184"/>
    </row>
    <row r="2862" spans="4:4">
      <c r="D2862" s="184"/>
    </row>
    <row r="2863" spans="4:4">
      <c r="D2863" s="184"/>
    </row>
    <row r="2864" spans="4:4">
      <c r="D2864" s="184"/>
    </row>
    <row r="2865" spans="4:4">
      <c r="D2865" s="184"/>
    </row>
    <row r="2866" spans="4:4">
      <c r="D2866" s="184"/>
    </row>
    <row r="2867" spans="4:4">
      <c r="D2867" s="184"/>
    </row>
    <row r="2868" spans="4:4">
      <c r="D2868" s="184"/>
    </row>
    <row r="2869" spans="4:4">
      <c r="D2869" s="184"/>
    </row>
    <row r="2870" spans="4:4">
      <c r="D2870" s="184"/>
    </row>
    <row r="2871" spans="4:4">
      <c r="D2871" s="184"/>
    </row>
    <row r="2872" spans="4:4">
      <c r="D2872" s="184"/>
    </row>
    <row r="2873" spans="4:4">
      <c r="D2873" s="184"/>
    </row>
    <row r="2874" spans="4:4">
      <c r="D2874" s="184"/>
    </row>
    <row r="2875" spans="4:4">
      <c r="D2875" s="184"/>
    </row>
    <row r="2876" spans="4:4">
      <c r="D2876" s="184"/>
    </row>
    <row r="2877" spans="4:4">
      <c r="D2877" s="184"/>
    </row>
    <row r="2878" spans="4:4">
      <c r="D2878" s="184"/>
    </row>
    <row r="2879" spans="4:4">
      <c r="D2879" s="184"/>
    </row>
    <row r="2880" spans="4:4">
      <c r="D2880" s="184"/>
    </row>
    <row r="2881" spans="4:4">
      <c r="D2881" s="184"/>
    </row>
    <row r="2882" spans="4:4">
      <c r="D2882" s="184"/>
    </row>
    <row r="2883" spans="4:4">
      <c r="D2883" s="184"/>
    </row>
    <row r="2884" spans="4:4">
      <c r="D2884" s="184"/>
    </row>
    <row r="2885" spans="4:4">
      <c r="D2885" s="184"/>
    </row>
    <row r="2886" spans="4:4">
      <c r="D2886" s="184"/>
    </row>
    <row r="2887" spans="4:4">
      <c r="D2887" s="184"/>
    </row>
    <row r="2888" spans="4:4">
      <c r="D2888" s="184"/>
    </row>
    <row r="2889" spans="4:4">
      <c r="D2889" s="184"/>
    </row>
    <row r="2890" spans="4:4">
      <c r="D2890" s="184"/>
    </row>
    <row r="2891" spans="4:4">
      <c r="D2891" s="184"/>
    </row>
    <row r="2892" spans="4:4">
      <c r="D2892" s="184"/>
    </row>
    <row r="2893" spans="4:4">
      <c r="D2893" s="184"/>
    </row>
    <row r="2894" spans="4:4">
      <c r="D2894" s="184"/>
    </row>
    <row r="2895" spans="4:4">
      <c r="D2895" s="184"/>
    </row>
    <row r="2896" spans="4:4">
      <c r="D2896" s="184"/>
    </row>
    <row r="2897" spans="4:4">
      <c r="D2897" s="184"/>
    </row>
    <row r="2898" spans="4:4">
      <c r="D2898" s="184"/>
    </row>
    <row r="2899" spans="4:4">
      <c r="D2899" s="184"/>
    </row>
    <row r="2900" spans="4:4">
      <c r="D2900" s="184"/>
    </row>
    <row r="2901" spans="4:4">
      <c r="D2901" s="184"/>
    </row>
    <row r="2902" spans="4:4">
      <c r="D2902" s="184"/>
    </row>
    <row r="2903" spans="4:4">
      <c r="D2903" s="184"/>
    </row>
    <row r="2904" spans="4:4">
      <c r="D2904" s="184"/>
    </row>
    <row r="2905" spans="4:4">
      <c r="D2905" s="184"/>
    </row>
    <row r="2906" spans="4:4">
      <c r="D2906" s="184"/>
    </row>
    <row r="2907" spans="4:4">
      <c r="D2907" s="184"/>
    </row>
    <row r="2908" spans="4:4">
      <c r="D2908" s="184"/>
    </row>
    <row r="2909" spans="4:4">
      <c r="D2909" s="184"/>
    </row>
    <row r="2910" spans="4:4">
      <c r="D2910" s="184"/>
    </row>
    <row r="2911" spans="4:4">
      <c r="D2911" s="184"/>
    </row>
    <row r="2912" spans="4:4">
      <c r="D2912" s="184"/>
    </row>
    <row r="2913" spans="4:4">
      <c r="D2913" s="184"/>
    </row>
    <row r="2914" spans="4:4">
      <c r="D2914" s="184"/>
    </row>
    <row r="2915" spans="4:4">
      <c r="D2915" s="184"/>
    </row>
    <row r="2916" spans="4:4">
      <c r="D2916" s="184"/>
    </row>
    <row r="2917" spans="4:4">
      <c r="D2917" s="184"/>
    </row>
    <row r="2918" spans="4:4">
      <c r="D2918" s="184"/>
    </row>
    <row r="2919" spans="4:4">
      <c r="D2919" s="184"/>
    </row>
    <row r="2920" spans="4:4">
      <c r="D2920" s="184"/>
    </row>
    <row r="2921" spans="4:4">
      <c r="D2921" s="184"/>
    </row>
    <row r="2922" spans="4:4">
      <c r="D2922" s="184"/>
    </row>
    <row r="2923" spans="4:4">
      <c r="D2923" s="184"/>
    </row>
    <row r="2924" spans="4:4">
      <c r="D2924" s="184"/>
    </row>
    <row r="2925" spans="4:4">
      <c r="D2925" s="184"/>
    </row>
    <row r="2926" spans="4:4">
      <c r="D2926" s="184"/>
    </row>
    <row r="2927" spans="4:4">
      <c r="D2927" s="184"/>
    </row>
    <row r="2928" spans="4:4">
      <c r="D2928" s="184"/>
    </row>
    <row r="2929" spans="4:4">
      <c r="D2929" s="184"/>
    </row>
    <row r="2930" spans="4:4">
      <c r="D2930" s="184"/>
    </row>
    <row r="2931" spans="4:4">
      <c r="D2931" s="184"/>
    </row>
    <row r="2932" spans="4:4">
      <c r="D2932" s="184"/>
    </row>
    <row r="2933" spans="4:4">
      <c r="D2933" s="184"/>
    </row>
    <row r="2934" spans="4:4">
      <c r="D2934" s="184"/>
    </row>
    <row r="2935" spans="4:4">
      <c r="D2935" s="184"/>
    </row>
    <row r="2936" spans="4:4">
      <c r="D2936" s="184"/>
    </row>
    <row r="2937" spans="4:4">
      <c r="D2937" s="184"/>
    </row>
    <row r="2938" spans="4:4">
      <c r="D2938" s="184"/>
    </row>
    <row r="2939" spans="4:4">
      <c r="D2939" s="184"/>
    </row>
    <row r="2940" spans="4:4">
      <c r="D2940" s="184"/>
    </row>
    <row r="2941" spans="4:4">
      <c r="D2941" s="184"/>
    </row>
    <row r="2942" spans="4:4">
      <c r="D2942" s="184"/>
    </row>
    <row r="2943" spans="4:4">
      <c r="D2943" s="184"/>
    </row>
    <row r="2944" spans="4:4">
      <c r="D2944" s="184"/>
    </row>
    <row r="2945" spans="4:4">
      <c r="D2945" s="184"/>
    </row>
    <row r="2946" spans="4:4">
      <c r="D2946" s="184"/>
    </row>
    <row r="2947" spans="4:4">
      <c r="D2947" s="184"/>
    </row>
    <row r="2948" spans="4:4">
      <c r="D2948" s="184"/>
    </row>
    <row r="2949" spans="4:4">
      <c r="D2949" s="184"/>
    </row>
    <row r="2950" spans="4:4">
      <c r="D2950" s="184"/>
    </row>
    <row r="2951" spans="4:4">
      <c r="D2951" s="184"/>
    </row>
    <row r="2952" spans="4:4">
      <c r="D2952" s="184"/>
    </row>
    <row r="2953" spans="4:4">
      <c r="D2953" s="184"/>
    </row>
    <row r="2954" spans="4:4">
      <c r="D2954" s="184"/>
    </row>
    <row r="2955" spans="4:4">
      <c r="D2955" s="184"/>
    </row>
    <row r="2956" spans="4:4">
      <c r="D2956" s="184"/>
    </row>
    <row r="2957" spans="4:4">
      <c r="D2957" s="184"/>
    </row>
    <row r="2958" spans="4:4">
      <c r="D2958" s="184"/>
    </row>
    <row r="2959" spans="4:4">
      <c r="D2959" s="184"/>
    </row>
    <row r="2960" spans="4:4">
      <c r="D2960" s="184"/>
    </row>
    <row r="2961" spans="4:4">
      <c r="D2961" s="184"/>
    </row>
    <row r="2962" spans="4:4">
      <c r="D2962" s="184"/>
    </row>
    <row r="2963" spans="4:4">
      <c r="D2963" s="184"/>
    </row>
    <row r="2964" spans="4:4">
      <c r="D2964" s="184"/>
    </row>
    <row r="2965" spans="4:4">
      <c r="D2965" s="184"/>
    </row>
    <row r="2966" spans="4:4">
      <c r="D2966" s="184"/>
    </row>
    <row r="2967" spans="4:4">
      <c r="D2967" s="184"/>
    </row>
    <row r="2968" spans="4:4">
      <c r="D2968" s="184"/>
    </row>
    <row r="2969" spans="4:4">
      <c r="D2969" s="184"/>
    </row>
    <row r="2970" spans="4:4">
      <c r="D2970" s="184"/>
    </row>
    <row r="2971" spans="4:4">
      <c r="D2971" s="184"/>
    </row>
    <row r="2972" spans="4:4">
      <c r="D2972" s="184"/>
    </row>
    <row r="2973" spans="4:4">
      <c r="D2973" s="184"/>
    </row>
    <row r="2974" spans="4:4">
      <c r="D2974" s="184"/>
    </row>
    <row r="2975" spans="4:4">
      <c r="D2975" s="184"/>
    </row>
    <row r="2976" spans="4:4">
      <c r="D2976" s="184"/>
    </row>
    <row r="2977" spans="4:4">
      <c r="D2977" s="184"/>
    </row>
    <row r="2978" spans="4:4">
      <c r="D2978" s="184"/>
    </row>
    <row r="2979" spans="4:4">
      <c r="D2979" s="184"/>
    </row>
    <row r="2980" spans="4:4">
      <c r="D2980" s="184"/>
    </row>
    <row r="2981" spans="4:4">
      <c r="D2981" s="184"/>
    </row>
    <row r="2982" spans="4:4">
      <c r="D2982" s="184"/>
    </row>
    <row r="2983" spans="4:4">
      <c r="D2983" s="184"/>
    </row>
    <row r="2984" spans="4:4">
      <c r="D2984" s="184"/>
    </row>
    <row r="2985" spans="4:4">
      <c r="D2985" s="184"/>
    </row>
    <row r="2986" spans="4:4">
      <c r="D2986" s="184"/>
    </row>
    <row r="2987" spans="4:4">
      <c r="D2987" s="184"/>
    </row>
    <row r="2988" spans="4:4">
      <c r="D2988" s="184"/>
    </row>
    <row r="2989" spans="4:4">
      <c r="D2989" s="184"/>
    </row>
    <row r="2990" spans="4:4">
      <c r="D2990" s="184"/>
    </row>
    <row r="2991" spans="4:4">
      <c r="D2991" s="184"/>
    </row>
    <row r="2992" spans="4:4">
      <c r="D2992" s="184"/>
    </row>
    <row r="2993" spans="4:4">
      <c r="D2993" s="184"/>
    </row>
    <row r="2994" spans="4:4">
      <c r="D2994" s="184"/>
    </row>
    <row r="2995" spans="4:4">
      <c r="D2995" s="184"/>
    </row>
    <row r="2996" spans="4:4">
      <c r="D2996" s="184"/>
    </row>
    <row r="2997" spans="4:4">
      <c r="D2997" s="184"/>
    </row>
    <row r="2998" spans="4:4">
      <c r="D2998" s="184"/>
    </row>
    <row r="2999" spans="4:4">
      <c r="D2999" s="184"/>
    </row>
    <row r="3000" spans="4:4">
      <c r="D3000" s="184"/>
    </row>
    <row r="3001" spans="4:4">
      <c r="D3001" s="184"/>
    </row>
    <row r="3002" spans="4:4">
      <c r="D3002" s="184"/>
    </row>
    <row r="3003" spans="4:4">
      <c r="D3003" s="184"/>
    </row>
    <row r="3004" spans="4:4">
      <c r="D3004" s="184"/>
    </row>
    <row r="3005" spans="4:4">
      <c r="D3005" s="184"/>
    </row>
    <row r="3006" spans="4:4">
      <c r="D3006" s="184"/>
    </row>
    <row r="3007" spans="4:4">
      <c r="D3007" s="184"/>
    </row>
    <row r="3008" spans="4:4">
      <c r="D3008" s="184"/>
    </row>
    <row r="3009" spans="4:4">
      <c r="D3009" s="184"/>
    </row>
    <row r="3010" spans="4:4">
      <c r="D3010" s="184"/>
    </row>
    <row r="3011" spans="4:4">
      <c r="D3011" s="184"/>
    </row>
    <row r="3012" spans="4:4">
      <c r="D3012" s="184"/>
    </row>
    <row r="3013" spans="4:4">
      <c r="D3013" s="184"/>
    </row>
    <row r="3014" spans="4:4">
      <c r="D3014" s="184"/>
    </row>
    <row r="3015" spans="4:4">
      <c r="D3015" s="184"/>
    </row>
    <row r="3016" spans="4:4">
      <c r="D3016" s="184"/>
    </row>
    <row r="3017" spans="4:4">
      <c r="D3017" s="184"/>
    </row>
    <row r="3018" spans="4:4">
      <c r="D3018" s="184"/>
    </row>
    <row r="3019" spans="4:4">
      <c r="D3019" s="184"/>
    </row>
    <row r="3020" spans="4:4">
      <c r="D3020" s="184"/>
    </row>
    <row r="3021" spans="4:4">
      <c r="D3021" s="184"/>
    </row>
    <row r="3022" spans="4:4">
      <c r="D3022" s="184"/>
    </row>
    <row r="3023" spans="4:4">
      <c r="D3023" s="184"/>
    </row>
    <row r="3024" spans="4:4">
      <c r="D3024" s="184"/>
    </row>
    <row r="3025" spans="4:4">
      <c r="D3025" s="184"/>
    </row>
    <row r="3026" spans="4:4">
      <c r="D3026" s="184"/>
    </row>
    <row r="3027" spans="4:4">
      <c r="D3027" s="184"/>
    </row>
    <row r="3028" spans="4:4">
      <c r="D3028" s="184"/>
    </row>
    <row r="3029" spans="4:4">
      <c r="D3029" s="184"/>
    </row>
    <row r="3030" spans="4:4">
      <c r="D3030" s="184"/>
    </row>
    <row r="3031" spans="4:4">
      <c r="D3031" s="184"/>
    </row>
    <row r="3032" spans="4:4">
      <c r="D3032" s="184"/>
    </row>
    <row r="3033" spans="4:4">
      <c r="D3033" s="184"/>
    </row>
    <row r="3034" spans="4:4">
      <c r="D3034" s="184"/>
    </row>
    <row r="3035" spans="4:4">
      <c r="D3035" s="184"/>
    </row>
    <row r="3036" spans="4:4">
      <c r="D3036" s="184"/>
    </row>
    <row r="3037" spans="4:4">
      <c r="D3037" s="184"/>
    </row>
    <row r="3038" spans="4:4">
      <c r="D3038" s="184"/>
    </row>
    <row r="3039" spans="4:4">
      <c r="D3039" s="184"/>
    </row>
    <row r="3040" spans="4:4">
      <c r="D3040" s="184"/>
    </row>
    <row r="3041" spans="4:4">
      <c r="D3041" s="184"/>
    </row>
    <row r="3042" spans="4:4">
      <c r="D3042" s="184"/>
    </row>
    <row r="3043" spans="4:4">
      <c r="D3043" s="184"/>
    </row>
    <row r="3044" spans="4:4">
      <c r="D3044" s="184"/>
    </row>
    <row r="3045" spans="4:4">
      <c r="D3045" s="184"/>
    </row>
    <row r="3046" spans="4:4">
      <c r="D3046" s="184"/>
    </row>
    <row r="3047" spans="4:4">
      <c r="D3047" s="184"/>
    </row>
    <row r="3048" spans="4:4">
      <c r="D3048" s="184"/>
    </row>
    <row r="3049" spans="4:4">
      <c r="D3049" s="184"/>
    </row>
    <row r="3050" spans="4:4">
      <c r="D3050" s="184"/>
    </row>
    <row r="3051" spans="4:4">
      <c r="D3051" s="184"/>
    </row>
    <row r="3052" spans="4:4">
      <c r="D3052" s="184"/>
    </row>
    <row r="3053" spans="4:4">
      <c r="D3053" s="184"/>
    </row>
    <row r="3054" spans="4:4">
      <c r="D3054" s="184"/>
    </row>
    <row r="3055" spans="4:4">
      <c r="D3055" s="184"/>
    </row>
    <row r="3056" spans="4:4">
      <c r="D3056" s="184"/>
    </row>
    <row r="3057" spans="4:4">
      <c r="D3057" s="184"/>
    </row>
    <row r="3058" spans="4:4">
      <c r="D3058" s="184"/>
    </row>
    <row r="3059" spans="4:4">
      <c r="D3059" s="184"/>
    </row>
    <row r="3060" spans="4:4">
      <c r="D3060" s="184"/>
    </row>
    <row r="3061" spans="4:4">
      <c r="D3061" s="184"/>
    </row>
    <row r="3062" spans="4:4">
      <c r="D3062" s="184"/>
    </row>
    <row r="3063" spans="4:4">
      <c r="D3063" s="184"/>
    </row>
    <row r="3064" spans="4:4">
      <c r="D3064" s="184"/>
    </row>
    <row r="3065" spans="4:4">
      <c r="D3065" s="184"/>
    </row>
    <row r="3066" spans="4:4">
      <c r="D3066" s="184"/>
    </row>
    <row r="3067" spans="4:4">
      <c r="D3067" s="184"/>
    </row>
    <row r="3068" spans="4:4">
      <c r="D3068" s="184"/>
    </row>
    <row r="3069" spans="4:4">
      <c r="D3069" s="184"/>
    </row>
    <row r="3070" spans="4:4">
      <c r="D3070" s="184"/>
    </row>
    <row r="3071" spans="4:4">
      <c r="D3071" s="184"/>
    </row>
    <row r="3072" spans="4:4">
      <c r="D3072" s="184"/>
    </row>
    <row r="3073" spans="4:4">
      <c r="D3073" s="184"/>
    </row>
    <row r="3074" spans="4:4">
      <c r="D3074" s="184"/>
    </row>
    <row r="3075" spans="4:4">
      <c r="D3075" s="184"/>
    </row>
    <row r="3076" spans="4:4">
      <c r="D3076" s="184"/>
    </row>
    <row r="3077" spans="4:4">
      <c r="D3077" s="184"/>
    </row>
    <row r="3078" spans="4:4">
      <c r="D3078" s="184"/>
    </row>
    <row r="3079" spans="4:4">
      <c r="D3079" s="184"/>
    </row>
    <row r="3080" spans="4:4">
      <c r="D3080" s="184"/>
    </row>
    <row r="3081" spans="4:4">
      <c r="D3081" s="184"/>
    </row>
    <row r="3082" spans="4:4">
      <c r="D3082" s="184"/>
    </row>
    <row r="3083" spans="4:4">
      <c r="D3083" s="184"/>
    </row>
    <row r="3084" spans="4:4">
      <c r="D3084" s="184"/>
    </row>
    <row r="3085" spans="4:4">
      <c r="D3085" s="184"/>
    </row>
    <row r="3086" spans="4:4">
      <c r="D3086" s="184"/>
    </row>
    <row r="3087" spans="4:4">
      <c r="D3087" s="184"/>
    </row>
    <row r="3088" spans="4:4">
      <c r="D3088" s="184"/>
    </row>
    <row r="3089" spans="4:4">
      <c r="D3089" s="184"/>
    </row>
    <row r="3090" spans="4:4">
      <c r="D3090" s="184"/>
    </row>
    <row r="3091" spans="4:4">
      <c r="D3091" s="184"/>
    </row>
    <row r="3092" spans="4:4">
      <c r="D3092" s="184"/>
    </row>
    <row r="3093" spans="4:4">
      <c r="D3093" s="184"/>
    </row>
    <row r="3094" spans="4:4">
      <c r="D3094" s="184"/>
    </row>
    <row r="3095" spans="4:4">
      <c r="D3095" s="184"/>
    </row>
    <row r="3096" spans="4:4">
      <c r="D3096" s="184"/>
    </row>
    <row r="3097" spans="4:4">
      <c r="D3097" s="184"/>
    </row>
    <row r="3098" spans="4:4">
      <c r="D3098" s="184"/>
    </row>
    <row r="3099" spans="4:4">
      <c r="D3099" s="184"/>
    </row>
    <row r="3100" spans="4:4">
      <c r="D3100" s="184"/>
    </row>
    <row r="3101" spans="4:4">
      <c r="D3101" s="184"/>
    </row>
    <row r="3102" spans="4:4">
      <c r="D3102" s="184"/>
    </row>
    <row r="3103" spans="4:4">
      <c r="D3103" s="184"/>
    </row>
    <row r="3104" spans="4:4">
      <c r="D3104" s="184"/>
    </row>
    <row r="3105" spans="4:4">
      <c r="D3105" s="184"/>
    </row>
    <row r="3106" spans="4:4">
      <c r="D3106" s="184"/>
    </row>
    <row r="3107" spans="4:4">
      <c r="D3107" s="184"/>
    </row>
    <row r="3108" spans="4:4">
      <c r="D3108" s="184"/>
    </row>
    <row r="3109" spans="4:4">
      <c r="D3109" s="184"/>
    </row>
    <row r="3110" spans="4:4">
      <c r="D3110" s="184"/>
    </row>
    <row r="3111" spans="4:4">
      <c r="D3111" s="184"/>
    </row>
    <row r="3112" spans="4:4">
      <c r="D3112" s="184"/>
    </row>
    <row r="3113" spans="4:4">
      <c r="D3113" s="184"/>
    </row>
    <row r="3114" spans="4:4">
      <c r="D3114" s="184"/>
    </row>
    <row r="3115" spans="4:4">
      <c r="D3115" s="184"/>
    </row>
    <row r="3116" spans="4:4">
      <c r="D3116" s="184"/>
    </row>
    <row r="3117" spans="4:4">
      <c r="D3117" s="184"/>
    </row>
    <row r="3118" spans="4:4">
      <c r="D3118" s="184"/>
    </row>
    <row r="3119" spans="4:4">
      <c r="D3119" s="184"/>
    </row>
    <row r="3120" spans="4:4">
      <c r="D3120" s="184"/>
    </row>
    <row r="3121" spans="4:4">
      <c r="D3121" s="184"/>
    </row>
    <row r="3122" spans="4:4">
      <c r="D3122" s="184"/>
    </row>
    <row r="3123" spans="4:4">
      <c r="D3123" s="184"/>
    </row>
    <row r="3124" spans="4:4">
      <c r="D3124" s="184"/>
    </row>
    <row r="3125" spans="4:4">
      <c r="D3125" s="184"/>
    </row>
    <row r="3126" spans="4:4">
      <c r="D3126" s="184"/>
    </row>
    <row r="3127" spans="4:4">
      <c r="D3127" s="184"/>
    </row>
    <row r="3128" spans="4:4">
      <c r="D3128" s="184"/>
    </row>
    <row r="3129" spans="4:4">
      <c r="D3129" s="184"/>
    </row>
    <row r="3130" spans="4:4">
      <c r="D3130" s="184"/>
    </row>
    <row r="3131" spans="4:4">
      <c r="D3131" s="184"/>
    </row>
    <row r="3132" spans="4:4">
      <c r="D3132" s="184"/>
    </row>
    <row r="3133" spans="4:4">
      <c r="D3133" s="184"/>
    </row>
    <row r="3134" spans="4:4">
      <c r="D3134" s="184"/>
    </row>
    <row r="3135" spans="4:4">
      <c r="D3135" s="184"/>
    </row>
    <row r="3136" spans="4:4">
      <c r="D3136" s="184"/>
    </row>
    <row r="3137" spans="4:4">
      <c r="D3137" s="184"/>
    </row>
    <row r="3138" spans="4:4">
      <c r="D3138" s="184"/>
    </row>
    <row r="3139" spans="4:4">
      <c r="D3139" s="184"/>
    </row>
    <row r="3140" spans="4:4">
      <c r="D3140" s="184"/>
    </row>
    <row r="3141" spans="4:4">
      <c r="D3141" s="184"/>
    </row>
    <row r="3142" spans="4:4">
      <c r="D3142" s="184"/>
    </row>
    <row r="3143" spans="4:4">
      <c r="D3143" s="184"/>
    </row>
    <row r="3144" spans="4:4">
      <c r="D3144" s="184"/>
    </row>
    <row r="3145" spans="4:4">
      <c r="D3145" s="184"/>
    </row>
    <row r="3146" spans="4:4">
      <c r="D3146" s="184"/>
    </row>
    <row r="3147" spans="4:4">
      <c r="D3147" s="184"/>
    </row>
    <row r="3148" spans="4:4">
      <c r="D3148" s="184"/>
    </row>
    <row r="3149" spans="4:4">
      <c r="D3149" s="184"/>
    </row>
    <row r="3150" spans="4:4">
      <c r="D3150" s="184"/>
    </row>
    <row r="3151" spans="4:4">
      <c r="D3151" s="184"/>
    </row>
    <row r="3152" spans="4:4">
      <c r="D3152" s="184"/>
    </row>
    <row r="3153" spans="4:4">
      <c r="D3153" s="184"/>
    </row>
    <row r="3154" spans="4:4">
      <c r="D3154" s="184"/>
    </row>
    <row r="3155" spans="4:4">
      <c r="D3155" s="184"/>
    </row>
    <row r="3156" spans="4:4">
      <c r="D3156" s="184"/>
    </row>
    <row r="3157" spans="4:4">
      <c r="D3157" s="184"/>
    </row>
    <row r="3158" spans="4:4">
      <c r="D3158" s="184"/>
    </row>
    <row r="3159" spans="4:4">
      <c r="D3159" s="184"/>
    </row>
    <row r="3160" spans="4:4">
      <c r="D3160" s="184"/>
    </row>
    <row r="3161" spans="4:4">
      <c r="D3161" s="184"/>
    </row>
    <row r="3162" spans="4:4">
      <c r="D3162" s="184"/>
    </row>
    <row r="3163" spans="4:4">
      <c r="D3163" s="184"/>
    </row>
    <row r="3164" spans="4:4">
      <c r="D3164" s="184"/>
    </row>
    <row r="3165" spans="4:4">
      <c r="D3165" s="184"/>
    </row>
    <row r="3166" spans="4:4">
      <c r="D3166" s="184"/>
    </row>
    <row r="3167" spans="4:4">
      <c r="D3167" s="184"/>
    </row>
    <row r="3168" spans="4:4">
      <c r="D3168" s="184"/>
    </row>
    <row r="3169" spans="4:4">
      <c r="D3169" s="184"/>
    </row>
    <row r="3170" spans="4:4">
      <c r="D3170" s="184"/>
    </row>
    <row r="3171" spans="4:4">
      <c r="D3171" s="184"/>
    </row>
    <row r="3172" spans="4:4">
      <c r="D3172" s="184"/>
    </row>
    <row r="3173" spans="4:4">
      <c r="D3173" s="184"/>
    </row>
    <row r="3174" spans="4:4">
      <c r="D3174" s="184"/>
    </row>
    <row r="3175" spans="4:4">
      <c r="D3175" s="184"/>
    </row>
    <row r="3176" spans="4:4">
      <c r="D3176" s="184"/>
    </row>
    <row r="3177" spans="4:4">
      <c r="D3177" s="184"/>
    </row>
    <row r="3178" spans="4:4">
      <c r="D3178" s="184"/>
    </row>
    <row r="3179" spans="4:4">
      <c r="D3179" s="184"/>
    </row>
    <row r="3180" spans="4:4">
      <c r="D3180" s="184"/>
    </row>
    <row r="3181" spans="4:4">
      <c r="D3181" s="184"/>
    </row>
    <row r="3182" spans="4:4">
      <c r="D3182" s="184"/>
    </row>
    <row r="3183" spans="4:4">
      <c r="D3183" s="184"/>
    </row>
    <row r="3184" spans="4:4">
      <c r="D3184" s="184"/>
    </row>
    <row r="3185" spans="4:4">
      <c r="D3185" s="184"/>
    </row>
    <row r="3186" spans="4:4">
      <c r="D3186" s="184"/>
    </row>
    <row r="3187" spans="4:4">
      <c r="D3187" s="184"/>
    </row>
    <row r="3188" spans="4:4">
      <c r="D3188" s="184"/>
    </row>
    <row r="3189" spans="4:4">
      <c r="D3189" s="184"/>
    </row>
    <row r="3190" spans="4:4">
      <c r="D3190" s="184"/>
    </row>
    <row r="3191" spans="4:4">
      <c r="D3191" s="184"/>
    </row>
    <row r="3192" spans="4:4">
      <c r="D3192" s="184"/>
    </row>
    <row r="3193" spans="4:4">
      <c r="D3193" s="184"/>
    </row>
    <row r="3194" spans="4:4">
      <c r="D3194" s="184"/>
    </row>
    <row r="3195" spans="4:4">
      <c r="D3195" s="184"/>
    </row>
    <row r="3196" spans="4:4">
      <c r="D3196" s="184"/>
    </row>
    <row r="3197" spans="4:4">
      <c r="D3197" s="184"/>
    </row>
    <row r="3198" spans="4:4">
      <c r="D3198" s="184"/>
    </row>
    <row r="3199" spans="4:4">
      <c r="D3199" s="184"/>
    </row>
    <row r="3200" spans="4:4">
      <c r="D3200" s="184"/>
    </row>
    <row r="3201" spans="4:4">
      <c r="D3201" s="184"/>
    </row>
    <row r="3202" spans="4:4">
      <c r="D3202" s="184"/>
    </row>
    <row r="3203" spans="4:4">
      <c r="D3203" s="184"/>
    </row>
    <row r="3204" spans="4:4">
      <c r="D3204" s="184"/>
    </row>
    <row r="3205" spans="4:4">
      <c r="D3205" s="184"/>
    </row>
    <row r="3206" spans="4:4">
      <c r="D3206" s="184"/>
    </row>
    <row r="3207" spans="4:4">
      <c r="D3207" s="184"/>
    </row>
    <row r="3208" spans="4:4">
      <c r="D3208" s="184"/>
    </row>
    <row r="3209" spans="4:4">
      <c r="D3209" s="184"/>
    </row>
    <row r="3210" spans="4:4">
      <c r="D3210" s="184"/>
    </row>
    <row r="3211" spans="4:4">
      <c r="D3211" s="184"/>
    </row>
    <row r="3212" spans="4:4">
      <c r="D3212" s="184"/>
    </row>
    <row r="3213" spans="4:4">
      <c r="D3213" s="184"/>
    </row>
    <row r="3214" spans="4:4">
      <c r="D3214" s="184"/>
    </row>
    <row r="3215" spans="4:4">
      <c r="D3215" s="184"/>
    </row>
    <row r="3216" spans="4:4">
      <c r="D3216" s="184"/>
    </row>
    <row r="3217" spans="4:4">
      <c r="D3217" s="184"/>
    </row>
    <row r="3218" spans="4:4">
      <c r="D3218" s="184"/>
    </row>
    <row r="3219" spans="4:4">
      <c r="D3219" s="184"/>
    </row>
    <row r="3220" spans="4:4">
      <c r="D3220" s="184"/>
    </row>
    <row r="3221" spans="4:4">
      <c r="D3221" s="184"/>
    </row>
    <row r="3222" spans="4:4">
      <c r="D3222" s="184"/>
    </row>
    <row r="3223" spans="4:4">
      <c r="D3223" s="184"/>
    </row>
    <row r="3224" spans="4:4">
      <c r="D3224" s="184"/>
    </row>
    <row r="3225" spans="4:4">
      <c r="D3225" s="184"/>
    </row>
    <row r="3226" spans="4:4">
      <c r="D3226" s="184"/>
    </row>
    <row r="3227" spans="4:4">
      <c r="D3227" s="184"/>
    </row>
    <row r="3228" spans="4:4">
      <c r="D3228" s="184"/>
    </row>
    <row r="3229" spans="4:4">
      <c r="D3229" s="184"/>
    </row>
    <row r="3230" spans="4:4">
      <c r="D3230" s="184"/>
    </row>
    <row r="3231" spans="4:4">
      <c r="D3231" s="184"/>
    </row>
    <row r="3232" spans="4:4">
      <c r="D3232" s="184"/>
    </row>
    <row r="3233" spans="4:4">
      <c r="D3233" s="184"/>
    </row>
    <row r="3234" spans="4:4">
      <c r="D3234" s="184"/>
    </row>
    <row r="3235" spans="4:4">
      <c r="D3235" s="184"/>
    </row>
    <row r="3236" spans="4:4">
      <c r="D3236" s="184"/>
    </row>
    <row r="3237" spans="4:4">
      <c r="D3237" s="184"/>
    </row>
    <row r="3238" spans="4:4">
      <c r="D3238" s="184"/>
    </row>
    <row r="3239" spans="4:4">
      <c r="D3239" s="184"/>
    </row>
    <row r="3240" spans="4:4">
      <c r="D3240" s="184"/>
    </row>
    <row r="3241" spans="4:4">
      <c r="D3241" s="184"/>
    </row>
    <row r="3242" spans="4:4">
      <c r="D3242" s="184"/>
    </row>
    <row r="3243" spans="4:4">
      <c r="D3243" s="184"/>
    </row>
    <row r="3244" spans="4:4">
      <c r="D3244" s="184"/>
    </row>
    <row r="3245" spans="4:4">
      <c r="D3245" s="184"/>
    </row>
    <row r="3246" spans="4:4">
      <c r="D3246" s="184"/>
    </row>
    <row r="3247" spans="4:4">
      <c r="D3247" s="184"/>
    </row>
    <row r="3248" spans="4:4">
      <c r="D3248" s="184"/>
    </row>
    <row r="3249" spans="4:4">
      <c r="D3249" s="184"/>
    </row>
    <row r="3250" spans="4:4">
      <c r="D3250" s="184"/>
    </row>
    <row r="3251" spans="4:4">
      <c r="D3251" s="184"/>
    </row>
    <row r="3252" spans="4:4">
      <c r="D3252" s="184"/>
    </row>
    <row r="3253" spans="4:4">
      <c r="D3253" s="184"/>
    </row>
    <row r="3254" spans="4:4">
      <c r="D3254" s="184"/>
    </row>
    <row r="3255" spans="4:4">
      <c r="D3255" s="184"/>
    </row>
    <row r="3256" spans="4:4">
      <c r="D3256" s="184"/>
    </row>
    <row r="3257" spans="4:4">
      <c r="D3257" s="184"/>
    </row>
    <row r="3258" spans="4:4">
      <c r="D3258" s="184"/>
    </row>
    <row r="3259" spans="4:4">
      <c r="D3259" s="184"/>
    </row>
    <row r="3260" spans="4:4">
      <c r="D3260" s="184"/>
    </row>
    <row r="3261" spans="4:4">
      <c r="D3261" s="184"/>
    </row>
    <row r="3262" spans="4:4">
      <c r="D3262" s="184"/>
    </row>
    <row r="3263" spans="4:4">
      <c r="D3263" s="184"/>
    </row>
    <row r="3264" spans="4:4">
      <c r="D3264" s="184"/>
    </row>
    <row r="3265" spans="4:4">
      <c r="D3265" s="184"/>
    </row>
    <row r="3266" spans="4:4">
      <c r="D3266" s="184"/>
    </row>
    <row r="3267" spans="4:4">
      <c r="D3267" s="184"/>
    </row>
    <row r="3268" spans="4:4">
      <c r="D3268" s="184"/>
    </row>
    <row r="3269" spans="4:4">
      <c r="D3269" s="184"/>
    </row>
    <row r="3270" spans="4:4">
      <c r="D3270" s="184"/>
    </row>
    <row r="3271" spans="4:4">
      <c r="D3271" s="184"/>
    </row>
    <row r="3272" spans="4:4">
      <c r="D3272" s="184"/>
    </row>
    <row r="3273" spans="4:4">
      <c r="D3273" s="184"/>
    </row>
    <row r="3274" spans="4:4">
      <c r="D3274" s="184"/>
    </row>
    <row r="3275" spans="4:4">
      <c r="D3275" s="184"/>
    </row>
    <row r="3276" spans="4:4">
      <c r="D3276" s="184"/>
    </row>
    <row r="3277" spans="4:4">
      <c r="D3277" s="184"/>
    </row>
    <row r="3278" spans="4:4">
      <c r="D3278" s="184"/>
    </row>
    <row r="3279" spans="4:4">
      <c r="D3279" s="184"/>
    </row>
    <row r="3280" spans="4:4">
      <c r="D3280" s="184"/>
    </row>
    <row r="3281" spans="4:4">
      <c r="D3281" s="184"/>
    </row>
    <row r="3282" spans="4:4">
      <c r="D3282" s="184"/>
    </row>
    <row r="3283" spans="4:4">
      <c r="D3283" s="184"/>
    </row>
    <row r="3284" spans="4:4">
      <c r="D3284" s="184"/>
    </row>
    <row r="3285" spans="4:4">
      <c r="D3285" s="184"/>
    </row>
    <row r="3286" spans="4:4">
      <c r="D3286" s="184"/>
    </row>
    <row r="3287" spans="4:4">
      <c r="D3287" s="184"/>
    </row>
    <row r="3288" spans="4:4">
      <c r="D3288" s="184"/>
    </row>
    <row r="3289" spans="4:4">
      <c r="D3289" s="184"/>
    </row>
    <row r="3290" spans="4:4">
      <c r="D3290" s="184"/>
    </row>
    <row r="3291" spans="4:4">
      <c r="D3291" s="184"/>
    </row>
    <row r="3292" spans="4:4">
      <c r="D3292" s="184"/>
    </row>
    <row r="3293" spans="4:4">
      <c r="D3293" s="184"/>
    </row>
    <row r="3294" spans="4:4">
      <c r="D3294" s="184"/>
    </row>
    <row r="3295" spans="4:4">
      <c r="D3295" s="184"/>
    </row>
    <row r="3296" spans="4:4">
      <c r="D3296" s="184"/>
    </row>
    <row r="3297" spans="4:4">
      <c r="D3297" s="184"/>
    </row>
    <row r="3298" spans="4:4">
      <c r="D3298" s="184"/>
    </row>
    <row r="3299" spans="4:4">
      <c r="D3299" s="184"/>
    </row>
    <row r="3300" spans="4:4">
      <c r="D3300" s="184"/>
    </row>
    <row r="3301" spans="4:4">
      <c r="D3301" s="184"/>
    </row>
    <row r="3302" spans="4:4">
      <c r="D3302" s="184"/>
    </row>
    <row r="3303" spans="4:4">
      <c r="D3303" s="184"/>
    </row>
    <row r="3304" spans="4:4">
      <c r="D3304" s="184"/>
    </row>
    <row r="3305" spans="4:4">
      <c r="D3305" s="184"/>
    </row>
    <row r="3306" spans="4:4">
      <c r="D3306" s="184"/>
    </row>
    <row r="3307" spans="4:4">
      <c r="D3307" s="184"/>
    </row>
    <row r="3308" spans="4:4">
      <c r="D3308" s="184"/>
    </row>
    <row r="3309" spans="4:4">
      <c r="D3309" s="184"/>
    </row>
    <row r="3310" spans="4:4">
      <c r="D3310" s="184"/>
    </row>
    <row r="3311" spans="4:4">
      <c r="D3311" s="184"/>
    </row>
    <row r="3312" spans="4:4">
      <c r="D3312" s="184"/>
    </row>
    <row r="3313" spans="4:4">
      <c r="D3313" s="184"/>
    </row>
    <row r="3314" spans="4:4">
      <c r="D3314" s="184"/>
    </row>
    <row r="3315" spans="4:4">
      <c r="D3315" s="184"/>
    </row>
    <row r="3316" spans="4:4">
      <c r="D3316" s="184"/>
    </row>
    <row r="3317" spans="4:4">
      <c r="D3317" s="184"/>
    </row>
    <row r="3318" spans="4:4">
      <c r="D3318" s="184"/>
    </row>
    <row r="3319" spans="4:4">
      <c r="D3319" s="184"/>
    </row>
    <row r="3320" spans="4:4">
      <c r="D3320" s="184"/>
    </row>
    <row r="3321" spans="4:4">
      <c r="D3321" s="184"/>
    </row>
    <row r="3322" spans="4:4">
      <c r="D3322" s="184"/>
    </row>
    <row r="3323" spans="4:4">
      <c r="D3323" s="184"/>
    </row>
    <row r="3324" spans="4:4">
      <c r="D3324" s="184"/>
    </row>
    <row r="3325" spans="4:4">
      <c r="D3325" s="184"/>
    </row>
    <row r="3326" spans="4:4">
      <c r="D3326" s="184"/>
    </row>
    <row r="3327" spans="4:4">
      <c r="D3327" s="184"/>
    </row>
    <row r="3328" spans="4:4">
      <c r="D3328" s="184"/>
    </row>
    <row r="3329" spans="4:4">
      <c r="D3329" s="184"/>
    </row>
    <row r="3330" spans="4:4">
      <c r="D3330" s="184"/>
    </row>
    <row r="3331" spans="4:4">
      <c r="D3331" s="184"/>
    </row>
    <row r="3332" spans="4:4">
      <c r="D3332" s="184"/>
    </row>
    <row r="3333" spans="4:4">
      <c r="D3333" s="184"/>
    </row>
    <row r="3334" spans="4:4">
      <c r="D3334" s="184"/>
    </row>
    <row r="3335" spans="4:4">
      <c r="D3335" s="184"/>
    </row>
    <row r="3336" spans="4:4">
      <c r="D3336" s="184"/>
    </row>
    <row r="3337" spans="4:4">
      <c r="D3337" s="184"/>
    </row>
    <row r="3338" spans="4:4">
      <c r="D3338" s="184"/>
    </row>
    <row r="3339" spans="4:4">
      <c r="D3339" s="184"/>
    </row>
    <row r="3340" spans="4:4">
      <c r="D3340" s="184"/>
    </row>
    <row r="3341" spans="4:4">
      <c r="D3341" s="184"/>
    </row>
    <row r="3342" spans="4:4">
      <c r="D3342" s="184"/>
    </row>
    <row r="3343" spans="4:4">
      <c r="D3343" s="184"/>
    </row>
    <row r="3344" spans="4:4">
      <c r="D3344" s="184"/>
    </row>
    <row r="3345" spans="4:4">
      <c r="D3345" s="184"/>
    </row>
    <row r="3346" spans="4:4">
      <c r="D3346" s="184"/>
    </row>
    <row r="3347" spans="4:4">
      <c r="D3347" s="184"/>
    </row>
    <row r="3348" spans="4:4">
      <c r="D3348" s="184"/>
    </row>
    <row r="3349" spans="4:4">
      <c r="D3349" s="184"/>
    </row>
    <row r="3350" spans="4:4">
      <c r="D3350" s="184"/>
    </row>
    <row r="3351" spans="4:4">
      <c r="D3351" s="184"/>
    </row>
    <row r="3352" spans="4:4">
      <c r="D3352" s="184"/>
    </row>
    <row r="3353" spans="4:4">
      <c r="D3353" s="184"/>
    </row>
    <row r="3354" spans="4:4">
      <c r="D3354" s="184"/>
    </row>
    <row r="3355" spans="4:4">
      <c r="D3355" s="184"/>
    </row>
    <row r="3356" spans="4:4">
      <c r="D3356" s="184"/>
    </row>
    <row r="3357" spans="4:4">
      <c r="D3357" s="184"/>
    </row>
    <row r="3358" spans="4:4">
      <c r="D3358" s="184"/>
    </row>
    <row r="3359" spans="4:4">
      <c r="D3359" s="184"/>
    </row>
    <row r="3360" spans="4:4">
      <c r="D3360" s="184"/>
    </row>
    <row r="3361" spans="4:4">
      <c r="D3361" s="184"/>
    </row>
    <row r="3362" spans="4:4">
      <c r="D3362" s="184"/>
    </row>
    <row r="3363" spans="4:4">
      <c r="D3363" s="184"/>
    </row>
    <row r="3364" spans="4:4">
      <c r="D3364" s="184"/>
    </row>
    <row r="3365" spans="4:4">
      <c r="D3365" s="184"/>
    </row>
    <row r="3366" spans="4:4">
      <c r="D3366" s="184"/>
    </row>
    <row r="3367" spans="4:4">
      <c r="D3367" s="184"/>
    </row>
    <row r="3368" spans="4:4">
      <c r="D3368" s="184"/>
    </row>
    <row r="3369" spans="4:4">
      <c r="D3369" s="184"/>
    </row>
    <row r="3370" spans="4:4">
      <c r="D3370" s="184"/>
    </row>
    <row r="3371" spans="4:4">
      <c r="D3371" s="184"/>
    </row>
    <row r="3372" spans="4:4">
      <c r="D3372" s="184"/>
    </row>
    <row r="3373" spans="4:4">
      <c r="D3373" s="184"/>
    </row>
    <row r="3374" spans="4:4">
      <c r="D3374" s="184"/>
    </row>
    <row r="3375" spans="4:4">
      <c r="D3375" s="184"/>
    </row>
    <row r="3376" spans="4:4">
      <c r="D3376" s="184"/>
    </row>
    <row r="3377" spans="4:4">
      <c r="D3377" s="184"/>
    </row>
    <row r="3378" spans="4:4">
      <c r="D3378" s="184"/>
    </row>
    <row r="3379" spans="4:4">
      <c r="D3379" s="184"/>
    </row>
    <row r="3380" spans="4:4">
      <c r="D3380" s="184"/>
    </row>
    <row r="3381" spans="4:4">
      <c r="D3381" s="184"/>
    </row>
    <row r="3382" spans="4:4">
      <c r="D3382" s="184"/>
    </row>
    <row r="3383" spans="4:4">
      <c r="D3383" s="184"/>
    </row>
    <row r="3384" spans="4:4">
      <c r="D3384" s="184"/>
    </row>
    <row r="3385" spans="4:4">
      <c r="D3385" s="184"/>
    </row>
    <row r="3386" spans="4:4">
      <c r="D3386" s="184"/>
    </row>
    <row r="3387" spans="4:4">
      <c r="D3387" s="184"/>
    </row>
    <row r="3388" spans="4:4">
      <c r="D3388" s="184"/>
    </row>
    <row r="3389" spans="4:4">
      <c r="D3389" s="184"/>
    </row>
    <row r="3390" spans="4:4">
      <c r="D3390" s="184"/>
    </row>
    <row r="3391" spans="4:4">
      <c r="D3391" s="184"/>
    </row>
    <row r="3392" spans="4:4">
      <c r="D3392" s="184"/>
    </row>
    <row r="3393" spans="4:4">
      <c r="D3393" s="184"/>
    </row>
    <row r="3394" spans="4:4">
      <c r="D3394" s="184"/>
    </row>
    <row r="3395" spans="4:4">
      <c r="D3395" s="184"/>
    </row>
    <row r="3396" spans="4:4">
      <c r="D3396" s="184"/>
    </row>
    <row r="3397" spans="4:4">
      <c r="D3397" s="184"/>
    </row>
    <row r="3398" spans="4:4">
      <c r="D3398" s="184"/>
    </row>
    <row r="3399" spans="4:4">
      <c r="D3399" s="184"/>
    </row>
    <row r="3400" spans="4:4">
      <c r="D3400" s="184"/>
    </row>
    <row r="3401" spans="4:4">
      <c r="D3401" s="184"/>
    </row>
    <row r="3402" spans="4:4">
      <c r="D3402" s="184"/>
    </row>
    <row r="3403" spans="4:4">
      <c r="D3403" s="184"/>
    </row>
    <row r="3404" spans="4:4">
      <c r="D3404" s="184"/>
    </row>
    <row r="3405" spans="4:4">
      <c r="D3405" s="184"/>
    </row>
    <row r="3406" spans="4:4">
      <c r="D3406" s="184"/>
    </row>
    <row r="3407" spans="4:4">
      <c r="D3407" s="184"/>
    </row>
    <row r="3408" spans="4:4">
      <c r="D3408" s="184"/>
    </row>
    <row r="3409" spans="4:4">
      <c r="D3409" s="184"/>
    </row>
    <row r="3410" spans="4:4">
      <c r="D3410" s="184"/>
    </row>
    <row r="3411" spans="4:4">
      <c r="D3411" s="184"/>
    </row>
    <row r="3412" spans="4:4">
      <c r="D3412" s="184"/>
    </row>
    <row r="3413" spans="4:4">
      <c r="D3413" s="184"/>
    </row>
    <row r="3414" spans="4:4">
      <c r="D3414" s="184"/>
    </row>
    <row r="3415" spans="4:4">
      <c r="D3415" s="184"/>
    </row>
    <row r="3416" spans="4:4">
      <c r="D3416" s="184"/>
    </row>
    <row r="3417" spans="4:4">
      <c r="D3417" s="184"/>
    </row>
    <row r="3418" spans="4:4">
      <c r="D3418" s="184"/>
    </row>
    <row r="3419" spans="4:4">
      <c r="D3419" s="184"/>
    </row>
    <row r="3420" spans="4:4">
      <c r="D3420" s="184"/>
    </row>
    <row r="3421" spans="4:4">
      <c r="D3421" s="184"/>
    </row>
    <row r="3422" spans="4:4">
      <c r="D3422" s="184"/>
    </row>
    <row r="3423" spans="4:4">
      <c r="D3423" s="184"/>
    </row>
    <row r="3424" spans="4:4">
      <c r="D3424" s="184"/>
    </row>
    <row r="3425" spans="4:4">
      <c r="D3425" s="184"/>
    </row>
    <row r="3426" spans="4:4">
      <c r="D3426" s="184"/>
    </row>
    <row r="3427" spans="4:4">
      <c r="D3427" s="184"/>
    </row>
    <row r="3428" spans="4:4">
      <c r="D3428" s="184"/>
    </row>
    <row r="3429" spans="4:4">
      <c r="D3429" s="184"/>
    </row>
    <row r="3430" spans="4:4">
      <c r="D3430" s="184"/>
    </row>
    <row r="3431" spans="4:4">
      <c r="D3431" s="184"/>
    </row>
    <row r="3432" spans="4:4">
      <c r="D3432" s="184"/>
    </row>
    <row r="3433" spans="4:4">
      <c r="D3433" s="184"/>
    </row>
    <row r="3434" spans="4:4">
      <c r="D3434" s="184"/>
    </row>
    <row r="3435" spans="4:4">
      <c r="D3435" s="184"/>
    </row>
    <row r="3436" spans="4:4">
      <c r="D3436" s="184"/>
    </row>
    <row r="3437" spans="4:4">
      <c r="D3437" s="184"/>
    </row>
    <row r="3438" spans="4:4">
      <c r="D3438" s="184"/>
    </row>
    <row r="3439" spans="4:4">
      <c r="D3439" s="184"/>
    </row>
    <row r="3440" spans="4:4">
      <c r="D3440" s="184"/>
    </row>
    <row r="3441" spans="4:4">
      <c r="D3441" s="184"/>
    </row>
    <row r="3442" spans="4:4">
      <c r="D3442" s="184"/>
    </row>
    <row r="3443" spans="4:4">
      <c r="D3443" s="184"/>
    </row>
    <row r="3444" spans="4:4">
      <c r="D3444" s="184"/>
    </row>
    <row r="3445" spans="4:4">
      <c r="D3445" s="184"/>
    </row>
    <row r="3446" spans="4:4">
      <c r="D3446" s="184"/>
    </row>
    <row r="3447" spans="4:4">
      <c r="D3447" s="184"/>
    </row>
    <row r="3448" spans="4:4">
      <c r="D3448" s="184"/>
    </row>
    <row r="3449" spans="4:4">
      <c r="D3449" s="184"/>
    </row>
    <row r="3450" spans="4:4">
      <c r="D3450" s="184"/>
    </row>
    <row r="3451" spans="4:4">
      <c r="D3451" s="184"/>
    </row>
    <row r="3452" spans="4:4">
      <c r="D3452" s="184"/>
    </row>
    <row r="3453" spans="4:4">
      <c r="D3453" s="184"/>
    </row>
    <row r="3454" spans="4:4">
      <c r="D3454" s="184"/>
    </row>
    <row r="3455" spans="4:4">
      <c r="D3455" s="184"/>
    </row>
    <row r="3456" spans="4:4">
      <c r="D3456" s="184"/>
    </row>
    <row r="3457" spans="4:4">
      <c r="D3457" s="184"/>
    </row>
    <row r="3458" spans="4:4">
      <c r="D3458" s="184"/>
    </row>
    <row r="3459" spans="4:4">
      <c r="D3459" s="184"/>
    </row>
    <row r="3460" spans="4:4">
      <c r="D3460" s="184"/>
    </row>
    <row r="3461" spans="4:4">
      <c r="D3461" s="184"/>
    </row>
    <row r="3462" spans="4:4">
      <c r="D3462" s="184"/>
    </row>
    <row r="3463" spans="4:4">
      <c r="D3463" s="184"/>
    </row>
    <row r="3464" spans="4:4">
      <c r="D3464" s="184"/>
    </row>
    <row r="3465" spans="4:4">
      <c r="D3465" s="184"/>
    </row>
    <row r="3466" spans="4:4">
      <c r="D3466" s="184"/>
    </row>
    <row r="3467" spans="4:4">
      <c r="D3467" s="184"/>
    </row>
    <row r="3468" spans="4:4">
      <c r="D3468" s="184"/>
    </row>
    <row r="3469" spans="4:4">
      <c r="D3469" s="184"/>
    </row>
    <row r="3470" spans="4:4">
      <c r="D3470" s="184"/>
    </row>
    <row r="3471" spans="4:4">
      <c r="D3471" s="184"/>
    </row>
    <row r="3472" spans="4:4">
      <c r="D3472" s="184"/>
    </row>
    <row r="3473" spans="4:4">
      <c r="D3473" s="184"/>
    </row>
    <row r="3474" spans="4:4">
      <c r="D3474" s="184"/>
    </row>
    <row r="3475" spans="4:4">
      <c r="D3475" s="184"/>
    </row>
    <row r="3476" spans="4:4">
      <c r="D3476" s="184"/>
    </row>
    <row r="3477" spans="4:4">
      <c r="D3477" s="184"/>
    </row>
    <row r="3478" spans="4:4">
      <c r="D3478" s="184"/>
    </row>
    <row r="3479" spans="4:4">
      <c r="D3479" s="184"/>
    </row>
    <row r="3480" spans="4:4">
      <c r="D3480" s="184"/>
    </row>
    <row r="3481" spans="4:4">
      <c r="D3481" s="184"/>
    </row>
    <row r="3482" spans="4:4">
      <c r="D3482" s="184"/>
    </row>
    <row r="3483" spans="4:4">
      <c r="D3483" s="184"/>
    </row>
    <row r="3484" spans="4:4">
      <c r="D3484" s="184"/>
    </row>
    <row r="3485" spans="4:4">
      <c r="D3485" s="184"/>
    </row>
    <row r="3486" spans="4:4">
      <c r="D3486" s="184"/>
    </row>
    <row r="3487" spans="4:4">
      <c r="D3487" s="184"/>
    </row>
    <row r="3488" spans="4:4">
      <c r="D3488" s="184"/>
    </row>
    <row r="3489" spans="4:4">
      <c r="D3489" s="184"/>
    </row>
    <row r="3490" spans="4:4">
      <c r="D3490" s="184"/>
    </row>
    <row r="3491" spans="4:4">
      <c r="D3491" s="184"/>
    </row>
    <row r="3492" spans="4:4">
      <c r="D3492" s="184"/>
    </row>
    <row r="3493" spans="4:4">
      <c r="D3493" s="184"/>
    </row>
    <row r="3494" spans="4:4">
      <c r="D3494" s="184"/>
    </row>
    <row r="3495" spans="4:4">
      <c r="D3495" s="184"/>
    </row>
    <row r="3496" spans="4:4">
      <c r="D3496" s="184"/>
    </row>
    <row r="3497" spans="4:4">
      <c r="D3497" s="184"/>
    </row>
    <row r="3498" spans="4:4">
      <c r="D3498" s="184"/>
    </row>
    <row r="3499" spans="4:4">
      <c r="D3499" s="184"/>
    </row>
    <row r="3500" spans="4:4">
      <c r="D3500" s="184"/>
    </row>
    <row r="3501" spans="4:4">
      <c r="D3501" s="184"/>
    </row>
    <row r="3502" spans="4:4">
      <c r="D3502" s="184"/>
    </row>
    <row r="3503" spans="4:4">
      <c r="D3503" s="184"/>
    </row>
    <row r="3504" spans="4:4">
      <c r="D3504" s="184"/>
    </row>
    <row r="3505" spans="4:4">
      <c r="D3505" s="184"/>
    </row>
    <row r="3506" spans="4:4">
      <c r="D3506" s="184"/>
    </row>
    <row r="3507" spans="4:4">
      <c r="D3507" s="184"/>
    </row>
    <row r="3508" spans="4:4">
      <c r="D3508" s="184"/>
    </row>
    <row r="3509" spans="4:4">
      <c r="D3509" s="184"/>
    </row>
    <row r="3510" spans="4:4">
      <c r="D3510" s="184"/>
    </row>
    <row r="3511" spans="4:4">
      <c r="D3511" s="184"/>
    </row>
    <row r="3512" spans="4:4">
      <c r="D3512" s="184"/>
    </row>
    <row r="3513" spans="4:4">
      <c r="D3513" s="184"/>
    </row>
    <row r="3514" spans="4:4">
      <c r="D3514" s="184"/>
    </row>
    <row r="3515" spans="4:4">
      <c r="D3515" s="184"/>
    </row>
    <row r="3516" spans="4:4">
      <c r="D3516" s="184"/>
    </row>
    <row r="3517" spans="4:4">
      <c r="D3517" s="184"/>
    </row>
    <row r="3518" spans="4:4">
      <c r="D3518" s="184"/>
    </row>
    <row r="3519" spans="4:4">
      <c r="D3519" s="184"/>
    </row>
    <row r="3520" spans="4:4">
      <c r="D3520" s="184"/>
    </row>
    <row r="3521" spans="4:4">
      <c r="D3521" s="184"/>
    </row>
    <row r="3522" spans="4:4">
      <c r="D3522" s="184"/>
    </row>
    <row r="3523" spans="4:4">
      <c r="D3523" s="184"/>
    </row>
    <row r="3524" spans="4:4">
      <c r="D3524" s="184"/>
    </row>
    <row r="3525" spans="4:4">
      <c r="D3525" s="184"/>
    </row>
    <row r="3526" spans="4:4">
      <c r="D3526" s="184"/>
    </row>
    <row r="3527" spans="4:4">
      <c r="D3527" s="184"/>
    </row>
    <row r="3528" spans="4:4">
      <c r="D3528" s="184"/>
    </row>
    <row r="3529" spans="4:4">
      <c r="D3529" s="184"/>
    </row>
    <row r="3530" spans="4:4">
      <c r="D3530" s="184"/>
    </row>
    <row r="3531" spans="4:4">
      <c r="D3531" s="184"/>
    </row>
    <row r="3532" spans="4:4">
      <c r="D3532" s="184"/>
    </row>
    <row r="3533" spans="4:4">
      <c r="D3533" s="184"/>
    </row>
    <row r="3534" spans="4:4">
      <c r="D3534" s="184"/>
    </row>
    <row r="3535" spans="4:4">
      <c r="D3535" s="184"/>
    </row>
    <row r="3536" spans="4:4">
      <c r="D3536" s="184"/>
    </row>
    <row r="3537" spans="4:4">
      <c r="D3537" s="184"/>
    </row>
    <row r="3538" spans="4:4">
      <c r="D3538" s="184"/>
    </row>
    <row r="3539" spans="4:4">
      <c r="D3539" s="184"/>
    </row>
    <row r="3540" spans="4:4">
      <c r="D3540" s="184"/>
    </row>
    <row r="3541" spans="4:4">
      <c r="D3541" s="184"/>
    </row>
    <row r="3542" spans="4:4">
      <c r="D3542" s="184"/>
    </row>
    <row r="3543" spans="4:4">
      <c r="D3543" s="184"/>
    </row>
    <row r="3544" spans="4:4">
      <c r="D3544" s="184"/>
    </row>
    <row r="3545" spans="4:4">
      <c r="D3545" s="184"/>
    </row>
    <row r="3546" spans="4:4">
      <c r="D3546" s="184"/>
    </row>
    <row r="3547" spans="4:4">
      <c r="D3547" s="184"/>
    </row>
    <row r="3548" spans="4:4">
      <c r="D3548" s="184"/>
    </row>
    <row r="3549" spans="4:4">
      <c r="D3549" s="184"/>
    </row>
    <row r="3550" spans="4:4">
      <c r="D3550" s="184"/>
    </row>
    <row r="3551" spans="4:4">
      <c r="D3551" s="184"/>
    </row>
    <row r="3552" spans="4:4">
      <c r="D3552" s="184"/>
    </row>
    <row r="3553" spans="4:4">
      <c r="D3553" s="184"/>
    </row>
    <row r="3554" spans="4:4">
      <c r="D3554" s="184"/>
    </row>
    <row r="3555" spans="4:4">
      <c r="D3555" s="184"/>
    </row>
    <row r="3556" spans="4:4">
      <c r="D3556" s="184"/>
    </row>
    <row r="3557" spans="4:4">
      <c r="D3557" s="184"/>
    </row>
    <row r="3558" spans="4:4">
      <c r="D3558" s="184"/>
    </row>
    <row r="3559" spans="4:4">
      <c r="D3559" s="184"/>
    </row>
    <row r="3560" spans="4:4">
      <c r="D3560" s="184"/>
    </row>
    <row r="3561" spans="4:4">
      <c r="D3561" s="184"/>
    </row>
    <row r="3562" spans="4:4">
      <c r="D3562" s="184"/>
    </row>
    <row r="3563" spans="4:4">
      <c r="D3563" s="184"/>
    </row>
    <row r="3564" spans="4:4">
      <c r="D3564" s="184"/>
    </row>
    <row r="3565" spans="4:4">
      <c r="D3565" s="184"/>
    </row>
    <row r="3566" spans="4:4">
      <c r="D3566" s="184"/>
    </row>
    <row r="3567" spans="4:4">
      <c r="D3567" s="184"/>
    </row>
    <row r="3568" spans="4:4">
      <c r="D3568" s="184"/>
    </row>
    <row r="3569" spans="4:4">
      <c r="D3569" s="184"/>
    </row>
    <row r="3570" spans="4:4">
      <c r="D3570" s="184"/>
    </row>
    <row r="3571" spans="4:4">
      <c r="D3571" s="184"/>
    </row>
    <row r="3572" spans="4:4">
      <c r="D3572" s="184"/>
    </row>
    <row r="3573" spans="4:4">
      <c r="D3573" s="184"/>
    </row>
    <row r="3574" spans="4:4">
      <c r="D3574" s="184"/>
    </row>
    <row r="3575" spans="4:4">
      <c r="D3575" s="184"/>
    </row>
    <row r="3576" spans="4:4">
      <c r="D3576" s="184"/>
    </row>
    <row r="3577" spans="4:4">
      <c r="D3577" s="184"/>
    </row>
    <row r="3578" spans="4:4">
      <c r="D3578" s="184"/>
    </row>
    <row r="3579" spans="4:4">
      <c r="D3579" s="184"/>
    </row>
    <row r="3580" spans="4:4">
      <c r="D3580" s="184"/>
    </row>
    <row r="3581" spans="4:4">
      <c r="D3581" s="184"/>
    </row>
    <row r="3582" spans="4:4">
      <c r="D3582" s="184"/>
    </row>
    <row r="3583" spans="4:4">
      <c r="D3583" s="184"/>
    </row>
    <row r="3584" spans="4:4">
      <c r="D3584" s="184"/>
    </row>
    <row r="3585" spans="4:4">
      <c r="D3585" s="184"/>
    </row>
    <row r="3586" spans="4:4">
      <c r="D3586" s="184"/>
    </row>
    <row r="3587" spans="4:4">
      <c r="D3587" s="184"/>
    </row>
    <row r="3588" spans="4:4">
      <c r="D3588" s="184"/>
    </row>
    <row r="3589" spans="4:4">
      <c r="D3589" s="184"/>
    </row>
    <row r="3590" spans="4:4">
      <c r="D3590" s="184"/>
    </row>
    <row r="3591" spans="4:4">
      <c r="D3591" s="184"/>
    </row>
    <row r="3592" spans="4:4">
      <c r="D3592" s="184"/>
    </row>
    <row r="3593" spans="4:4">
      <c r="D3593" s="184"/>
    </row>
    <row r="3594" spans="4:4">
      <c r="D3594" s="184"/>
    </row>
    <row r="3595" spans="4:4">
      <c r="D3595" s="184"/>
    </row>
    <row r="3596" spans="4:4">
      <c r="D3596" s="184"/>
    </row>
    <row r="3597" spans="4:4">
      <c r="D3597" s="184"/>
    </row>
    <row r="3598" spans="4:4">
      <c r="D3598" s="184"/>
    </row>
    <row r="3599" spans="4:4">
      <c r="D3599" s="184"/>
    </row>
    <row r="3600" spans="4:4">
      <c r="D3600" s="184"/>
    </row>
    <row r="3601" spans="4:4">
      <c r="D3601" s="184"/>
    </row>
    <row r="3602" spans="4:4">
      <c r="D3602" s="184"/>
    </row>
    <row r="3603" spans="4:4">
      <c r="D3603" s="184"/>
    </row>
    <row r="3604" spans="4:4">
      <c r="D3604" s="184"/>
    </row>
    <row r="3605" spans="4:4">
      <c r="D3605" s="184"/>
    </row>
    <row r="3606" spans="4:4">
      <c r="D3606" s="184"/>
    </row>
    <row r="3607" spans="4:4">
      <c r="D3607" s="184"/>
    </row>
    <row r="3608" spans="4:4">
      <c r="D3608" s="184"/>
    </row>
    <row r="3609" spans="4:4">
      <c r="D3609" s="184"/>
    </row>
    <row r="3610" spans="4:4">
      <c r="D3610" s="184"/>
    </row>
    <row r="3611" spans="4:4">
      <c r="D3611" s="184"/>
    </row>
    <row r="3612" spans="4:4">
      <c r="D3612" s="184"/>
    </row>
    <row r="3613" spans="4:4">
      <c r="D3613" s="184"/>
    </row>
    <row r="3614" spans="4:4">
      <c r="D3614" s="184"/>
    </row>
    <row r="3615" spans="4:4">
      <c r="D3615" s="184"/>
    </row>
    <row r="3616" spans="4:4">
      <c r="D3616" s="184"/>
    </row>
    <row r="3617" spans="4:4">
      <c r="D3617" s="184"/>
    </row>
    <row r="3618" spans="4:4">
      <c r="D3618" s="184"/>
    </row>
    <row r="3619" spans="4:4">
      <c r="D3619" s="184"/>
    </row>
    <row r="3620" spans="4:4">
      <c r="D3620" s="184"/>
    </row>
    <row r="3621" spans="4:4">
      <c r="D3621" s="184"/>
    </row>
    <row r="3622" spans="4:4">
      <c r="D3622" s="184"/>
    </row>
    <row r="3623" spans="4:4">
      <c r="D3623" s="184"/>
    </row>
    <row r="3624" spans="4:4">
      <c r="D3624" s="184"/>
    </row>
    <row r="3625" spans="4:4">
      <c r="D3625" s="184"/>
    </row>
    <row r="3626" spans="4:4">
      <c r="D3626" s="184"/>
    </row>
    <row r="3627" spans="4:4">
      <c r="D3627" s="184"/>
    </row>
    <row r="3628" spans="4:4">
      <c r="D3628" s="184"/>
    </row>
    <row r="3629" spans="4:4">
      <c r="D3629" s="184"/>
    </row>
    <row r="3630" spans="4:4">
      <c r="D3630" s="184"/>
    </row>
    <row r="3631" spans="4:4">
      <c r="D3631" s="184"/>
    </row>
    <row r="3632" spans="4:4">
      <c r="D3632" s="184"/>
    </row>
    <row r="3633" spans="4:4">
      <c r="D3633" s="184"/>
    </row>
    <row r="3634" spans="4:4">
      <c r="D3634" s="184"/>
    </row>
    <row r="3635" spans="4:4">
      <c r="D3635" s="184"/>
    </row>
    <row r="3636" spans="4:4">
      <c r="D3636" s="184"/>
    </row>
    <row r="3637" spans="4:4">
      <c r="D3637" s="184"/>
    </row>
    <row r="3638" spans="4:4">
      <c r="D3638" s="184"/>
    </row>
    <row r="3639" spans="4:4">
      <c r="D3639" s="184"/>
    </row>
    <row r="3640" spans="4:4">
      <c r="D3640" s="184"/>
    </row>
    <row r="3641" spans="4:4">
      <c r="D3641" s="184"/>
    </row>
    <row r="3642" spans="4:4">
      <c r="D3642" s="184"/>
    </row>
    <row r="3643" spans="4:4">
      <c r="D3643" s="184"/>
    </row>
    <row r="3644" spans="4:4">
      <c r="D3644" s="184"/>
    </row>
    <row r="3645" spans="4:4">
      <c r="D3645" s="184"/>
    </row>
    <row r="3646" spans="4:4">
      <c r="D3646" s="184"/>
    </row>
    <row r="3647" spans="4:4">
      <c r="D3647" s="184"/>
    </row>
    <row r="3648" spans="4:4">
      <c r="D3648" s="184"/>
    </row>
    <row r="3649" spans="4:4">
      <c r="D3649" s="184"/>
    </row>
    <row r="3650" spans="4:4">
      <c r="D3650" s="184"/>
    </row>
    <row r="3651" spans="4:4">
      <c r="D3651" s="184"/>
    </row>
    <row r="3652" spans="4:4">
      <c r="D3652" s="184"/>
    </row>
    <row r="3653" spans="4:4">
      <c r="D3653" s="184"/>
    </row>
    <row r="3654" spans="4:4">
      <c r="D3654" s="184"/>
    </row>
    <row r="3655" spans="4:4">
      <c r="D3655" s="184"/>
    </row>
    <row r="3656" spans="4:4">
      <c r="D3656" s="184"/>
    </row>
    <row r="3657" spans="4:4">
      <c r="D3657" s="184"/>
    </row>
    <row r="3658" spans="4:4">
      <c r="D3658" s="184"/>
    </row>
    <row r="3659" spans="4:4">
      <c r="D3659" s="184"/>
    </row>
    <row r="3660" spans="4:4">
      <c r="D3660" s="184"/>
    </row>
    <row r="3661" spans="4:4">
      <c r="D3661" s="184"/>
    </row>
    <row r="3662" spans="4:4">
      <c r="D3662" s="184"/>
    </row>
    <row r="3663" spans="4:4">
      <c r="D3663" s="184"/>
    </row>
    <row r="3664" spans="4:4">
      <c r="D3664" s="184"/>
    </row>
    <row r="3665" spans="4:4">
      <c r="D3665" s="184"/>
    </row>
    <row r="3666" spans="4:4">
      <c r="D3666" s="184"/>
    </row>
    <row r="3667" spans="4:4">
      <c r="D3667" s="184"/>
    </row>
    <row r="3668" spans="4:4">
      <c r="D3668" s="184"/>
    </row>
    <row r="3669" spans="4:4">
      <c r="D3669" s="184"/>
    </row>
    <row r="3670" spans="4:4">
      <c r="D3670" s="184"/>
    </row>
    <row r="3671" spans="4:4">
      <c r="D3671" s="184"/>
    </row>
    <row r="3672" spans="4:4">
      <c r="D3672" s="184"/>
    </row>
    <row r="3673" spans="4:4">
      <c r="D3673" s="184"/>
    </row>
    <row r="3674" spans="4:4">
      <c r="D3674" s="184"/>
    </row>
    <row r="3675" spans="4:4">
      <c r="D3675" s="184"/>
    </row>
    <row r="3676" spans="4:4">
      <c r="D3676" s="184"/>
    </row>
    <row r="3677" spans="4:4">
      <c r="D3677" s="184"/>
    </row>
    <row r="3678" spans="4:4">
      <c r="D3678" s="184"/>
    </row>
    <row r="3679" spans="4:4">
      <c r="D3679" s="184"/>
    </row>
    <row r="3680" spans="4:4">
      <c r="D3680" s="184"/>
    </row>
    <row r="3681" spans="4:4">
      <c r="D3681" s="184"/>
    </row>
    <row r="3682" spans="4:4">
      <c r="D3682" s="184"/>
    </row>
    <row r="3683" spans="4:4">
      <c r="D3683" s="184"/>
    </row>
    <row r="3684" spans="4:4">
      <c r="D3684" s="184"/>
    </row>
    <row r="3685" spans="4:4">
      <c r="D3685" s="184"/>
    </row>
    <row r="3686" spans="4:4">
      <c r="D3686" s="184"/>
    </row>
    <row r="3687" spans="4:4">
      <c r="D3687" s="184"/>
    </row>
    <row r="3688" spans="4:4">
      <c r="D3688" s="184"/>
    </row>
    <row r="3689" spans="4:4">
      <c r="D3689" s="184"/>
    </row>
    <row r="3690" spans="4:4">
      <c r="D3690" s="184"/>
    </row>
    <row r="3691" spans="4:4">
      <c r="D3691" s="184"/>
    </row>
    <row r="3692" spans="4:4">
      <c r="D3692" s="184"/>
    </row>
    <row r="3693" spans="4:4">
      <c r="D3693" s="184"/>
    </row>
    <row r="3694" spans="4:4">
      <c r="D3694" s="184"/>
    </row>
    <row r="3695" spans="4:4">
      <c r="D3695" s="184"/>
    </row>
    <row r="3696" spans="4:4">
      <c r="D3696" s="184"/>
    </row>
    <row r="3697" spans="4:4">
      <c r="D3697" s="184"/>
    </row>
    <row r="3698" spans="4:4">
      <c r="D3698" s="184"/>
    </row>
    <row r="3699" spans="4:4">
      <c r="D3699" s="184"/>
    </row>
    <row r="3700" spans="4:4">
      <c r="D3700" s="184"/>
    </row>
    <row r="3701" spans="4:4">
      <c r="D3701" s="184"/>
    </row>
    <row r="3702" spans="4:4">
      <c r="D3702" s="184"/>
    </row>
    <row r="3703" spans="4:4">
      <c r="D3703" s="184"/>
    </row>
    <row r="3704" spans="4:4">
      <c r="D3704" s="184"/>
    </row>
    <row r="3705" spans="4:4">
      <c r="D3705" s="184"/>
    </row>
    <row r="3706" spans="4:4">
      <c r="D3706" s="184"/>
    </row>
    <row r="3707" spans="4:4">
      <c r="D3707" s="184"/>
    </row>
    <row r="3708" spans="4:4">
      <c r="D3708" s="184"/>
    </row>
    <row r="3709" spans="4:4">
      <c r="D3709" s="184"/>
    </row>
    <row r="3710" spans="4:4">
      <c r="D3710" s="184"/>
    </row>
    <row r="3711" spans="4:4">
      <c r="D3711" s="184"/>
    </row>
    <row r="3712" spans="4:4">
      <c r="D3712" s="184"/>
    </row>
    <row r="3713" spans="4:4">
      <c r="D3713" s="184"/>
    </row>
    <row r="3714" spans="4:4">
      <c r="D3714" s="184"/>
    </row>
    <row r="3715" spans="4:4">
      <c r="D3715" s="184"/>
    </row>
    <row r="3716" spans="4:4">
      <c r="D3716" s="184"/>
    </row>
    <row r="3717" spans="4:4">
      <c r="D3717" s="184"/>
    </row>
    <row r="3718" spans="4:4">
      <c r="D3718" s="184"/>
    </row>
    <row r="3719" spans="4:4">
      <c r="D3719" s="184"/>
    </row>
    <row r="3720" spans="4:4">
      <c r="D3720" s="184"/>
    </row>
    <row r="3721" spans="4:4">
      <c r="D3721" s="184"/>
    </row>
    <row r="3722" spans="4:4">
      <c r="D3722" s="184"/>
    </row>
    <row r="3723" spans="4:4">
      <c r="D3723" s="184"/>
    </row>
    <row r="3724" spans="4:4">
      <c r="D3724" s="184"/>
    </row>
    <row r="3725" spans="4:4">
      <c r="D3725" s="184"/>
    </row>
    <row r="3726" spans="4:4">
      <c r="D3726" s="184"/>
    </row>
    <row r="3727" spans="4:4">
      <c r="D3727" s="184"/>
    </row>
    <row r="3728" spans="4:4">
      <c r="D3728" s="184"/>
    </row>
    <row r="3729" spans="4:4">
      <c r="D3729" s="184"/>
    </row>
    <row r="3730" spans="4:4">
      <c r="D3730" s="184"/>
    </row>
    <row r="3731" spans="4:4">
      <c r="D3731" s="184"/>
    </row>
    <row r="3732" spans="4:4">
      <c r="D3732" s="184"/>
    </row>
    <row r="3733" spans="4:4">
      <c r="D3733" s="184"/>
    </row>
    <row r="3734" spans="4:4">
      <c r="D3734" s="184"/>
    </row>
    <row r="3735" spans="4:4">
      <c r="D3735" s="184"/>
    </row>
    <row r="3736" spans="4:4">
      <c r="D3736" s="184"/>
    </row>
    <row r="3737" spans="4:4">
      <c r="D3737" s="184"/>
    </row>
    <row r="3738" spans="4:4">
      <c r="D3738" s="184"/>
    </row>
    <row r="3739" spans="4:4">
      <c r="D3739" s="184"/>
    </row>
    <row r="3740" spans="4:4">
      <c r="D3740" s="184"/>
    </row>
    <row r="3741" spans="4:4">
      <c r="D3741" s="184"/>
    </row>
    <row r="3742" spans="4:4">
      <c r="D3742" s="184"/>
    </row>
    <row r="3743" spans="4:4">
      <c r="D3743" s="184"/>
    </row>
    <row r="3744" spans="4:4">
      <c r="D3744" s="184"/>
    </row>
    <row r="3745" spans="4:4">
      <c r="D3745" s="184"/>
    </row>
    <row r="3746" spans="4:4">
      <c r="D3746" s="184"/>
    </row>
    <row r="3747" spans="4:4">
      <c r="D3747" s="184"/>
    </row>
    <row r="3748" spans="4:4">
      <c r="D3748" s="184"/>
    </row>
    <row r="3749" spans="4:4">
      <c r="D3749" s="184"/>
    </row>
    <row r="3750" spans="4:4">
      <c r="D3750" s="184"/>
    </row>
    <row r="3751" spans="4:4">
      <c r="D3751" s="184"/>
    </row>
    <row r="3752" spans="4:4">
      <c r="D3752" s="184"/>
    </row>
    <row r="3753" spans="4:4">
      <c r="D3753" s="184"/>
    </row>
    <row r="3754" spans="4:4">
      <c r="D3754" s="184"/>
    </row>
    <row r="3755" spans="4:4">
      <c r="D3755" s="184"/>
    </row>
    <row r="3756" spans="4:4">
      <c r="D3756" s="184"/>
    </row>
    <row r="3757" spans="4:4">
      <c r="D3757" s="184"/>
    </row>
    <row r="3758" spans="4:4">
      <c r="D3758" s="184"/>
    </row>
    <row r="3759" spans="4:4">
      <c r="D3759" s="184"/>
    </row>
    <row r="3760" spans="4:4">
      <c r="D3760" s="184"/>
    </row>
    <row r="3761" spans="4:4">
      <c r="D3761" s="184"/>
    </row>
    <row r="3762" spans="4:4">
      <c r="D3762" s="184"/>
    </row>
    <row r="3763" spans="4:4">
      <c r="D3763" s="184"/>
    </row>
    <row r="3764" spans="4:4">
      <c r="D3764" s="184"/>
    </row>
    <row r="3765" spans="4:4">
      <c r="D3765" s="184"/>
    </row>
    <row r="3766" spans="4:4">
      <c r="D3766" s="184"/>
    </row>
    <row r="3767" spans="4:4">
      <c r="D3767" s="184"/>
    </row>
    <row r="3768" spans="4:4">
      <c r="D3768" s="184"/>
    </row>
    <row r="3769" spans="4:4">
      <c r="D3769" s="184"/>
    </row>
    <row r="3770" spans="4:4">
      <c r="D3770" s="184"/>
    </row>
    <row r="3771" spans="4:4">
      <c r="D3771" s="184"/>
    </row>
    <row r="3772" spans="4:4">
      <c r="D3772" s="184"/>
    </row>
    <row r="3773" spans="4:4">
      <c r="D3773" s="184"/>
    </row>
    <row r="3774" spans="4:4">
      <c r="D3774" s="184"/>
    </row>
    <row r="3775" spans="4:4">
      <c r="D3775" s="184"/>
    </row>
    <row r="3776" spans="4:4">
      <c r="D3776" s="184"/>
    </row>
    <row r="3777" spans="4:4">
      <c r="D3777" s="184"/>
    </row>
    <row r="3778" spans="4:4">
      <c r="D3778" s="184"/>
    </row>
    <row r="3779" spans="4:4">
      <c r="D3779" s="184"/>
    </row>
    <row r="3780" spans="4:4">
      <c r="D3780" s="184"/>
    </row>
    <row r="3781" spans="4:4">
      <c r="D3781" s="184"/>
    </row>
    <row r="3782" spans="4:4">
      <c r="D3782" s="184"/>
    </row>
    <row r="3783" spans="4:4">
      <c r="D3783" s="184"/>
    </row>
    <row r="3784" spans="4:4">
      <c r="D3784" s="184"/>
    </row>
    <row r="3785" spans="4:4">
      <c r="D3785" s="184"/>
    </row>
    <row r="3786" spans="4:4">
      <c r="D3786" s="184"/>
    </row>
    <row r="3787" spans="4:4">
      <c r="D3787" s="184"/>
    </row>
    <row r="3788" spans="4:4">
      <c r="D3788" s="184"/>
    </row>
    <row r="3789" spans="4:4">
      <c r="D3789" s="184"/>
    </row>
    <row r="3790" spans="4:4">
      <c r="D3790" s="184"/>
    </row>
    <row r="3791" spans="4:4">
      <c r="D3791" s="184"/>
    </row>
    <row r="3792" spans="4:4">
      <c r="D3792" s="184"/>
    </row>
    <row r="3793" spans="4:4">
      <c r="D3793" s="184"/>
    </row>
    <row r="3794" spans="4:4">
      <c r="D3794" s="184"/>
    </row>
    <row r="3795" spans="4:4">
      <c r="D3795" s="184"/>
    </row>
    <row r="3796" spans="4:4">
      <c r="D3796" s="184"/>
    </row>
    <row r="3797" spans="4:4">
      <c r="D3797" s="184"/>
    </row>
    <row r="3798" spans="4:4">
      <c r="D3798" s="184"/>
    </row>
    <row r="3799" spans="4:4">
      <c r="D3799" s="184"/>
    </row>
    <row r="3800" spans="4:4">
      <c r="D3800" s="184"/>
    </row>
    <row r="3801" spans="4:4">
      <c r="D3801" s="184"/>
    </row>
    <row r="3802" spans="4:4">
      <c r="D3802" s="184"/>
    </row>
    <row r="3803" spans="4:4">
      <c r="D3803" s="184"/>
    </row>
    <row r="3804" spans="4:4">
      <c r="D3804" s="184"/>
    </row>
    <row r="3805" spans="4:4">
      <c r="D3805" s="184"/>
    </row>
    <row r="3806" spans="4:4">
      <c r="D3806" s="184"/>
    </row>
    <row r="3807" spans="4:4">
      <c r="D3807" s="184"/>
    </row>
    <row r="3808" spans="4:4">
      <c r="D3808" s="184"/>
    </row>
    <row r="3809" spans="4:4">
      <c r="D3809" s="184"/>
    </row>
    <row r="3810" spans="4:4">
      <c r="D3810" s="184"/>
    </row>
    <row r="3811" spans="4:4">
      <c r="D3811" s="184"/>
    </row>
    <row r="3812" spans="4:4">
      <c r="D3812" s="184"/>
    </row>
    <row r="3813" spans="4:4">
      <c r="D3813" s="184"/>
    </row>
    <row r="3814" spans="4:4">
      <c r="D3814" s="184"/>
    </row>
    <row r="3815" spans="4:4">
      <c r="D3815" s="184"/>
    </row>
    <row r="3816" spans="4:4">
      <c r="D3816" s="184"/>
    </row>
    <row r="3817" spans="4:4">
      <c r="D3817" s="184"/>
    </row>
    <row r="3818" spans="4:4">
      <c r="D3818" s="184"/>
    </row>
    <row r="3819" spans="4:4">
      <c r="D3819" s="184"/>
    </row>
    <row r="3820" spans="4:4">
      <c r="D3820" s="184"/>
    </row>
    <row r="3821" spans="4:4">
      <c r="D3821" s="184"/>
    </row>
    <row r="3822" spans="4:4">
      <c r="D3822" s="184"/>
    </row>
    <row r="3823" spans="4:4">
      <c r="D3823" s="184"/>
    </row>
    <row r="3824" spans="4:4">
      <c r="D3824" s="184"/>
    </row>
    <row r="3825" spans="4:4">
      <c r="D3825" s="184"/>
    </row>
    <row r="3826" spans="4:4">
      <c r="D3826" s="184"/>
    </row>
    <row r="3827" spans="4:4">
      <c r="D3827" s="184"/>
    </row>
    <row r="3828" spans="4:4">
      <c r="D3828" s="184"/>
    </row>
    <row r="3829" spans="4:4">
      <c r="D3829" s="184"/>
    </row>
    <row r="3830" spans="4:4">
      <c r="D3830" s="184"/>
    </row>
    <row r="3831" spans="4:4">
      <c r="D3831" s="184"/>
    </row>
    <row r="3832" spans="4:4">
      <c r="D3832" s="184"/>
    </row>
    <row r="3833" spans="4:4">
      <c r="D3833" s="184"/>
    </row>
    <row r="3834" spans="4:4">
      <c r="D3834" s="184"/>
    </row>
    <row r="3835" spans="4:4">
      <c r="D3835" s="184"/>
    </row>
    <row r="3836" spans="4:4">
      <c r="D3836" s="184"/>
    </row>
    <row r="3837" spans="4:4">
      <c r="D3837" s="184"/>
    </row>
    <row r="3838" spans="4:4">
      <c r="D3838" s="184"/>
    </row>
    <row r="3839" spans="4:4">
      <c r="D3839" s="184"/>
    </row>
    <row r="3840" spans="4:4">
      <c r="D3840" s="184"/>
    </row>
    <row r="3841" spans="4:4">
      <c r="D3841" s="184"/>
    </row>
    <row r="3842" spans="4:4">
      <c r="D3842" s="184"/>
    </row>
    <row r="3843" spans="4:4">
      <c r="D3843" s="184"/>
    </row>
    <row r="3844" spans="4:4">
      <c r="D3844" s="184"/>
    </row>
    <row r="3845" spans="4:4">
      <c r="D3845" s="184"/>
    </row>
    <row r="3846" spans="4:4">
      <c r="D3846" s="184"/>
    </row>
    <row r="3847" spans="4:4">
      <c r="D3847" s="184"/>
    </row>
    <row r="3848" spans="4:4">
      <c r="D3848" s="184"/>
    </row>
    <row r="3849" spans="4:4">
      <c r="D3849" s="184"/>
    </row>
    <row r="3850" spans="4:4">
      <c r="D3850" s="184"/>
    </row>
    <row r="3851" spans="4:4">
      <c r="D3851" s="184"/>
    </row>
    <row r="3852" spans="4:4">
      <c r="D3852" s="184"/>
    </row>
    <row r="3853" spans="4:4">
      <c r="D3853" s="184"/>
    </row>
    <row r="3854" spans="4:4">
      <c r="D3854" s="184"/>
    </row>
    <row r="3855" spans="4:4">
      <c r="D3855" s="184"/>
    </row>
    <row r="3856" spans="4:4">
      <c r="D3856" s="184"/>
    </row>
    <row r="3857" spans="4:4">
      <c r="D3857" s="184"/>
    </row>
    <row r="3858" spans="4:4">
      <c r="D3858" s="184"/>
    </row>
    <row r="3859" spans="4:4">
      <c r="D3859" s="184"/>
    </row>
    <row r="3860" spans="4:4">
      <c r="D3860" s="184"/>
    </row>
    <row r="3861" spans="4:4">
      <c r="D3861" s="184"/>
    </row>
    <row r="3862" spans="4:4">
      <c r="D3862" s="184"/>
    </row>
    <row r="3863" spans="4:4">
      <c r="D3863" s="184"/>
    </row>
    <row r="3864" spans="4:4">
      <c r="D3864" s="184"/>
    </row>
    <row r="3865" spans="4:4">
      <c r="D3865" s="184"/>
    </row>
    <row r="3866" spans="4:4">
      <c r="D3866" s="184"/>
    </row>
    <row r="3867" spans="4:4">
      <c r="D3867" s="184"/>
    </row>
    <row r="3868" spans="4:4">
      <c r="D3868" s="184"/>
    </row>
    <row r="3869" spans="4:4">
      <c r="D3869" s="184"/>
    </row>
    <row r="3870" spans="4:4">
      <c r="D3870" s="184"/>
    </row>
    <row r="3871" spans="4:4">
      <c r="D3871" s="184"/>
    </row>
    <row r="3872" spans="4:4">
      <c r="D3872" s="184"/>
    </row>
    <row r="3873" spans="4:4">
      <c r="D3873" s="184"/>
    </row>
    <row r="3874" spans="4:4">
      <c r="D3874" s="184"/>
    </row>
    <row r="3875" spans="4:4">
      <c r="D3875" s="184"/>
    </row>
    <row r="3876" spans="4:4">
      <c r="D3876" s="184"/>
    </row>
    <row r="3877" spans="4:4">
      <c r="D3877" s="184"/>
    </row>
    <row r="3878" spans="4:4">
      <c r="D3878" s="184"/>
    </row>
    <row r="3879" spans="4:4">
      <c r="D3879" s="184"/>
    </row>
    <row r="3880" spans="4:4">
      <c r="D3880" s="184"/>
    </row>
    <row r="3881" spans="4:4">
      <c r="D3881" s="184"/>
    </row>
    <row r="3882" spans="4:4">
      <c r="D3882" s="184"/>
    </row>
    <row r="3883" spans="4:4">
      <c r="D3883" s="184"/>
    </row>
    <row r="3884" spans="4:4">
      <c r="D3884" s="184"/>
    </row>
    <row r="3885" spans="4:4">
      <c r="D3885" s="184"/>
    </row>
    <row r="3886" spans="4:4">
      <c r="D3886" s="184"/>
    </row>
    <row r="3887" spans="4:4">
      <c r="D3887" s="184"/>
    </row>
    <row r="3888" spans="4:4">
      <c r="D3888" s="184"/>
    </row>
    <row r="3889" spans="4:4">
      <c r="D3889" s="184"/>
    </row>
    <row r="3890" spans="4:4">
      <c r="D3890" s="184"/>
    </row>
    <row r="3891" spans="4:4">
      <c r="D3891" s="184"/>
    </row>
    <row r="3892" spans="4:4">
      <c r="D3892" s="184"/>
    </row>
    <row r="3893" spans="4:4">
      <c r="D3893" s="184"/>
    </row>
    <row r="3894" spans="4:4">
      <c r="D3894" s="184"/>
    </row>
    <row r="3895" spans="4:4">
      <c r="D3895" s="184"/>
    </row>
    <row r="3896" spans="4:4">
      <c r="D3896" s="184"/>
    </row>
    <row r="3897" spans="4:4">
      <c r="D3897" s="184"/>
    </row>
    <row r="3898" spans="4:4">
      <c r="D3898" s="184"/>
    </row>
    <row r="3899" spans="4:4">
      <c r="D3899" s="184"/>
    </row>
    <row r="3900" spans="4:4">
      <c r="D3900" s="184"/>
    </row>
    <row r="3901" spans="4:4">
      <c r="D3901" s="184"/>
    </row>
    <row r="3902" spans="4:4">
      <c r="D3902" s="184"/>
    </row>
    <row r="3903" spans="4:4">
      <c r="D3903" s="184"/>
    </row>
    <row r="3904" spans="4:4">
      <c r="D3904" s="184"/>
    </row>
    <row r="3905" spans="4:4">
      <c r="D3905" s="184"/>
    </row>
    <row r="3906" spans="4:4">
      <c r="D3906" s="184"/>
    </row>
    <row r="3907" spans="4:4">
      <c r="D3907" s="184"/>
    </row>
    <row r="3908" spans="4:4">
      <c r="D3908" s="184"/>
    </row>
    <row r="3909" spans="4:4">
      <c r="D3909" s="184"/>
    </row>
    <row r="3910" spans="4:4">
      <c r="D3910" s="184"/>
    </row>
    <row r="3911" spans="4:4">
      <c r="D3911" s="184"/>
    </row>
    <row r="3912" spans="4:4">
      <c r="D3912" s="184"/>
    </row>
    <row r="3913" spans="4:4">
      <c r="D3913" s="184"/>
    </row>
    <row r="3914" spans="4:4">
      <c r="D3914" s="184"/>
    </row>
    <row r="3915" spans="4:4">
      <c r="D3915" s="184"/>
    </row>
    <row r="3916" spans="4:4">
      <c r="D3916" s="184"/>
    </row>
    <row r="3917" spans="4:4">
      <c r="D3917" s="184"/>
    </row>
    <row r="3918" spans="4:4">
      <c r="D3918" s="184"/>
    </row>
    <row r="3919" spans="4:4">
      <c r="D3919" s="184"/>
    </row>
    <row r="3920" spans="4:4">
      <c r="D3920" s="184"/>
    </row>
    <row r="3921" spans="4:4">
      <c r="D3921" s="184"/>
    </row>
    <row r="3922" spans="4:4">
      <c r="D3922" s="184"/>
    </row>
    <row r="3923" spans="4:4">
      <c r="D3923" s="184"/>
    </row>
    <row r="3924" spans="4:4">
      <c r="D3924" s="184"/>
    </row>
    <row r="3925" spans="4:4">
      <c r="D3925" s="184"/>
    </row>
    <row r="3926" spans="4:4">
      <c r="D3926" s="184"/>
    </row>
    <row r="3927" spans="4:4">
      <c r="D3927" s="184"/>
    </row>
    <row r="3928" spans="4:4">
      <c r="D3928" s="184"/>
    </row>
    <row r="3929" spans="4:4">
      <c r="D3929" s="184"/>
    </row>
    <row r="3930" spans="4:4">
      <c r="D3930" s="184"/>
    </row>
    <row r="3931" spans="4:4">
      <c r="D3931" s="184"/>
    </row>
    <row r="3932" spans="4:4">
      <c r="D3932" s="184"/>
    </row>
    <row r="3933" spans="4:4">
      <c r="D3933" s="184"/>
    </row>
    <row r="3934" spans="4:4">
      <c r="D3934" s="184"/>
    </row>
    <row r="3935" spans="4:4">
      <c r="D3935" s="184"/>
    </row>
    <row r="3936" spans="4:4">
      <c r="D3936" s="184"/>
    </row>
    <row r="3937" spans="4:4">
      <c r="D3937" s="184"/>
    </row>
    <row r="3938" spans="4:4">
      <c r="D3938" s="184"/>
    </row>
    <row r="3939" spans="4:4">
      <c r="D3939" s="184"/>
    </row>
    <row r="3940" spans="4:4">
      <c r="D3940" s="184"/>
    </row>
    <row r="3941" spans="4:4">
      <c r="D3941" s="184"/>
    </row>
    <row r="3942" spans="4:4">
      <c r="D3942" s="184"/>
    </row>
    <row r="3943" spans="4:4">
      <c r="D3943" s="184"/>
    </row>
    <row r="3944" spans="4:4">
      <c r="D3944" s="184"/>
    </row>
    <row r="3945" spans="4:4">
      <c r="D3945" s="184"/>
    </row>
    <row r="3946" spans="4:4">
      <c r="D3946" s="184"/>
    </row>
    <row r="3947" spans="4:4">
      <c r="D3947" s="184"/>
    </row>
    <row r="3948" spans="4:4">
      <c r="D3948" s="184"/>
    </row>
    <row r="3949" spans="4:4">
      <c r="D3949" s="184"/>
    </row>
    <row r="3950" spans="4:4">
      <c r="D3950" s="184"/>
    </row>
    <row r="3951" spans="4:4">
      <c r="D3951" s="184"/>
    </row>
    <row r="3952" spans="4:4">
      <c r="D3952" s="184"/>
    </row>
    <row r="3953" spans="4:4">
      <c r="D3953" s="184"/>
    </row>
    <row r="3954" spans="4:4">
      <c r="D3954" s="184"/>
    </row>
    <row r="3955" spans="4:4">
      <c r="D3955" s="184"/>
    </row>
    <row r="3956" spans="4:4">
      <c r="D3956" s="184"/>
    </row>
    <row r="3957" spans="4:4">
      <c r="D3957" s="184"/>
    </row>
    <row r="3958" spans="4:4">
      <c r="D3958" s="184"/>
    </row>
    <row r="3959" spans="4:4">
      <c r="D3959" s="184"/>
    </row>
    <row r="3960" spans="4:4">
      <c r="D3960" s="184"/>
    </row>
    <row r="3961" spans="4:4">
      <c r="D3961" s="184"/>
    </row>
    <row r="3962" spans="4:4">
      <c r="D3962" s="184"/>
    </row>
    <row r="3963" spans="4:4">
      <c r="D3963" s="184"/>
    </row>
    <row r="3964" spans="4:4">
      <c r="D3964" s="184"/>
    </row>
    <row r="3965" spans="4:4">
      <c r="D3965" s="184"/>
    </row>
    <row r="3966" spans="4:4">
      <c r="D3966" s="184"/>
    </row>
    <row r="3967" spans="4:4">
      <c r="D3967" s="184"/>
    </row>
    <row r="3968" spans="4:4">
      <c r="D3968" s="184"/>
    </row>
    <row r="3969" spans="4:4">
      <c r="D3969" s="184"/>
    </row>
    <row r="3970" spans="4:4">
      <c r="D3970" s="184"/>
    </row>
    <row r="3971" spans="4:4">
      <c r="D3971" s="184"/>
    </row>
    <row r="3972" spans="4:4">
      <c r="D3972" s="184"/>
    </row>
    <row r="3973" spans="4:4">
      <c r="D3973" s="184"/>
    </row>
    <row r="3974" spans="4:4">
      <c r="D3974" s="184"/>
    </row>
    <row r="3975" spans="4:4">
      <c r="D3975" s="184"/>
    </row>
    <row r="3976" spans="4:4">
      <c r="D3976" s="184"/>
    </row>
    <row r="3977" spans="4:4">
      <c r="D3977" s="184"/>
    </row>
    <row r="3978" spans="4:4">
      <c r="D3978" s="184"/>
    </row>
    <row r="3979" spans="4:4">
      <c r="D3979" s="184"/>
    </row>
    <row r="3980" spans="4:4">
      <c r="D3980" s="184"/>
    </row>
    <row r="3981" spans="4:4">
      <c r="D3981" s="184"/>
    </row>
    <row r="3982" spans="4:4">
      <c r="D3982" s="184"/>
    </row>
    <row r="3983" spans="4:4">
      <c r="D3983" s="184"/>
    </row>
    <row r="3984" spans="4:4">
      <c r="D3984" s="184"/>
    </row>
    <row r="3985" spans="4:4">
      <c r="D3985" s="184"/>
    </row>
    <row r="3986" spans="4:4">
      <c r="D3986" s="184"/>
    </row>
    <row r="3987" spans="4:4">
      <c r="D3987" s="184"/>
    </row>
    <row r="3988" spans="4:4">
      <c r="D3988" s="184"/>
    </row>
    <row r="3989" spans="4:4">
      <c r="D3989" s="184"/>
    </row>
    <row r="3990" spans="4:4">
      <c r="D3990" s="184"/>
    </row>
    <row r="3991" spans="4:4">
      <c r="D3991" s="184"/>
    </row>
    <row r="3992" spans="4:4">
      <c r="D3992" s="184"/>
    </row>
    <row r="3993" spans="4:4">
      <c r="D3993" s="184"/>
    </row>
    <row r="3994" spans="4:4">
      <c r="D3994" s="184"/>
    </row>
    <row r="3995" spans="4:4">
      <c r="D3995" s="184"/>
    </row>
    <row r="3996" spans="4:4">
      <c r="D3996" s="184"/>
    </row>
    <row r="3997" spans="4:4">
      <c r="D3997" s="184"/>
    </row>
    <row r="3998" spans="4:4">
      <c r="D3998" s="184"/>
    </row>
    <row r="3999" spans="4:4">
      <c r="D3999" s="184"/>
    </row>
    <row r="4000" spans="4:4">
      <c r="D4000" s="184"/>
    </row>
    <row r="4001" spans="4:4">
      <c r="D4001" s="184"/>
    </row>
    <row r="4002" spans="4:4">
      <c r="D4002" s="184"/>
    </row>
    <row r="4003" spans="4:4">
      <c r="D4003" s="184"/>
    </row>
    <row r="4004" spans="4:4">
      <c r="D4004" s="184"/>
    </row>
    <row r="4005" spans="4:4">
      <c r="D4005" s="184"/>
    </row>
    <row r="4006" spans="4:4">
      <c r="D4006" s="184"/>
    </row>
    <row r="4007" spans="4:4">
      <c r="D4007" s="184"/>
    </row>
    <row r="4008" spans="4:4">
      <c r="D4008" s="184"/>
    </row>
    <row r="4009" spans="4:4">
      <c r="D4009" s="184"/>
    </row>
    <row r="4010" spans="4:4">
      <c r="D4010" s="184"/>
    </row>
    <row r="4011" spans="4:4">
      <c r="D4011" s="184"/>
    </row>
    <row r="4012" spans="4:4">
      <c r="D4012" s="184"/>
    </row>
    <row r="4013" spans="4:4">
      <c r="D4013" s="184"/>
    </row>
    <row r="4014" spans="4:4">
      <c r="D4014" s="184"/>
    </row>
    <row r="4015" spans="4:4">
      <c r="D4015" s="184"/>
    </row>
    <row r="4016" spans="4:4">
      <c r="D4016" s="184"/>
    </row>
    <row r="4017" spans="4:4">
      <c r="D4017" s="184"/>
    </row>
    <row r="4018" spans="4:4">
      <c r="D4018" s="184"/>
    </row>
    <row r="4019" spans="4:4">
      <c r="D4019" s="184"/>
    </row>
    <row r="4020" spans="4:4">
      <c r="D4020" s="184"/>
    </row>
    <row r="4021" spans="4:4">
      <c r="D4021" s="184"/>
    </row>
    <row r="4022" spans="4:4">
      <c r="D4022" s="184"/>
    </row>
    <row r="4023" spans="4:4">
      <c r="D4023" s="184"/>
    </row>
    <row r="4024" spans="4:4">
      <c r="D4024" s="184"/>
    </row>
    <row r="4025" spans="4:4">
      <c r="D4025" s="184"/>
    </row>
    <row r="4026" spans="4:4">
      <c r="D4026" s="184"/>
    </row>
    <row r="4027" spans="4:4">
      <c r="D4027" s="184"/>
    </row>
    <row r="4028" spans="4:4">
      <c r="D4028" s="184"/>
    </row>
    <row r="4029" spans="4:4">
      <c r="D4029" s="184"/>
    </row>
    <row r="4030" spans="4:4">
      <c r="D4030" s="184"/>
    </row>
    <row r="4031" spans="4:4">
      <c r="D4031" s="184"/>
    </row>
    <row r="4032" spans="4:4">
      <c r="D4032" s="184"/>
    </row>
    <row r="4033" spans="4:4">
      <c r="D4033" s="184"/>
    </row>
    <row r="4034" spans="4:4">
      <c r="D4034" s="184"/>
    </row>
    <row r="4035" spans="4:4">
      <c r="D4035" s="184"/>
    </row>
    <row r="4036" spans="4:4">
      <c r="D4036" s="184"/>
    </row>
    <row r="4037" spans="4:4">
      <c r="D4037" s="184"/>
    </row>
    <row r="4038" spans="4:4">
      <c r="D4038" s="184"/>
    </row>
    <row r="4039" spans="4:4">
      <c r="D4039" s="184"/>
    </row>
    <row r="4040" spans="4:4">
      <c r="D4040" s="184"/>
    </row>
    <row r="4041" spans="4:4">
      <c r="D4041" s="184"/>
    </row>
    <row r="4042" spans="4:4">
      <c r="D4042" s="184"/>
    </row>
    <row r="4043" spans="4:4">
      <c r="D4043" s="184"/>
    </row>
    <row r="4044" spans="4:4">
      <c r="D4044" s="184"/>
    </row>
    <row r="4045" spans="4:4">
      <c r="D4045" s="184"/>
    </row>
    <row r="4046" spans="4:4">
      <c r="D4046" s="184"/>
    </row>
    <row r="4047" spans="4:4">
      <c r="D4047" s="184"/>
    </row>
    <row r="4048" spans="4:4">
      <c r="D4048" s="184"/>
    </row>
    <row r="4049" spans="4:4">
      <c r="D4049" s="184"/>
    </row>
    <row r="4050" spans="4:4">
      <c r="D4050" s="184"/>
    </row>
    <row r="4051" spans="4:4">
      <c r="D4051" s="184"/>
    </row>
    <row r="4052" spans="4:4">
      <c r="D4052" s="184"/>
    </row>
    <row r="4053" spans="4:4">
      <c r="D4053" s="184"/>
    </row>
    <row r="4054" spans="4:4">
      <c r="D4054" s="184"/>
    </row>
    <row r="4055" spans="4:4">
      <c r="D4055" s="184"/>
    </row>
    <row r="4056" spans="4:4">
      <c r="D4056" s="184"/>
    </row>
    <row r="4057" spans="4:4">
      <c r="D4057" s="184"/>
    </row>
    <row r="4058" spans="4:4">
      <c r="D4058" s="184"/>
    </row>
    <row r="4059" spans="4:4">
      <c r="D4059" s="184"/>
    </row>
    <row r="4060" spans="4:4">
      <c r="D4060" s="184"/>
    </row>
    <row r="4061" spans="4:4">
      <c r="D4061" s="184"/>
    </row>
    <row r="4062" spans="4:4">
      <c r="D4062" s="184"/>
    </row>
    <row r="4063" spans="4:4">
      <c r="D4063" s="184"/>
    </row>
    <row r="4064" spans="4:4">
      <c r="D4064" s="184"/>
    </row>
    <row r="4065" spans="4:4">
      <c r="D4065" s="184"/>
    </row>
    <row r="4066" spans="4:4">
      <c r="D4066" s="184"/>
    </row>
    <row r="4067" spans="4:4">
      <c r="D4067" s="184"/>
    </row>
    <row r="4068" spans="4:4">
      <c r="D4068" s="184"/>
    </row>
    <row r="4069" spans="4:4">
      <c r="D4069" s="184"/>
    </row>
    <row r="4070" spans="4:4">
      <c r="D4070" s="184"/>
    </row>
    <row r="4071" spans="4:4">
      <c r="D4071" s="184"/>
    </row>
    <row r="4072" spans="4:4">
      <c r="D4072" s="184"/>
    </row>
    <row r="4073" spans="4:4">
      <c r="D4073" s="184"/>
    </row>
    <row r="4074" spans="4:4">
      <c r="D4074" s="184"/>
    </row>
    <row r="4075" spans="4:4">
      <c r="D4075" s="184"/>
    </row>
    <row r="4076" spans="4:4">
      <c r="D4076" s="184"/>
    </row>
    <row r="4077" spans="4:4">
      <c r="D4077" s="184"/>
    </row>
    <row r="4078" spans="4:4">
      <c r="D4078" s="184"/>
    </row>
    <row r="4079" spans="4:4">
      <c r="D4079" s="184"/>
    </row>
    <row r="4080" spans="4:4">
      <c r="D4080" s="184"/>
    </row>
    <row r="4081" spans="4:4">
      <c r="D4081" s="184"/>
    </row>
    <row r="4082" spans="4:4">
      <c r="D4082" s="184"/>
    </row>
    <row r="4083" spans="4:4">
      <c r="D4083" s="184"/>
    </row>
    <row r="4084" spans="4:4">
      <c r="D4084" s="184"/>
    </row>
    <row r="4085" spans="4:4">
      <c r="D4085" s="184"/>
    </row>
    <row r="4086" spans="4:4">
      <c r="D4086" s="184"/>
    </row>
    <row r="4087" spans="4:4">
      <c r="D4087" s="184"/>
    </row>
    <row r="4088" spans="4:4">
      <c r="D4088" s="184"/>
    </row>
    <row r="4089" spans="4:4">
      <c r="D4089" s="184"/>
    </row>
    <row r="4090" spans="4:4">
      <c r="D4090" s="184"/>
    </row>
    <row r="4091" spans="4:4">
      <c r="D4091" s="184"/>
    </row>
    <row r="4092" spans="4:4">
      <c r="D4092" s="184"/>
    </row>
    <row r="4093" spans="4:4">
      <c r="D4093" s="184"/>
    </row>
    <row r="4094" spans="4:4">
      <c r="D4094" s="184"/>
    </row>
    <row r="4095" spans="4:4">
      <c r="D4095" s="184"/>
    </row>
    <row r="4096" spans="4:4">
      <c r="D4096" s="184"/>
    </row>
    <row r="4097" spans="4:4">
      <c r="D4097" s="184"/>
    </row>
    <row r="4098" spans="4:4">
      <c r="D4098" s="184"/>
    </row>
    <row r="4099" spans="4:4">
      <c r="D4099" s="184"/>
    </row>
    <row r="4100" spans="4:4">
      <c r="D4100" s="184"/>
    </row>
    <row r="4101" spans="4:4">
      <c r="D4101" s="184"/>
    </row>
    <row r="4102" spans="4:4">
      <c r="D4102" s="184"/>
    </row>
    <row r="4103" spans="4:4">
      <c r="D4103" s="184"/>
    </row>
    <row r="4104" spans="4:4">
      <c r="D4104" s="184"/>
    </row>
    <row r="4105" spans="4:4">
      <c r="D4105" s="184"/>
    </row>
    <row r="4106" spans="4:4">
      <c r="D4106" s="184"/>
    </row>
    <row r="4107" spans="4:4">
      <c r="D4107" s="184"/>
    </row>
    <row r="4108" spans="4:4">
      <c r="D4108" s="184"/>
    </row>
    <row r="4109" spans="4:4">
      <c r="D4109" s="184"/>
    </row>
    <row r="4110" spans="4:4">
      <c r="D4110" s="184"/>
    </row>
    <row r="4111" spans="4:4">
      <c r="D4111" s="184"/>
    </row>
    <row r="4112" spans="4:4">
      <c r="D4112" s="184"/>
    </row>
    <row r="4113" spans="4:4">
      <c r="D4113" s="184"/>
    </row>
    <row r="4114" spans="4:4">
      <c r="D4114" s="184"/>
    </row>
    <row r="4115" spans="4:4">
      <c r="D4115" s="184"/>
    </row>
    <row r="4116" spans="4:4">
      <c r="D4116" s="184"/>
    </row>
    <row r="4117" spans="4:4">
      <c r="D4117" s="184"/>
    </row>
    <row r="4118" spans="4:4">
      <c r="D4118" s="184"/>
    </row>
    <row r="4119" spans="4:4">
      <c r="D4119" s="184"/>
    </row>
    <row r="4120" spans="4:4">
      <c r="D4120" s="184"/>
    </row>
    <row r="4121" spans="4:4">
      <c r="D4121" s="184"/>
    </row>
    <row r="4122" spans="4:4">
      <c r="D4122" s="184"/>
    </row>
    <row r="4123" spans="4:4">
      <c r="D4123" s="184"/>
    </row>
    <row r="4124" spans="4:4">
      <c r="D4124" s="184"/>
    </row>
    <row r="4125" spans="4:4">
      <c r="D4125" s="184"/>
    </row>
    <row r="4126" spans="4:4">
      <c r="D4126" s="184"/>
    </row>
    <row r="4127" spans="4:4">
      <c r="D4127" s="184"/>
    </row>
    <row r="4128" spans="4:4">
      <c r="D4128" s="184"/>
    </row>
    <row r="4129" spans="4:4">
      <c r="D4129" s="184"/>
    </row>
    <row r="4130" spans="4:4">
      <c r="D4130" s="184"/>
    </row>
    <row r="4131" spans="4:4">
      <c r="D4131" s="184"/>
    </row>
    <row r="4132" spans="4:4">
      <c r="D4132" s="184"/>
    </row>
    <row r="4133" spans="4:4">
      <c r="D4133" s="184"/>
    </row>
    <row r="4134" spans="4:4">
      <c r="D4134" s="184"/>
    </row>
    <row r="4135" spans="4:4">
      <c r="D4135" s="184"/>
    </row>
    <row r="4136" spans="4:4">
      <c r="D4136" s="184"/>
    </row>
    <row r="4137" spans="4:4">
      <c r="D4137" s="184"/>
    </row>
    <row r="4138" spans="4:4">
      <c r="D4138" s="184"/>
    </row>
    <row r="4139" spans="4:4">
      <c r="D4139" s="184"/>
    </row>
    <row r="4140" spans="4:4">
      <c r="D4140" s="184"/>
    </row>
    <row r="4141" spans="4:4">
      <c r="D4141" s="184"/>
    </row>
    <row r="4142" spans="4:4">
      <c r="D4142" s="184"/>
    </row>
    <row r="4143" spans="4:4">
      <c r="D4143" s="184"/>
    </row>
    <row r="4144" spans="4:4">
      <c r="D4144" s="184"/>
    </row>
    <row r="4145" spans="4:4">
      <c r="D4145" s="184"/>
    </row>
    <row r="4146" spans="4:4">
      <c r="D4146" s="184"/>
    </row>
    <row r="4147" spans="4:4">
      <c r="D4147" s="184"/>
    </row>
    <row r="4148" spans="4:4">
      <c r="D4148" s="184"/>
    </row>
    <row r="4149" spans="4:4">
      <c r="D4149" s="184"/>
    </row>
    <row r="4150" spans="4:4">
      <c r="D4150" s="184"/>
    </row>
    <row r="4151" spans="4:4">
      <c r="D4151" s="184"/>
    </row>
    <row r="4152" spans="4:4">
      <c r="D4152" s="184"/>
    </row>
    <row r="4153" spans="4:4">
      <c r="D4153" s="184"/>
    </row>
    <row r="4154" spans="4:4">
      <c r="D4154" s="184"/>
    </row>
    <row r="4155" spans="4:4">
      <c r="D4155" s="184"/>
    </row>
    <row r="4156" spans="4:4">
      <c r="D4156" s="184"/>
    </row>
    <row r="4157" spans="4:4">
      <c r="D4157" s="184"/>
    </row>
    <row r="4158" spans="4:4">
      <c r="D4158" s="184"/>
    </row>
    <row r="4159" spans="4:4">
      <c r="D4159" s="184"/>
    </row>
    <row r="4160" spans="4:4">
      <c r="D4160" s="184"/>
    </row>
    <row r="4161" spans="4:4">
      <c r="D4161" s="184"/>
    </row>
    <row r="4162" spans="4:4">
      <c r="D4162" s="184"/>
    </row>
    <row r="4163" spans="4:4">
      <c r="D4163" s="184"/>
    </row>
    <row r="4164" spans="4:4">
      <c r="D4164" s="184"/>
    </row>
    <row r="4165" spans="4:4">
      <c r="D4165" s="184"/>
    </row>
    <row r="4166" spans="4:4">
      <c r="D4166" s="184"/>
    </row>
    <row r="4167" spans="4:4">
      <c r="D4167" s="184"/>
    </row>
    <row r="4168" spans="4:4">
      <c r="D4168" s="184"/>
    </row>
    <row r="4169" spans="4:4">
      <c r="D4169" s="184"/>
    </row>
    <row r="4170" spans="4:4">
      <c r="D4170" s="184"/>
    </row>
    <row r="4171" spans="4:4">
      <c r="D4171" s="184"/>
    </row>
    <row r="4172" spans="4:4">
      <c r="D4172" s="184"/>
    </row>
    <row r="4173" spans="4:4">
      <c r="D4173" s="184"/>
    </row>
    <row r="4174" spans="4:4">
      <c r="D4174" s="184"/>
    </row>
    <row r="4175" spans="4:4">
      <c r="D4175" s="184"/>
    </row>
    <row r="4176" spans="4:4">
      <c r="D4176" s="184"/>
    </row>
    <row r="4177" spans="4:4">
      <c r="D4177" s="184"/>
    </row>
    <row r="4178" spans="4:4">
      <c r="D4178" s="184"/>
    </row>
    <row r="4179" spans="4:4">
      <c r="D4179" s="184"/>
    </row>
    <row r="4180" spans="4:4">
      <c r="D4180" s="184"/>
    </row>
    <row r="4181" spans="4:4">
      <c r="D4181" s="184"/>
    </row>
    <row r="4182" spans="4:4">
      <c r="D4182" s="184"/>
    </row>
    <row r="4183" spans="4:4">
      <c r="D4183" s="184"/>
    </row>
    <row r="4184" spans="4:4">
      <c r="D4184" s="184"/>
    </row>
    <row r="4185" spans="4:4">
      <c r="D4185" s="184"/>
    </row>
    <row r="4186" spans="4:4">
      <c r="D4186" s="184"/>
    </row>
    <row r="4187" spans="4:4">
      <c r="D4187" s="184"/>
    </row>
    <row r="4188" spans="4:4">
      <c r="D4188" s="184"/>
    </row>
    <row r="4189" spans="4:4">
      <c r="D4189" s="184"/>
    </row>
    <row r="4190" spans="4:4">
      <c r="D4190" s="184"/>
    </row>
    <row r="4191" spans="4:4">
      <c r="D4191" s="184"/>
    </row>
    <row r="4192" spans="4:4">
      <c r="D4192" s="184"/>
    </row>
    <row r="4193" spans="4:4">
      <c r="D4193" s="184"/>
    </row>
    <row r="4194" spans="4:4">
      <c r="D4194" s="184"/>
    </row>
    <row r="4195" spans="4:4">
      <c r="D4195" s="184"/>
    </row>
    <row r="4196" spans="4:4">
      <c r="D4196" s="184"/>
    </row>
    <row r="4197" spans="4:4">
      <c r="D4197" s="184"/>
    </row>
    <row r="4198" spans="4:4">
      <c r="D4198" s="184"/>
    </row>
    <row r="4199" spans="4:4">
      <c r="D4199" s="184"/>
    </row>
    <row r="4200" spans="4:4">
      <c r="D4200" s="184"/>
    </row>
    <row r="4201" spans="4:4">
      <c r="D4201" s="184"/>
    </row>
    <row r="4202" spans="4:4">
      <c r="D4202" s="184"/>
    </row>
    <row r="4203" spans="4:4">
      <c r="D4203" s="184"/>
    </row>
    <row r="4204" spans="4:4">
      <c r="D4204" s="184"/>
    </row>
    <row r="4205" spans="4:4">
      <c r="D4205" s="184"/>
    </row>
    <row r="4206" spans="4:4">
      <c r="D4206" s="184"/>
    </row>
    <row r="4207" spans="4:4">
      <c r="D4207" s="184"/>
    </row>
    <row r="4208" spans="4:4">
      <c r="D4208" s="184"/>
    </row>
    <row r="4209" spans="4:4">
      <c r="D4209" s="184"/>
    </row>
    <row r="4210" spans="4:4">
      <c r="D4210" s="184"/>
    </row>
    <row r="4211" spans="4:4">
      <c r="D4211" s="184"/>
    </row>
    <row r="4212" spans="4:4">
      <c r="D4212" s="184"/>
    </row>
    <row r="4213" spans="4:4">
      <c r="D4213" s="184"/>
    </row>
    <row r="4214" spans="4:4">
      <c r="D4214" s="184"/>
    </row>
    <row r="4215" spans="4:4">
      <c r="D4215" s="184"/>
    </row>
    <row r="4216" spans="4:4">
      <c r="D4216" s="184"/>
    </row>
    <row r="4217" spans="4:4">
      <c r="D4217" s="184"/>
    </row>
    <row r="4218" spans="4:4">
      <c r="D4218" s="184"/>
    </row>
    <row r="4219" spans="4:4">
      <c r="D4219" s="184"/>
    </row>
    <row r="4220" spans="4:4">
      <c r="D4220" s="184"/>
    </row>
    <row r="4221" spans="4:4">
      <c r="D4221" s="184"/>
    </row>
    <row r="4222" spans="4:4">
      <c r="D4222" s="184"/>
    </row>
    <row r="4223" spans="4:4">
      <c r="D4223" s="184"/>
    </row>
    <row r="4224" spans="4:4">
      <c r="D4224" s="184"/>
    </row>
    <row r="4225" spans="4:4">
      <c r="D4225" s="184"/>
    </row>
    <row r="4226" spans="4:4">
      <c r="D4226" s="184"/>
    </row>
    <row r="4227" spans="4:4">
      <c r="D4227" s="184"/>
    </row>
    <row r="4228" spans="4:4">
      <c r="D4228" s="184"/>
    </row>
    <row r="4229" spans="4:4">
      <c r="D4229" s="184"/>
    </row>
    <row r="4230" spans="4:4">
      <c r="D4230" s="184"/>
    </row>
    <row r="4231" spans="4:4">
      <c r="D4231" s="184"/>
    </row>
    <row r="4232" spans="4:4">
      <c r="D4232" s="184"/>
    </row>
    <row r="4233" spans="4:4">
      <c r="D4233" s="184"/>
    </row>
    <row r="4234" spans="4:4">
      <c r="D4234" s="184"/>
    </row>
    <row r="4235" spans="4:4">
      <c r="D4235" s="184"/>
    </row>
    <row r="4236" spans="4:4">
      <c r="D4236" s="184"/>
    </row>
    <row r="4237" spans="4:4">
      <c r="D4237" s="184"/>
    </row>
    <row r="4238" spans="4:4">
      <c r="D4238" s="184"/>
    </row>
    <row r="4239" spans="4:4">
      <c r="D4239" s="184"/>
    </row>
    <row r="4240" spans="4:4">
      <c r="D4240" s="184"/>
    </row>
    <row r="4241" spans="4:4">
      <c r="D4241" s="184"/>
    </row>
    <row r="4242" spans="4:4">
      <c r="D4242" s="184"/>
    </row>
    <row r="4243" spans="4:4">
      <c r="D4243" s="184"/>
    </row>
    <row r="4244" spans="4:4">
      <c r="D4244" s="184"/>
    </row>
    <row r="4245" spans="4:4">
      <c r="D4245" s="184"/>
    </row>
    <row r="4246" spans="4:4">
      <c r="D4246" s="184"/>
    </row>
    <row r="4247" spans="4:4">
      <c r="D4247" s="184"/>
    </row>
    <row r="4248" spans="4:4">
      <c r="D4248" s="184"/>
    </row>
    <row r="4249" spans="4:4">
      <c r="D4249" s="184"/>
    </row>
    <row r="4250" spans="4:4">
      <c r="D4250" s="184"/>
    </row>
    <row r="4251" spans="4:4">
      <c r="D4251" s="184"/>
    </row>
    <row r="4252" spans="4:4">
      <c r="D4252" s="184"/>
    </row>
    <row r="4253" spans="4:4">
      <c r="D4253" s="184"/>
    </row>
    <row r="4254" spans="4:4">
      <c r="D4254" s="184"/>
    </row>
    <row r="4255" spans="4:4">
      <c r="D4255" s="184"/>
    </row>
    <row r="4256" spans="4:4">
      <c r="D4256" s="184"/>
    </row>
    <row r="4257" spans="4:4">
      <c r="D4257" s="184"/>
    </row>
    <row r="4258" spans="4:4">
      <c r="D4258" s="184"/>
    </row>
    <row r="4259" spans="4:4">
      <c r="D4259" s="184"/>
    </row>
    <row r="4260" spans="4:4">
      <c r="D4260" s="184"/>
    </row>
    <row r="4261" spans="4:4">
      <c r="D4261" s="184"/>
    </row>
    <row r="4262" spans="4:4">
      <c r="D4262" s="184"/>
    </row>
    <row r="4263" spans="4:4">
      <c r="D4263" s="184"/>
    </row>
    <row r="4264" spans="4:4">
      <c r="D4264" s="184"/>
    </row>
    <row r="4265" spans="4:4">
      <c r="D4265" s="184"/>
    </row>
    <row r="4266" spans="4:4">
      <c r="D4266" s="184"/>
    </row>
    <row r="4267" spans="4:4">
      <c r="D4267" s="184"/>
    </row>
    <row r="4268" spans="4:4">
      <c r="D4268" s="184"/>
    </row>
    <row r="4269" spans="4:4">
      <c r="D4269" s="184"/>
    </row>
    <row r="4270" spans="4:4">
      <c r="D4270" s="184"/>
    </row>
    <row r="4271" spans="4:4">
      <c r="D4271" s="184"/>
    </row>
    <row r="4272" spans="4:4">
      <c r="D4272" s="184"/>
    </row>
    <row r="4273" spans="4:4">
      <c r="D4273" s="184"/>
    </row>
    <row r="4274" spans="4:4">
      <c r="D4274" s="184"/>
    </row>
    <row r="4275" spans="4:4">
      <c r="D4275" s="184"/>
    </row>
    <row r="4276" spans="4:4">
      <c r="D4276" s="184"/>
    </row>
    <row r="4277" spans="4:4">
      <c r="D4277" s="184"/>
    </row>
    <row r="4278" spans="4:4">
      <c r="D4278" s="184"/>
    </row>
    <row r="4279" spans="4:4">
      <c r="D4279" s="184"/>
    </row>
    <row r="4280" spans="4:4">
      <c r="D4280" s="184"/>
    </row>
    <row r="4281" spans="4:4">
      <c r="D4281" s="184"/>
    </row>
    <row r="4282" spans="4:4">
      <c r="D4282" s="184"/>
    </row>
    <row r="4283" spans="4:4">
      <c r="D4283" s="184"/>
    </row>
    <row r="4284" spans="4:4">
      <c r="D4284" s="184"/>
    </row>
    <row r="4285" spans="4:4">
      <c r="D4285" s="184"/>
    </row>
    <row r="4286" spans="4:4">
      <c r="D4286" s="184"/>
    </row>
    <row r="4287" spans="4:4">
      <c r="D4287" s="184"/>
    </row>
    <row r="4288" spans="4:4">
      <c r="D4288" s="184"/>
    </row>
    <row r="4289" spans="4:4">
      <c r="D4289" s="184"/>
    </row>
    <row r="4290" spans="4:4">
      <c r="D4290" s="184"/>
    </row>
    <row r="4291" spans="4:4">
      <c r="D4291" s="184"/>
    </row>
    <row r="4292" spans="4:4">
      <c r="D4292" s="184"/>
    </row>
    <row r="4293" spans="4:4">
      <c r="D4293" s="184"/>
    </row>
    <row r="4294" spans="4:4">
      <c r="D4294" s="184"/>
    </row>
    <row r="4295" spans="4:4">
      <c r="D4295" s="184"/>
    </row>
    <row r="4296" spans="4:4">
      <c r="D4296" s="184"/>
    </row>
    <row r="4297" spans="4:4">
      <c r="D4297" s="184"/>
    </row>
    <row r="4298" spans="4:4">
      <c r="D4298" s="184"/>
    </row>
    <row r="4299" spans="4:4">
      <c r="D4299" s="184"/>
    </row>
    <row r="4300" spans="4:4">
      <c r="D4300" s="184"/>
    </row>
    <row r="4301" spans="4:4">
      <c r="D4301" s="184"/>
    </row>
    <row r="4302" spans="4:4">
      <c r="D4302" s="184"/>
    </row>
    <row r="4303" spans="4:4">
      <c r="D4303" s="184"/>
    </row>
    <row r="4304" spans="4:4">
      <c r="D4304" s="184"/>
    </row>
    <row r="4305" spans="4:4">
      <c r="D4305" s="184"/>
    </row>
    <row r="4306" spans="4:4">
      <c r="D4306" s="184"/>
    </row>
    <row r="4307" spans="4:4">
      <c r="D4307" s="184"/>
    </row>
    <row r="4308" spans="4:4">
      <c r="D4308" s="184"/>
    </row>
    <row r="4309" spans="4:4">
      <c r="D4309" s="184"/>
    </row>
    <row r="4310" spans="4:4">
      <c r="D4310" s="184"/>
    </row>
    <row r="4311" spans="4:4">
      <c r="D4311" s="184"/>
    </row>
    <row r="4312" spans="4:4">
      <c r="D4312" s="184"/>
    </row>
    <row r="4313" spans="4:4">
      <c r="D4313" s="184"/>
    </row>
    <row r="4314" spans="4:4">
      <c r="D4314" s="184"/>
    </row>
    <row r="4315" spans="4:4">
      <c r="D4315" s="184"/>
    </row>
    <row r="4316" spans="4:4">
      <c r="D4316" s="184"/>
    </row>
    <row r="4317" spans="4:4">
      <c r="D4317" s="184"/>
    </row>
    <row r="4318" spans="4:4">
      <c r="D4318" s="184"/>
    </row>
    <row r="4319" spans="4:4">
      <c r="D4319" s="184"/>
    </row>
    <row r="4320" spans="4:4">
      <c r="D4320" s="184"/>
    </row>
    <row r="4321" spans="4:4">
      <c r="D4321" s="184"/>
    </row>
    <row r="4322" spans="4:4">
      <c r="D4322" s="184"/>
    </row>
    <row r="4323" spans="4:4">
      <c r="D4323" s="184"/>
    </row>
    <row r="4324" spans="4:4">
      <c r="D4324" s="184"/>
    </row>
    <row r="4325" spans="4:4">
      <c r="D4325" s="184"/>
    </row>
    <row r="4326" spans="4:4">
      <c r="D4326" s="184"/>
    </row>
    <row r="4327" spans="4:4">
      <c r="D4327" s="184"/>
    </row>
    <row r="4328" spans="4:4">
      <c r="D4328" s="184"/>
    </row>
    <row r="4329" spans="4:4">
      <c r="D4329" s="184"/>
    </row>
    <row r="4330" spans="4:4">
      <c r="D4330" s="184"/>
    </row>
    <row r="4331" spans="4:4">
      <c r="D4331" s="184"/>
    </row>
    <row r="4332" spans="4:4">
      <c r="D4332" s="184"/>
    </row>
    <row r="4333" spans="4:4">
      <c r="D4333" s="184"/>
    </row>
    <row r="4334" spans="4:4">
      <c r="D4334" s="184"/>
    </row>
    <row r="4335" spans="4:4">
      <c r="D4335" s="184"/>
    </row>
    <row r="4336" spans="4:4">
      <c r="D4336" s="184"/>
    </row>
    <row r="4337" spans="4:4">
      <c r="D4337" s="184"/>
    </row>
    <row r="4338" spans="4:4">
      <c r="D4338" s="184"/>
    </row>
    <row r="4339" spans="4:4">
      <c r="D4339" s="184"/>
    </row>
    <row r="4340" spans="4:4">
      <c r="D4340" s="184"/>
    </row>
    <row r="4341" spans="4:4">
      <c r="D4341" s="184"/>
    </row>
    <row r="4342" spans="4:4">
      <c r="D4342" s="184"/>
    </row>
    <row r="4343" spans="4:4">
      <c r="D4343" s="184"/>
    </row>
    <row r="4344" spans="4:4">
      <c r="D4344" s="184"/>
    </row>
    <row r="4345" spans="4:4">
      <c r="D4345" s="184"/>
    </row>
    <row r="4346" spans="4:4">
      <c r="D4346" s="184"/>
    </row>
    <row r="4347" spans="4:4">
      <c r="D4347" s="184"/>
    </row>
    <row r="4348" spans="4:4">
      <c r="D4348" s="184"/>
    </row>
    <row r="4349" spans="4:4">
      <c r="D4349" s="184"/>
    </row>
    <row r="4350" spans="4:4">
      <c r="D4350" s="184"/>
    </row>
    <row r="4351" spans="4:4">
      <c r="D4351" s="184"/>
    </row>
    <row r="4352" spans="4:4">
      <c r="D4352" s="184"/>
    </row>
    <row r="4353" spans="4:4">
      <c r="D4353" s="184"/>
    </row>
    <row r="4354" spans="4:4">
      <c r="D4354" s="184"/>
    </row>
    <row r="4355" spans="4:4">
      <c r="D4355" s="184"/>
    </row>
    <row r="4356" spans="4:4">
      <c r="D4356" s="184"/>
    </row>
    <row r="4357" spans="4:4">
      <c r="D4357" s="184"/>
    </row>
    <row r="4358" spans="4:4">
      <c r="D4358" s="184"/>
    </row>
    <row r="4359" spans="4:4">
      <c r="D4359" s="184"/>
    </row>
    <row r="4360" spans="4:4">
      <c r="D4360" s="184"/>
    </row>
    <row r="4361" spans="4:4">
      <c r="D4361" s="184"/>
    </row>
    <row r="4362" spans="4:4">
      <c r="D4362" s="184"/>
    </row>
    <row r="4363" spans="4:4">
      <c r="D4363" s="184"/>
    </row>
    <row r="4364" spans="4:4">
      <c r="D4364" s="184"/>
    </row>
    <row r="4365" spans="4:4">
      <c r="D4365" s="184"/>
    </row>
    <row r="4366" spans="4:4">
      <c r="D4366" s="184"/>
    </row>
    <row r="4367" spans="4:4">
      <c r="D4367" s="184"/>
    </row>
    <row r="4368" spans="4:4">
      <c r="D4368" s="184"/>
    </row>
    <row r="4369" spans="4:4">
      <c r="D4369" s="184"/>
    </row>
    <row r="4370" spans="4:4">
      <c r="D4370" s="184"/>
    </row>
    <row r="4371" spans="4:4">
      <c r="D4371" s="184"/>
    </row>
    <row r="4372" spans="4:4">
      <c r="D4372" s="184"/>
    </row>
    <row r="4373" spans="4:4">
      <c r="D4373" s="184"/>
    </row>
    <row r="4374" spans="4:4">
      <c r="D4374" s="184"/>
    </row>
    <row r="4375" spans="4:4">
      <c r="D4375" s="184"/>
    </row>
    <row r="4376" spans="4:4">
      <c r="D4376" s="184"/>
    </row>
    <row r="4377" spans="4:4">
      <c r="D4377" s="184"/>
    </row>
    <row r="4378" spans="4:4">
      <c r="D4378" s="184"/>
    </row>
    <row r="4379" spans="4:4">
      <c r="D4379" s="184"/>
    </row>
    <row r="4380" spans="4:4">
      <c r="D4380" s="184"/>
    </row>
    <row r="4381" spans="4:4">
      <c r="D4381" s="184"/>
    </row>
    <row r="4382" spans="4:4">
      <c r="D4382" s="184"/>
    </row>
    <row r="4383" spans="4:4">
      <c r="D4383" s="184"/>
    </row>
    <row r="4384" spans="4:4">
      <c r="D4384" s="184"/>
    </row>
    <row r="4385" spans="4:4">
      <c r="D4385" s="184"/>
    </row>
    <row r="4386" spans="4:4">
      <c r="D4386" s="184"/>
    </row>
    <row r="4387" spans="4:4">
      <c r="D4387" s="184"/>
    </row>
    <row r="4388" spans="4:4">
      <c r="D4388" s="184"/>
    </row>
    <row r="4389" spans="4:4">
      <c r="D4389" s="184"/>
    </row>
    <row r="4390" spans="4:4">
      <c r="D4390" s="184"/>
    </row>
    <row r="4391" spans="4:4">
      <c r="D4391" s="184"/>
    </row>
    <row r="4392" spans="4:4">
      <c r="D4392" s="184"/>
    </row>
    <row r="4393" spans="4:4">
      <c r="D4393" s="184"/>
    </row>
    <row r="4394" spans="4:4">
      <c r="D4394" s="184"/>
    </row>
    <row r="4395" spans="4:4">
      <c r="D4395" s="184"/>
    </row>
    <row r="4396" spans="4:4">
      <c r="D4396" s="184"/>
    </row>
    <row r="4397" spans="4:4">
      <c r="D4397" s="184"/>
    </row>
    <row r="4398" spans="4:4">
      <c r="D4398" s="184"/>
    </row>
    <row r="4399" spans="4:4">
      <c r="D4399" s="184"/>
    </row>
    <row r="4400" spans="4:4">
      <c r="D4400" s="184"/>
    </row>
    <row r="4401" spans="4:4">
      <c r="D4401" s="184"/>
    </row>
    <row r="4402" spans="4:4">
      <c r="D4402" s="184"/>
    </row>
    <row r="4403" spans="4:4">
      <c r="D4403" s="184"/>
    </row>
    <row r="4404" spans="4:4">
      <c r="D4404" s="184"/>
    </row>
    <row r="4405" spans="4:4">
      <c r="D4405" s="184"/>
    </row>
    <row r="4406" spans="4:4">
      <c r="D4406" s="184"/>
    </row>
    <row r="4407" spans="4:4">
      <c r="D4407" s="184"/>
    </row>
    <row r="4408" spans="4:4">
      <c r="D4408" s="184"/>
    </row>
    <row r="4409" spans="4:4">
      <c r="D4409" s="184"/>
    </row>
    <row r="4410" spans="4:4">
      <c r="D4410" s="184"/>
    </row>
    <row r="4411" spans="4:4">
      <c r="D4411" s="184"/>
    </row>
    <row r="4412" spans="4:4">
      <c r="D4412" s="184"/>
    </row>
    <row r="4413" spans="4:4">
      <c r="D4413" s="184"/>
    </row>
    <row r="4414" spans="4:4">
      <c r="D4414" s="184"/>
    </row>
    <row r="4415" spans="4:4">
      <c r="D4415" s="184"/>
    </row>
    <row r="4416" spans="4:4">
      <c r="D4416" s="184"/>
    </row>
    <row r="4417" spans="4:4">
      <c r="D4417" s="184"/>
    </row>
    <row r="4418" spans="4:4">
      <c r="D4418" s="184"/>
    </row>
    <row r="4419" spans="4:4">
      <c r="D4419" s="184"/>
    </row>
    <row r="4420" spans="4:4">
      <c r="D4420" s="184"/>
    </row>
    <row r="4421" spans="4:4">
      <c r="D4421" s="184"/>
    </row>
    <row r="4422" spans="4:4">
      <c r="D4422" s="184"/>
    </row>
    <row r="4423" spans="4:4">
      <c r="D4423" s="184"/>
    </row>
    <row r="4424" spans="4:4">
      <c r="D4424" s="184"/>
    </row>
    <row r="4425" spans="4:4">
      <c r="D4425" s="184"/>
    </row>
    <row r="4426" spans="4:4">
      <c r="D4426" s="184"/>
    </row>
    <row r="4427" spans="4:4">
      <c r="D4427" s="184"/>
    </row>
    <row r="4428" spans="4:4">
      <c r="D4428" s="184"/>
    </row>
    <row r="4429" spans="4:4">
      <c r="D4429" s="184"/>
    </row>
    <row r="4430" spans="4:4">
      <c r="D4430" s="184"/>
    </row>
    <row r="4431" spans="4:4">
      <c r="D4431" s="184"/>
    </row>
    <row r="4432" spans="4:4">
      <c r="D4432" s="184"/>
    </row>
    <row r="4433" spans="4:4">
      <c r="D4433" s="184"/>
    </row>
    <row r="4434" spans="4:4">
      <c r="D4434" s="184"/>
    </row>
    <row r="4435" spans="4:4">
      <c r="D4435" s="184"/>
    </row>
    <row r="4436" spans="4:4">
      <c r="D4436" s="184"/>
    </row>
    <row r="4437" spans="4:4">
      <c r="D4437" s="184"/>
    </row>
    <row r="4438" spans="4:4">
      <c r="D4438" s="184"/>
    </row>
    <row r="4439" spans="4:4">
      <c r="D4439" s="184"/>
    </row>
    <row r="4440" spans="4:4">
      <c r="D4440" s="184"/>
    </row>
    <row r="4441" spans="4:4">
      <c r="D4441" s="184"/>
    </row>
    <row r="4442" spans="4:4">
      <c r="D4442" s="184"/>
    </row>
    <row r="4443" spans="4:4">
      <c r="D4443" s="184"/>
    </row>
    <row r="4444" spans="4:4">
      <c r="D4444" s="184"/>
    </row>
    <row r="4445" spans="4:4">
      <c r="D4445" s="184"/>
    </row>
    <row r="4446" spans="4:4">
      <c r="D4446" s="184"/>
    </row>
    <row r="4447" spans="4:4">
      <c r="D4447" s="184"/>
    </row>
    <row r="4448" spans="4:4">
      <c r="D4448" s="184"/>
    </row>
    <row r="4449" spans="4:4">
      <c r="D4449" s="184"/>
    </row>
    <row r="4450" spans="4:4">
      <c r="D4450" s="184"/>
    </row>
    <row r="4451" spans="4:4">
      <c r="D4451" s="184"/>
    </row>
    <row r="4452" spans="4:4">
      <c r="D4452" s="184"/>
    </row>
    <row r="4453" spans="4:4">
      <c r="D4453" s="184"/>
    </row>
    <row r="4454" spans="4:4">
      <c r="D4454" s="184"/>
    </row>
    <row r="4455" spans="4:4">
      <c r="D4455" s="184"/>
    </row>
    <row r="4456" spans="4:4">
      <c r="D4456" s="184"/>
    </row>
    <row r="4457" spans="4:4">
      <c r="D4457" s="184"/>
    </row>
    <row r="4458" spans="4:4">
      <c r="D4458" s="184"/>
    </row>
    <row r="4459" spans="4:4">
      <c r="D4459" s="184"/>
    </row>
    <row r="4460" spans="4:4">
      <c r="D4460" s="184"/>
    </row>
    <row r="4461" spans="4:4">
      <c r="D4461" s="184"/>
    </row>
    <row r="4462" spans="4:4">
      <c r="D4462" s="184"/>
    </row>
    <row r="4463" spans="4:4">
      <c r="D4463" s="184"/>
    </row>
    <row r="4464" spans="4:4">
      <c r="D4464" s="184"/>
    </row>
    <row r="4465" spans="4:4">
      <c r="D4465" s="184"/>
    </row>
    <row r="4466" spans="4:4">
      <c r="D4466" s="184"/>
    </row>
    <row r="4467" spans="4:4">
      <c r="D4467" s="184"/>
    </row>
    <row r="4468" spans="4:4">
      <c r="D4468" s="184"/>
    </row>
    <row r="4469" spans="4:4">
      <c r="D4469" s="184"/>
    </row>
    <row r="4470" spans="4:4">
      <c r="D4470" s="184"/>
    </row>
    <row r="4471" spans="4:4">
      <c r="D4471" s="184"/>
    </row>
    <row r="4472" spans="4:4">
      <c r="D4472" s="184"/>
    </row>
    <row r="4473" spans="4:4">
      <c r="D4473" s="184"/>
    </row>
    <row r="4474" spans="4:4">
      <c r="D4474" s="184"/>
    </row>
    <row r="4475" spans="4:4">
      <c r="D4475" s="184"/>
    </row>
    <row r="4476" spans="4:4">
      <c r="D4476" s="184"/>
    </row>
    <row r="4477" spans="4:4">
      <c r="D4477" s="184"/>
    </row>
    <row r="4478" spans="4:4">
      <c r="D4478" s="184"/>
    </row>
    <row r="4479" spans="4:4">
      <c r="D4479" s="184"/>
    </row>
    <row r="4480" spans="4:4">
      <c r="D4480" s="184"/>
    </row>
    <row r="4481" spans="4:4">
      <c r="D4481" s="184"/>
    </row>
    <row r="4482" spans="4:4">
      <c r="D4482" s="184"/>
    </row>
    <row r="4483" spans="4:4">
      <c r="D4483" s="184"/>
    </row>
    <row r="4484" spans="4:4">
      <c r="D4484" s="184"/>
    </row>
    <row r="4485" spans="4:4">
      <c r="D4485" s="184"/>
    </row>
    <row r="4486" spans="4:4">
      <c r="D4486" s="184"/>
    </row>
    <row r="4487" spans="4:4">
      <c r="D4487" s="184"/>
    </row>
    <row r="4488" spans="4:4">
      <c r="D4488" s="184"/>
    </row>
    <row r="4489" spans="4:4">
      <c r="D4489" s="184"/>
    </row>
    <row r="4490" spans="4:4">
      <c r="D4490" s="184"/>
    </row>
    <row r="4491" spans="4:4">
      <c r="D4491" s="184"/>
    </row>
    <row r="4492" spans="4:4">
      <c r="D4492" s="184"/>
    </row>
    <row r="4493" spans="4:4">
      <c r="D4493" s="184"/>
    </row>
    <row r="4494" spans="4:4">
      <c r="D4494" s="184"/>
    </row>
    <row r="4495" spans="4:4">
      <c r="D4495" s="184"/>
    </row>
    <row r="4496" spans="4:4">
      <c r="D4496" s="184"/>
    </row>
    <row r="4497" spans="4:4">
      <c r="D4497" s="184"/>
    </row>
    <row r="4498" spans="4:4">
      <c r="D4498" s="184"/>
    </row>
    <row r="4499" spans="4:4">
      <c r="D4499" s="184"/>
    </row>
    <row r="4500" spans="4:4">
      <c r="D4500" s="184"/>
    </row>
    <row r="4501" spans="4:4">
      <c r="D4501" s="184"/>
    </row>
    <row r="4502" spans="4:4">
      <c r="D4502" s="184"/>
    </row>
    <row r="4503" spans="4:4">
      <c r="D4503" s="184"/>
    </row>
    <row r="4504" spans="4:4">
      <c r="D4504" s="184"/>
    </row>
    <row r="4505" spans="4:4">
      <c r="D4505" s="184"/>
    </row>
    <row r="4506" spans="4:4">
      <c r="D4506" s="184"/>
    </row>
    <row r="4507" spans="4:4">
      <c r="D4507" s="184"/>
    </row>
    <row r="4508" spans="4:4">
      <c r="D4508" s="184"/>
    </row>
    <row r="4509" spans="4:4">
      <c r="D4509" s="184"/>
    </row>
    <row r="4510" spans="4:4">
      <c r="D4510" s="184"/>
    </row>
    <row r="4511" spans="4:4">
      <c r="D4511" s="184"/>
    </row>
    <row r="4512" spans="4:4">
      <c r="D4512" s="184"/>
    </row>
    <row r="4513" spans="4:4">
      <c r="D4513" s="184"/>
    </row>
    <row r="4514" spans="4:4">
      <c r="D4514" s="184"/>
    </row>
    <row r="4515" spans="4:4">
      <c r="D4515" s="184"/>
    </row>
    <row r="4516" spans="4:4">
      <c r="D4516" s="184"/>
    </row>
    <row r="4517" spans="4:4">
      <c r="D4517" s="184"/>
    </row>
    <row r="4518" spans="4:4">
      <c r="D4518" s="184"/>
    </row>
    <row r="4519" spans="4:4">
      <c r="D4519" s="184"/>
    </row>
    <row r="4520" spans="4:4">
      <c r="D4520" s="184"/>
    </row>
    <row r="4521" spans="4:4">
      <c r="D4521" s="184"/>
    </row>
    <row r="4522" spans="4:4">
      <c r="D4522" s="184"/>
    </row>
    <row r="4523" spans="4:4">
      <c r="D4523" s="184"/>
    </row>
    <row r="4524" spans="4:4">
      <c r="D4524" s="184"/>
    </row>
    <row r="4525" spans="4:4">
      <c r="D4525" s="184"/>
    </row>
    <row r="4526" spans="4:4">
      <c r="D4526" s="184"/>
    </row>
    <row r="4527" spans="4:4">
      <c r="D4527" s="184"/>
    </row>
    <row r="4528" spans="4:4">
      <c r="D4528" s="184"/>
    </row>
    <row r="4529" spans="4:4">
      <c r="D4529" s="184"/>
    </row>
    <row r="4530" spans="4:4">
      <c r="D4530" s="184"/>
    </row>
    <row r="4531" spans="4:4">
      <c r="D4531" s="184"/>
    </row>
    <row r="4532" spans="4:4">
      <c r="D4532" s="184"/>
    </row>
    <row r="4533" spans="4:4">
      <c r="D4533" s="184"/>
    </row>
    <row r="4534" spans="4:4">
      <c r="D4534" s="184"/>
    </row>
    <row r="4535" spans="4:4">
      <c r="D4535" s="184"/>
    </row>
    <row r="4536" spans="4:4">
      <c r="D4536" s="184"/>
    </row>
    <row r="4537" spans="4:4">
      <c r="D4537" s="184"/>
    </row>
    <row r="4538" spans="4:4">
      <c r="D4538" s="184"/>
    </row>
    <row r="4539" spans="4:4">
      <c r="D4539" s="184"/>
    </row>
    <row r="4540" spans="4:4">
      <c r="D4540" s="184"/>
    </row>
    <row r="4541" spans="4:4">
      <c r="D4541" s="184"/>
    </row>
    <row r="4542" spans="4:4">
      <c r="D4542" s="184"/>
    </row>
    <row r="4543" spans="4:4">
      <c r="D4543" s="184"/>
    </row>
    <row r="4544" spans="4:4">
      <c r="D4544" s="184"/>
    </row>
    <row r="4545" spans="4:4">
      <c r="D4545" s="184"/>
    </row>
    <row r="4546" spans="4:4">
      <c r="D4546" s="184"/>
    </row>
    <row r="4547" spans="4:4">
      <c r="D4547" s="184"/>
    </row>
    <row r="4548" spans="4:4">
      <c r="D4548" s="184"/>
    </row>
    <row r="4549" spans="4:4">
      <c r="D4549" s="184"/>
    </row>
    <row r="4550" spans="4:4">
      <c r="D4550" s="184"/>
    </row>
    <row r="4551" spans="4:4">
      <c r="D4551" s="184"/>
    </row>
    <row r="4552" spans="4:4">
      <c r="D4552" s="184"/>
    </row>
    <row r="4553" spans="4:4">
      <c r="D4553" s="184"/>
    </row>
    <row r="4554" spans="4:4">
      <c r="D4554" s="184"/>
    </row>
    <row r="4555" spans="4:4">
      <c r="D4555" s="184"/>
    </row>
    <row r="4556" spans="4:4">
      <c r="D4556" s="184"/>
    </row>
    <row r="4557" spans="4:4">
      <c r="D4557" s="184"/>
    </row>
    <row r="4558" spans="4:4">
      <c r="D4558" s="184"/>
    </row>
    <row r="4559" spans="4:4">
      <c r="D4559" s="184"/>
    </row>
    <row r="4560" spans="4:4">
      <c r="D4560" s="184"/>
    </row>
    <row r="4561" spans="4:4">
      <c r="D4561" s="184"/>
    </row>
    <row r="4562" spans="4:4">
      <c r="D4562" s="184"/>
    </row>
    <row r="4563" spans="4:4">
      <c r="D4563" s="184"/>
    </row>
    <row r="4564" spans="4:4">
      <c r="D4564" s="184"/>
    </row>
    <row r="4565" spans="4:4">
      <c r="D4565" s="184"/>
    </row>
    <row r="4566" spans="4:4">
      <c r="D4566" s="184"/>
    </row>
    <row r="4567" spans="4:4">
      <c r="D4567" s="184"/>
    </row>
    <row r="4568" spans="4:4">
      <c r="D4568" s="184"/>
    </row>
    <row r="4569" spans="4:4">
      <c r="D4569" s="184"/>
    </row>
    <row r="4570" spans="4:4">
      <c r="D4570" s="184"/>
    </row>
    <row r="4571" spans="4:4">
      <c r="D4571" s="184"/>
    </row>
    <row r="4572" spans="4:4">
      <c r="D4572" s="184"/>
    </row>
    <row r="4573" spans="4:4">
      <c r="D4573" s="184"/>
    </row>
    <row r="4574" spans="4:4">
      <c r="D4574" s="184"/>
    </row>
    <row r="4575" spans="4:4">
      <c r="D4575" s="184"/>
    </row>
    <row r="4576" spans="4:4">
      <c r="D4576" s="184"/>
    </row>
    <row r="4577" spans="4:4">
      <c r="D4577" s="184"/>
    </row>
    <row r="4578" spans="4:4">
      <c r="D4578" s="184"/>
    </row>
    <row r="4579" spans="4:4">
      <c r="D4579" s="184"/>
    </row>
    <row r="4580" spans="4:4">
      <c r="D4580" s="184"/>
    </row>
    <row r="4581" spans="4:4">
      <c r="D4581" s="184"/>
    </row>
    <row r="4582" spans="4:4">
      <c r="D4582" s="184"/>
    </row>
    <row r="4583" spans="4:4">
      <c r="D4583" s="184"/>
    </row>
    <row r="4584" spans="4:4">
      <c r="D4584" s="184"/>
    </row>
    <row r="4585" spans="4:4">
      <c r="D4585" s="184"/>
    </row>
    <row r="4586" spans="4:4">
      <c r="D4586" s="184"/>
    </row>
    <row r="4587" spans="4:4">
      <c r="D4587" s="184"/>
    </row>
    <row r="4588" spans="4:4">
      <c r="D4588" s="184"/>
    </row>
    <row r="4589" spans="4:4">
      <c r="D4589" s="184"/>
    </row>
    <row r="4590" spans="4:4">
      <c r="D4590" s="184"/>
    </row>
    <row r="4591" spans="4:4">
      <c r="D4591" s="184"/>
    </row>
    <row r="4592" spans="4:4">
      <c r="D4592" s="184"/>
    </row>
    <row r="4593" spans="4:4">
      <c r="D4593" s="184"/>
    </row>
    <row r="4594" spans="4:4">
      <c r="D4594" s="184"/>
    </row>
    <row r="4595" spans="4:4">
      <c r="D4595" s="184"/>
    </row>
    <row r="4596" spans="4:4">
      <c r="D4596" s="184"/>
    </row>
    <row r="4597" spans="4:4">
      <c r="D4597" s="184"/>
    </row>
    <row r="4598" spans="4:4">
      <c r="D4598" s="184"/>
    </row>
    <row r="4599" spans="4:4">
      <c r="D4599" s="184"/>
    </row>
    <row r="4600" spans="4:4">
      <c r="D4600" s="184"/>
    </row>
    <row r="4601" spans="4:4">
      <c r="D4601" s="184"/>
    </row>
    <row r="4602" spans="4:4">
      <c r="D4602" s="184"/>
    </row>
    <row r="4603" spans="4:4">
      <c r="D4603" s="184"/>
    </row>
    <row r="4604" spans="4:4">
      <c r="D4604" s="184"/>
    </row>
    <row r="4605" spans="4:4">
      <c r="D4605" s="184"/>
    </row>
    <row r="4606" spans="4:4">
      <c r="D4606" s="184"/>
    </row>
    <row r="4607" spans="4:4">
      <c r="D4607" s="184"/>
    </row>
    <row r="4608" spans="4:4">
      <c r="D4608" s="184"/>
    </row>
    <row r="4609" spans="4:4">
      <c r="D4609" s="184"/>
    </row>
    <row r="4610" spans="4:4">
      <c r="D4610" s="184"/>
    </row>
    <row r="4611" spans="4:4">
      <c r="D4611" s="184"/>
    </row>
    <row r="4612" spans="4:4">
      <c r="D4612" s="184"/>
    </row>
    <row r="4613" spans="4:4">
      <c r="D4613" s="184"/>
    </row>
    <row r="4614" spans="4:4">
      <c r="D4614" s="184"/>
    </row>
    <row r="4615" spans="4:4">
      <c r="D4615" s="184"/>
    </row>
    <row r="4616" spans="4:4">
      <c r="D4616" s="184"/>
    </row>
    <row r="4617" spans="4:4">
      <c r="D4617" s="184"/>
    </row>
    <row r="4618" spans="4:4">
      <c r="D4618" s="184"/>
    </row>
    <row r="4619" spans="4:4">
      <c r="D4619" s="184"/>
    </row>
    <row r="4620" spans="4:4">
      <c r="D4620" s="184"/>
    </row>
    <row r="4621" spans="4:4">
      <c r="D4621" s="184"/>
    </row>
    <row r="4622" spans="4:4">
      <c r="D4622" s="184"/>
    </row>
    <row r="4623" spans="4:4">
      <c r="D4623" s="184"/>
    </row>
    <row r="4624" spans="4:4">
      <c r="D4624" s="184"/>
    </row>
    <row r="4625" spans="4:4">
      <c r="D4625" s="184"/>
    </row>
    <row r="4626" spans="4:4">
      <c r="D4626" s="184"/>
    </row>
    <row r="4627" spans="4:4">
      <c r="D4627" s="184"/>
    </row>
    <row r="4628" spans="4:4">
      <c r="D4628" s="184"/>
    </row>
    <row r="4629" spans="4:4">
      <c r="D4629" s="184"/>
    </row>
    <row r="4630" spans="4:4">
      <c r="D4630" s="184"/>
    </row>
    <row r="4631" spans="4:4">
      <c r="D4631" s="184"/>
    </row>
    <row r="4632" spans="4:4">
      <c r="D4632" s="184"/>
    </row>
    <row r="4633" spans="4:4">
      <c r="D4633" s="184"/>
    </row>
    <row r="4634" spans="4:4">
      <c r="D4634" s="184"/>
    </row>
    <row r="4635" spans="4:4">
      <c r="D4635" s="184"/>
    </row>
    <row r="4636" spans="4:4">
      <c r="D4636" s="184"/>
    </row>
    <row r="4637" spans="4:4">
      <c r="D4637" s="184"/>
    </row>
    <row r="4638" spans="4:4">
      <c r="D4638" s="184"/>
    </row>
    <row r="4639" spans="4:4">
      <c r="D4639" s="184"/>
    </row>
    <row r="4640" spans="4:4">
      <c r="D4640" s="184"/>
    </row>
    <row r="4641" spans="4:4">
      <c r="D4641" s="184"/>
    </row>
    <row r="4642" spans="4:4">
      <c r="D4642" s="184"/>
    </row>
    <row r="4643" spans="4:4">
      <c r="D4643" s="184"/>
    </row>
    <row r="4644" spans="4:4">
      <c r="D4644" s="184"/>
    </row>
    <row r="4645" spans="4:4">
      <c r="D4645" s="184"/>
    </row>
    <row r="4646" spans="4:4">
      <c r="D4646" s="184"/>
    </row>
    <row r="4647" spans="4:4">
      <c r="D4647" s="184"/>
    </row>
    <row r="4648" spans="4:4">
      <c r="D4648" s="184"/>
    </row>
    <row r="4649" spans="4:4">
      <c r="D4649" s="184"/>
    </row>
    <row r="4650" spans="4:4">
      <c r="D4650" s="184"/>
    </row>
    <row r="4651" spans="4:4">
      <c r="D4651" s="184"/>
    </row>
    <row r="4652" spans="4:4">
      <c r="D4652" s="184"/>
    </row>
    <row r="4653" spans="4:4">
      <c r="D4653" s="184"/>
    </row>
    <row r="4654" spans="4:4">
      <c r="D4654" s="184"/>
    </row>
    <row r="4655" spans="4:4">
      <c r="D4655" s="184"/>
    </row>
    <row r="4656" spans="4:4">
      <c r="D4656" s="184"/>
    </row>
    <row r="4657" spans="4:4">
      <c r="D4657" s="184"/>
    </row>
    <row r="4658" spans="4:4">
      <c r="D4658" s="184"/>
    </row>
    <row r="4659" spans="4:4">
      <c r="D4659" s="184"/>
    </row>
    <row r="4660" spans="4:4">
      <c r="D4660" s="184"/>
    </row>
    <row r="4661" spans="4:4">
      <c r="D4661" s="184"/>
    </row>
    <row r="4662" spans="4:4">
      <c r="D4662" s="184"/>
    </row>
    <row r="4663" spans="4:4">
      <c r="D4663" s="184"/>
    </row>
    <row r="4664" spans="4:4">
      <c r="D4664" s="184"/>
    </row>
    <row r="4665" spans="4:4">
      <c r="D4665" s="184"/>
    </row>
    <row r="4666" spans="4:4">
      <c r="D4666" s="184"/>
    </row>
    <row r="4667" spans="4:4">
      <c r="D4667" s="184"/>
    </row>
    <row r="4668" spans="4:4">
      <c r="D4668" s="184"/>
    </row>
    <row r="4669" spans="4:4">
      <c r="D4669" s="184"/>
    </row>
    <row r="4670" spans="4:4">
      <c r="D4670" s="184"/>
    </row>
    <row r="4671" spans="4:4">
      <c r="D4671" s="184"/>
    </row>
    <row r="4672" spans="4:4">
      <c r="D4672" s="184"/>
    </row>
    <row r="4673" spans="4:4">
      <c r="D4673" s="184"/>
    </row>
    <row r="4674" spans="4:4">
      <c r="D4674" s="184"/>
    </row>
    <row r="4675" spans="4:4">
      <c r="D4675" s="184"/>
    </row>
    <row r="4676" spans="4:4">
      <c r="D4676" s="184"/>
    </row>
    <row r="4677" spans="4:4">
      <c r="D4677" s="184"/>
    </row>
    <row r="4678" spans="4:4">
      <c r="D4678" s="184"/>
    </row>
    <row r="4679" spans="4:4">
      <c r="D4679" s="184"/>
    </row>
    <row r="4680" spans="4:4">
      <c r="D4680" s="184"/>
    </row>
    <row r="4681" spans="4:4">
      <c r="D4681" s="184"/>
    </row>
    <row r="4682" spans="4:4">
      <c r="D4682" s="184"/>
    </row>
    <row r="4683" spans="4:4">
      <c r="D4683" s="184"/>
    </row>
    <row r="4684" spans="4:4">
      <c r="D4684" s="184"/>
    </row>
    <row r="4685" spans="4:4">
      <c r="D4685" s="184"/>
    </row>
    <row r="4686" spans="4:4">
      <c r="D4686" s="184"/>
    </row>
    <row r="4687" spans="4:4">
      <c r="D4687" s="184"/>
    </row>
    <row r="4688" spans="4:4">
      <c r="D4688" s="184"/>
    </row>
    <row r="4689" spans="4:4">
      <c r="D4689" s="184"/>
    </row>
    <row r="4690" spans="4:4">
      <c r="D4690" s="184"/>
    </row>
    <row r="4691" spans="4:4">
      <c r="D4691" s="184"/>
    </row>
    <row r="4692" spans="4:4">
      <c r="D4692" s="184"/>
    </row>
    <row r="4693" spans="4:4">
      <c r="D4693" s="184"/>
    </row>
    <row r="4694" spans="4:4">
      <c r="D4694" s="184"/>
    </row>
    <row r="4695" spans="4:4">
      <c r="D4695" s="184"/>
    </row>
    <row r="4696" spans="4:4">
      <c r="D4696" s="184"/>
    </row>
    <row r="4697" spans="4:4">
      <c r="D4697" s="184"/>
    </row>
    <row r="4698" spans="4:4">
      <c r="D4698" s="184"/>
    </row>
    <row r="4699" spans="4:4">
      <c r="D4699" s="184"/>
    </row>
    <row r="4700" spans="4:4">
      <c r="D4700" s="184"/>
    </row>
    <row r="4701" spans="4:4">
      <c r="D4701" s="184"/>
    </row>
    <row r="4702" spans="4:4">
      <c r="D4702" s="184"/>
    </row>
    <row r="4703" spans="4:4">
      <c r="D4703" s="184"/>
    </row>
    <row r="4704" spans="4:4">
      <c r="D4704" s="184"/>
    </row>
    <row r="4705" spans="4:4">
      <c r="D4705" s="184"/>
    </row>
    <row r="4706" spans="4:4">
      <c r="D4706" s="184"/>
    </row>
    <row r="4707" spans="4:4">
      <c r="D4707" s="184"/>
    </row>
    <row r="4708" spans="4:4">
      <c r="D4708" s="184"/>
    </row>
    <row r="4709" spans="4:4">
      <c r="D4709" s="184"/>
    </row>
    <row r="4710" spans="4:4">
      <c r="D4710" s="184"/>
    </row>
    <row r="4711" spans="4:4">
      <c r="D4711" s="184"/>
    </row>
    <row r="4712" spans="4:4">
      <c r="D4712" s="184"/>
    </row>
    <row r="4713" spans="4:4">
      <c r="D4713" s="184"/>
    </row>
    <row r="4714" spans="4:4">
      <c r="D4714" s="184"/>
    </row>
    <row r="4715" spans="4:4">
      <c r="D4715" s="184"/>
    </row>
    <row r="4716" spans="4:4">
      <c r="D4716" s="184"/>
    </row>
    <row r="4717" spans="4:4">
      <c r="D4717" s="184"/>
    </row>
    <row r="4718" spans="4:4">
      <c r="D4718" s="184"/>
    </row>
    <row r="4719" spans="4:4">
      <c r="D4719" s="184"/>
    </row>
    <row r="4720" spans="4:4">
      <c r="D4720" s="184"/>
    </row>
    <row r="4721" spans="4:4">
      <c r="D4721" s="184"/>
    </row>
    <row r="4722" spans="4:4">
      <c r="D4722" s="184"/>
    </row>
    <row r="4723" spans="4:4">
      <c r="D4723" s="184"/>
    </row>
    <row r="4724" spans="4:4">
      <c r="D4724" s="184"/>
    </row>
    <row r="4725" spans="4:4">
      <c r="D4725" s="184"/>
    </row>
    <row r="4726" spans="4:4">
      <c r="D4726" s="184"/>
    </row>
    <row r="4727" spans="4:4">
      <c r="D4727" s="184"/>
    </row>
    <row r="4728" spans="4:4">
      <c r="D4728" s="184"/>
    </row>
    <row r="4729" spans="4:4">
      <c r="D4729" s="184"/>
    </row>
    <row r="4730" spans="4:4">
      <c r="D4730" s="184"/>
    </row>
    <row r="4731" spans="4:4">
      <c r="D4731" s="184"/>
    </row>
    <row r="4732" spans="4:4">
      <c r="D4732" s="184"/>
    </row>
    <row r="4733" spans="4:4">
      <c r="D4733" s="184"/>
    </row>
    <row r="4734" spans="4:4">
      <c r="D4734" s="184"/>
    </row>
    <row r="4735" spans="4:4">
      <c r="D4735" s="184"/>
    </row>
    <row r="4736" spans="4:4">
      <c r="D4736" s="184"/>
    </row>
    <row r="4737" spans="4:4">
      <c r="D4737" s="184"/>
    </row>
    <row r="4738" spans="4:4">
      <c r="D4738" s="184"/>
    </row>
    <row r="4739" spans="4:4">
      <c r="D4739" s="184"/>
    </row>
    <row r="4740" spans="4:4">
      <c r="D4740" s="184"/>
    </row>
    <row r="4741" spans="4:4">
      <c r="D4741" s="184"/>
    </row>
    <row r="4742" spans="4:4">
      <c r="D4742" s="184"/>
    </row>
    <row r="4743" spans="4:4">
      <c r="D4743" s="184"/>
    </row>
    <row r="4744" spans="4:4">
      <c r="D4744" s="184"/>
    </row>
    <row r="4745" spans="4:4">
      <c r="D4745" s="184"/>
    </row>
    <row r="4746" spans="4:4">
      <c r="D4746" s="184"/>
    </row>
    <row r="4747" spans="4:4">
      <c r="D4747" s="184"/>
    </row>
    <row r="4748" spans="4:4">
      <c r="D4748" s="184"/>
    </row>
    <row r="4749" spans="4:4">
      <c r="D4749" s="184"/>
    </row>
    <row r="4750" spans="4:4">
      <c r="D4750" s="184"/>
    </row>
    <row r="4751" spans="4:4">
      <c r="D4751" s="184"/>
    </row>
    <row r="4752" spans="4:4">
      <c r="D4752" s="184"/>
    </row>
    <row r="4753" spans="4:4">
      <c r="D4753" s="184"/>
    </row>
    <row r="4754" spans="4:4">
      <c r="D4754" s="184"/>
    </row>
    <row r="4755" spans="4:4">
      <c r="D4755" s="184"/>
    </row>
    <row r="4756" spans="4:4">
      <c r="D4756" s="184"/>
    </row>
    <row r="4757" spans="4:4">
      <c r="D4757" s="184"/>
    </row>
    <row r="4758" spans="4:4">
      <c r="D4758" s="184"/>
    </row>
    <row r="4759" spans="4:4">
      <c r="D4759" s="184"/>
    </row>
    <row r="4760" spans="4:4">
      <c r="D4760" s="184"/>
    </row>
    <row r="4761" spans="4:4">
      <c r="D4761" s="184"/>
    </row>
    <row r="4762" spans="4:4">
      <c r="D4762" s="184"/>
    </row>
    <row r="4763" spans="4:4">
      <c r="D4763" s="184"/>
    </row>
    <row r="4764" spans="4:4">
      <c r="D4764" s="184"/>
    </row>
    <row r="4765" spans="4:4">
      <c r="D4765" s="184"/>
    </row>
    <row r="4766" spans="4:4">
      <c r="D4766" s="184"/>
    </row>
    <row r="4767" spans="4:4">
      <c r="D4767" s="184"/>
    </row>
    <row r="4768" spans="4:4">
      <c r="D4768" s="184"/>
    </row>
    <row r="4769" spans="4:4">
      <c r="D4769" s="184"/>
    </row>
    <row r="4770" spans="4:4">
      <c r="D4770" s="184"/>
    </row>
    <row r="4771" spans="4:4">
      <c r="D4771" s="184"/>
    </row>
    <row r="4772" spans="4:4">
      <c r="D4772" s="184"/>
    </row>
    <row r="4773" spans="4:4">
      <c r="D4773" s="184"/>
    </row>
    <row r="4774" spans="4:4">
      <c r="D4774" s="184"/>
    </row>
    <row r="4775" spans="4:4">
      <c r="D4775" s="184"/>
    </row>
    <row r="4776" spans="4:4">
      <c r="D4776" s="184"/>
    </row>
    <row r="4777" spans="4:4">
      <c r="D4777" s="184"/>
    </row>
    <row r="4778" spans="4:4">
      <c r="D4778" s="184"/>
    </row>
    <row r="4779" spans="4:4">
      <c r="D4779" s="184"/>
    </row>
    <row r="4780" spans="4:4">
      <c r="D4780" s="184"/>
    </row>
    <row r="4781" spans="4:4">
      <c r="D4781" s="184"/>
    </row>
    <row r="4782" spans="4:4">
      <c r="D4782" s="184"/>
    </row>
    <row r="4783" spans="4:4">
      <c r="D4783" s="184"/>
    </row>
    <row r="4784" spans="4:4">
      <c r="D4784" s="184"/>
    </row>
    <row r="4785" spans="4:4">
      <c r="D4785" s="184"/>
    </row>
    <row r="4786" spans="4:4">
      <c r="D4786" s="184"/>
    </row>
    <row r="4787" spans="4:4">
      <c r="D4787" s="184"/>
    </row>
    <row r="4788" spans="4:4">
      <c r="D4788" s="184"/>
    </row>
    <row r="4789" spans="4:4">
      <c r="D4789" s="184"/>
    </row>
    <row r="4790" spans="4:4">
      <c r="D4790" s="184"/>
    </row>
    <row r="4791" spans="4:4">
      <c r="D4791" s="184"/>
    </row>
    <row r="4792" spans="4:4">
      <c r="D4792" s="184"/>
    </row>
    <row r="4793" spans="4:4">
      <c r="D4793" s="184"/>
    </row>
    <row r="4794" spans="4:4">
      <c r="D4794" s="184"/>
    </row>
    <row r="4795" spans="4:4">
      <c r="D4795" s="184"/>
    </row>
    <row r="4796" spans="4:4">
      <c r="D4796" s="184"/>
    </row>
    <row r="4797" spans="4:4">
      <c r="D4797" s="184"/>
    </row>
    <row r="4798" spans="4:4">
      <c r="D4798" s="184"/>
    </row>
    <row r="4799" spans="4:4">
      <c r="D4799" s="184"/>
    </row>
    <row r="4800" spans="4:4">
      <c r="D4800" s="184"/>
    </row>
    <row r="4801" spans="4:4">
      <c r="D4801" s="184"/>
    </row>
    <row r="4802" spans="4:4">
      <c r="D4802" s="184"/>
    </row>
    <row r="4803" spans="4:4">
      <c r="D4803" s="184"/>
    </row>
    <row r="4804" spans="4:4">
      <c r="D4804" s="184"/>
    </row>
    <row r="4805" spans="4:4">
      <c r="D4805" s="184"/>
    </row>
    <row r="4806" spans="4:4">
      <c r="D4806" s="184"/>
    </row>
    <row r="4807" spans="4:4">
      <c r="D4807" s="184"/>
    </row>
    <row r="4808" spans="4:4">
      <c r="D4808" s="184"/>
    </row>
    <row r="4809" spans="4:4">
      <c r="D4809" s="184"/>
    </row>
    <row r="4810" spans="4:4">
      <c r="D4810" s="184"/>
    </row>
    <row r="4811" spans="4:4">
      <c r="D4811" s="184"/>
    </row>
    <row r="4812" spans="4:4">
      <c r="D4812" s="184"/>
    </row>
    <row r="4813" spans="4:4">
      <c r="D4813" s="184"/>
    </row>
    <row r="4814" spans="4:4">
      <c r="D4814" s="184"/>
    </row>
    <row r="4815" spans="4:4">
      <c r="D4815" s="184"/>
    </row>
    <row r="4816" spans="4:4">
      <c r="D4816" s="184"/>
    </row>
    <row r="4817" spans="4:4">
      <c r="D4817" s="184"/>
    </row>
    <row r="4818" spans="4:4">
      <c r="D4818" s="184"/>
    </row>
    <row r="4819" spans="4:4">
      <c r="D4819" s="184"/>
    </row>
    <row r="4820" spans="4:4">
      <c r="D4820" s="184"/>
    </row>
    <row r="4821" spans="4:4">
      <c r="D4821" s="184"/>
    </row>
    <row r="4822" spans="4:4">
      <c r="D4822" s="184"/>
    </row>
    <row r="4823" spans="4:4">
      <c r="D4823" s="184"/>
    </row>
    <row r="4824" spans="4:4">
      <c r="D4824" s="184"/>
    </row>
    <row r="4825" spans="4:4">
      <c r="D4825" s="184"/>
    </row>
    <row r="4826" spans="4:4">
      <c r="D4826" s="184"/>
    </row>
    <row r="4827" spans="4:4">
      <c r="D4827" s="184"/>
    </row>
    <row r="4828" spans="4:4">
      <c r="D4828" s="184"/>
    </row>
    <row r="4829" spans="4:4">
      <c r="D4829" s="184"/>
    </row>
    <row r="4830" spans="4:4">
      <c r="D4830" s="184"/>
    </row>
    <row r="4831" spans="4:4">
      <c r="D4831" s="184"/>
    </row>
    <row r="4832" spans="4:4">
      <c r="D4832" s="184"/>
    </row>
    <row r="4833" spans="4:4">
      <c r="D4833" s="184"/>
    </row>
    <row r="4834" spans="4:4">
      <c r="D4834" s="184"/>
    </row>
    <row r="4835" spans="4:4">
      <c r="D4835" s="184"/>
    </row>
    <row r="4836" spans="4:4">
      <c r="D4836" s="184"/>
    </row>
    <row r="4837" spans="4:4">
      <c r="D4837" s="184"/>
    </row>
    <row r="4838" spans="4:4">
      <c r="D4838" s="184"/>
    </row>
    <row r="4839" spans="4:4">
      <c r="D4839" s="184"/>
    </row>
    <row r="4840" spans="4:4">
      <c r="D4840" s="184"/>
    </row>
    <row r="4841" spans="4:4">
      <c r="D4841" s="184"/>
    </row>
    <row r="4842" spans="4:4">
      <c r="D4842" s="184"/>
    </row>
    <row r="4843" spans="4:4">
      <c r="D4843" s="184"/>
    </row>
    <row r="4844" spans="4:4">
      <c r="D4844" s="184"/>
    </row>
    <row r="4845" spans="4:4">
      <c r="D4845" s="184"/>
    </row>
    <row r="4846" spans="4:4">
      <c r="D4846" s="184"/>
    </row>
    <row r="4847" spans="4:4">
      <c r="D4847" s="184"/>
    </row>
    <row r="4848" spans="4:4">
      <c r="D4848" s="184"/>
    </row>
    <row r="4849" spans="4:4">
      <c r="D4849" s="184"/>
    </row>
    <row r="4850" spans="4:4">
      <c r="D4850" s="184"/>
    </row>
    <row r="4851" spans="4:4">
      <c r="D4851" s="184"/>
    </row>
    <row r="4852" spans="4:4">
      <c r="D4852" s="184"/>
    </row>
    <row r="4853" spans="4:4">
      <c r="D4853" s="184"/>
    </row>
    <row r="4854" spans="4:4">
      <c r="D4854" s="184"/>
    </row>
    <row r="4855" spans="4:4">
      <c r="D4855" s="184"/>
    </row>
    <row r="4856" spans="4:4">
      <c r="D4856" s="184"/>
    </row>
    <row r="4857" spans="4:4">
      <c r="D4857" s="184"/>
    </row>
    <row r="4858" spans="4:4">
      <c r="D4858" s="184"/>
    </row>
    <row r="4859" spans="4:4">
      <c r="D4859" s="184"/>
    </row>
    <row r="4860" spans="4:4">
      <c r="D4860" s="184"/>
    </row>
    <row r="4861" spans="4:4">
      <c r="D4861" s="184"/>
    </row>
    <row r="4862" spans="4:4">
      <c r="D4862" s="184"/>
    </row>
    <row r="4863" spans="4:4">
      <c r="D4863" s="184"/>
    </row>
    <row r="4864" spans="4:4">
      <c r="D4864" s="184"/>
    </row>
    <row r="4865" spans="4:4">
      <c r="D4865" s="184"/>
    </row>
    <row r="4866" spans="4:4">
      <c r="D4866" s="184"/>
    </row>
    <row r="4867" spans="4:4">
      <c r="D4867" s="184"/>
    </row>
    <row r="4868" spans="4:4">
      <c r="D4868" s="184"/>
    </row>
    <row r="4869" spans="4:4">
      <c r="D4869" s="184"/>
    </row>
    <row r="4870" spans="4:4">
      <c r="D4870" s="184"/>
    </row>
    <row r="4871" spans="4:4">
      <c r="D4871" s="184"/>
    </row>
    <row r="4872" spans="4:4">
      <c r="D4872" s="184"/>
    </row>
    <row r="4873" spans="4:4">
      <c r="D4873" s="184"/>
    </row>
    <row r="4874" spans="4:4">
      <c r="D4874" s="184"/>
    </row>
    <row r="4875" spans="4:4">
      <c r="D4875" s="184"/>
    </row>
    <row r="4876" spans="4:4">
      <c r="D4876" s="184"/>
    </row>
    <row r="4877" spans="4:4">
      <c r="D4877" s="184"/>
    </row>
    <row r="4878" spans="4:4">
      <c r="D4878" s="184"/>
    </row>
    <row r="4879" spans="4:4">
      <c r="D4879" s="184"/>
    </row>
    <row r="4880" spans="4:4">
      <c r="D4880" s="184"/>
    </row>
    <row r="4881" spans="4:4">
      <c r="D4881" s="184"/>
    </row>
    <row r="4882" spans="4:4">
      <c r="D4882" s="184"/>
    </row>
    <row r="4883" spans="4:4">
      <c r="D4883" s="184"/>
    </row>
    <row r="4884" spans="4:4">
      <c r="D4884" s="184"/>
    </row>
    <row r="4885" spans="4:4">
      <c r="D4885" s="184"/>
    </row>
    <row r="4886" spans="4:4">
      <c r="D4886" s="184"/>
    </row>
    <row r="4887" spans="4:4">
      <c r="D4887" s="184"/>
    </row>
    <row r="4888" spans="4:4">
      <c r="D4888" s="184"/>
    </row>
    <row r="4889" spans="4:4">
      <c r="D4889" s="184"/>
    </row>
    <row r="4890" spans="4:4">
      <c r="D4890" s="184"/>
    </row>
    <row r="4891" spans="4:4">
      <c r="D4891" s="184"/>
    </row>
    <row r="4892" spans="4:4">
      <c r="D4892" s="184"/>
    </row>
    <row r="4893" spans="4:4">
      <c r="D4893" s="184"/>
    </row>
    <row r="4894" spans="4:4">
      <c r="D4894" s="184"/>
    </row>
    <row r="4895" spans="4:4">
      <c r="D4895" s="184"/>
    </row>
    <row r="4896" spans="4:4">
      <c r="D4896" s="184"/>
    </row>
    <row r="4897" spans="4:4">
      <c r="D4897" s="184"/>
    </row>
    <row r="4898" spans="4:4">
      <c r="D4898" s="184"/>
    </row>
    <row r="4899" spans="4:4">
      <c r="D4899" s="184"/>
    </row>
    <row r="4900" spans="4:4">
      <c r="D4900" s="184"/>
    </row>
    <row r="4901" spans="4:4">
      <c r="D4901" s="184"/>
    </row>
    <row r="4902" spans="4:4">
      <c r="D4902" s="184"/>
    </row>
    <row r="4903" spans="4:4">
      <c r="D4903" s="184"/>
    </row>
    <row r="4904" spans="4:4">
      <c r="D4904" s="184"/>
    </row>
    <row r="4905" spans="4:4">
      <c r="D4905" s="184"/>
    </row>
    <row r="4906" spans="4:4">
      <c r="D4906" s="184"/>
    </row>
    <row r="4907" spans="4:4">
      <c r="D4907" s="184"/>
    </row>
    <row r="4908" spans="4:4">
      <c r="D4908" s="184"/>
    </row>
    <row r="4909" spans="4:4">
      <c r="D4909" s="184"/>
    </row>
    <row r="4910" spans="4:4">
      <c r="D4910" s="184"/>
    </row>
    <row r="4911" spans="4:4">
      <c r="D4911" s="184"/>
    </row>
    <row r="4912" spans="4:4">
      <c r="D4912" s="184"/>
    </row>
    <row r="4913" spans="4:4">
      <c r="D4913" s="184"/>
    </row>
    <row r="4914" spans="4:4">
      <c r="D4914" s="184"/>
    </row>
    <row r="4915" spans="4:4">
      <c r="D4915" s="184"/>
    </row>
    <row r="4916" spans="4:4">
      <c r="D4916" s="184"/>
    </row>
    <row r="4917" spans="4:4">
      <c r="D4917" s="184"/>
    </row>
    <row r="4918" spans="4:4">
      <c r="D4918" s="184"/>
    </row>
    <row r="4919" spans="4:4">
      <c r="D4919" s="184"/>
    </row>
    <row r="4920" spans="4:4">
      <c r="D4920" s="184"/>
    </row>
    <row r="4921" spans="4:4">
      <c r="D4921" s="184"/>
    </row>
    <row r="4922" spans="4:4">
      <c r="D4922" s="184"/>
    </row>
    <row r="4923" spans="4:4">
      <c r="D4923" s="184"/>
    </row>
    <row r="4924" spans="4:4">
      <c r="D4924" s="184"/>
    </row>
    <row r="4925" spans="4:4">
      <c r="D4925" s="184"/>
    </row>
    <row r="4926" spans="4:4">
      <c r="D4926" s="184"/>
    </row>
    <row r="4927" spans="4:4">
      <c r="D4927" s="184"/>
    </row>
    <row r="4928" spans="4:4">
      <c r="D4928" s="184"/>
    </row>
    <row r="4929" spans="4:4">
      <c r="D4929" s="184"/>
    </row>
    <row r="4930" spans="4:4">
      <c r="D4930" s="184"/>
    </row>
    <row r="4931" spans="4:4">
      <c r="D4931" s="184"/>
    </row>
    <row r="4932" spans="4:4">
      <c r="D4932" s="184"/>
    </row>
    <row r="4933" spans="4:4">
      <c r="D4933" s="184"/>
    </row>
    <row r="4934" spans="4:4">
      <c r="D4934" s="184"/>
    </row>
    <row r="4935" spans="4:4">
      <c r="D4935" s="184"/>
    </row>
    <row r="4936" spans="4:4">
      <c r="D4936" s="184"/>
    </row>
    <row r="4937" spans="4:4">
      <c r="D4937" s="184"/>
    </row>
    <row r="4938" spans="4:4">
      <c r="D4938" s="184"/>
    </row>
    <row r="4939" spans="4:4">
      <c r="D4939" s="184"/>
    </row>
    <row r="4940" spans="4:4">
      <c r="D4940" s="184"/>
    </row>
    <row r="4941" spans="4:4">
      <c r="D4941" s="184"/>
    </row>
    <row r="4942" spans="4:4">
      <c r="D4942" s="184"/>
    </row>
    <row r="4943" spans="4:4">
      <c r="D4943" s="184"/>
    </row>
    <row r="4944" spans="4:4">
      <c r="D4944" s="184"/>
    </row>
    <row r="4945" spans="4:4">
      <c r="D4945" s="184"/>
    </row>
    <row r="4946" spans="4:4">
      <c r="D4946" s="184"/>
    </row>
    <row r="4947" spans="4:4">
      <c r="D4947" s="184"/>
    </row>
    <row r="4948" spans="4:4">
      <c r="D4948" s="184"/>
    </row>
    <row r="4949" spans="4:4">
      <c r="D4949" s="184"/>
    </row>
    <row r="4950" spans="4:4">
      <c r="D4950" s="184"/>
    </row>
    <row r="4951" spans="4:4">
      <c r="D4951" s="184"/>
    </row>
    <row r="4952" spans="4:4">
      <c r="D4952" s="184"/>
    </row>
    <row r="4953" spans="4:4">
      <c r="D4953" s="184"/>
    </row>
    <row r="4954" spans="4:4">
      <c r="D4954" s="184"/>
    </row>
    <row r="4955" spans="4:4">
      <c r="D4955" s="184"/>
    </row>
    <row r="4956" spans="4:4">
      <c r="D4956" s="184"/>
    </row>
    <row r="4957" spans="4:4">
      <c r="D4957" s="184"/>
    </row>
    <row r="4958" spans="4:4">
      <c r="D4958" s="184"/>
    </row>
    <row r="4959" spans="4:4">
      <c r="D4959" s="184"/>
    </row>
    <row r="4960" spans="4:4">
      <c r="D4960" s="184"/>
    </row>
    <row r="4961" spans="4:4">
      <c r="D4961" s="184"/>
    </row>
    <row r="4962" spans="4:4">
      <c r="D4962" s="184"/>
    </row>
    <row r="4963" spans="4:4">
      <c r="D4963" s="184"/>
    </row>
    <row r="4964" spans="4:4">
      <c r="D4964" s="184"/>
    </row>
    <row r="4965" spans="4:4">
      <c r="D4965" s="184"/>
    </row>
    <row r="4966" spans="4:4">
      <c r="D4966" s="184"/>
    </row>
    <row r="4967" spans="4:4">
      <c r="D4967" s="184"/>
    </row>
    <row r="4968" spans="4:4">
      <c r="D4968" s="184"/>
    </row>
    <row r="4969" spans="4:4">
      <c r="D4969" s="184"/>
    </row>
    <row r="4970" spans="4:4">
      <c r="D4970" s="184"/>
    </row>
    <row r="4971" spans="4:4">
      <c r="D4971" s="184"/>
    </row>
    <row r="4972" spans="4:4">
      <c r="D4972" s="184"/>
    </row>
    <row r="4973" spans="4:4">
      <c r="D4973" s="184"/>
    </row>
    <row r="4974" spans="4:4">
      <c r="D4974" s="184"/>
    </row>
    <row r="4975" spans="4:4">
      <c r="D4975" s="184"/>
    </row>
    <row r="4976" spans="4:4">
      <c r="D4976" s="184"/>
    </row>
    <row r="4977" spans="4:4">
      <c r="D4977" s="184"/>
    </row>
    <row r="4978" spans="4:4">
      <c r="D4978" s="184"/>
    </row>
    <row r="4979" spans="4:4">
      <c r="D4979" s="184"/>
    </row>
    <row r="4980" spans="4:4">
      <c r="D4980" s="184"/>
    </row>
    <row r="4981" spans="4:4">
      <c r="D4981" s="184"/>
    </row>
    <row r="4982" spans="4:4">
      <c r="D4982" s="184"/>
    </row>
    <row r="4983" spans="4:4">
      <c r="D4983" s="184"/>
    </row>
    <row r="4984" spans="4:4">
      <c r="D4984" s="184"/>
    </row>
    <row r="4985" spans="4:4">
      <c r="D4985" s="184"/>
    </row>
    <row r="4986" spans="4:4">
      <c r="D4986" s="184"/>
    </row>
    <row r="4987" spans="4:4">
      <c r="D4987" s="184"/>
    </row>
    <row r="4988" spans="4:4">
      <c r="D4988" s="184"/>
    </row>
    <row r="4989" spans="4:4">
      <c r="D4989" s="184"/>
    </row>
    <row r="4990" spans="4:4">
      <c r="D4990" s="184"/>
    </row>
    <row r="4991" spans="4:4">
      <c r="D4991" s="184"/>
    </row>
    <row r="4992" spans="4:4">
      <c r="D4992" s="184"/>
    </row>
    <row r="4993" spans="4:4">
      <c r="D4993" s="184"/>
    </row>
    <row r="4994" spans="4:4">
      <c r="D4994" s="184"/>
    </row>
    <row r="4995" spans="4:4">
      <c r="D4995" s="184"/>
    </row>
    <row r="4996" spans="4:4">
      <c r="D4996" s="184"/>
    </row>
    <row r="4997" spans="4:4">
      <c r="D4997" s="184"/>
    </row>
    <row r="4998" spans="4:4">
      <c r="D4998" s="184"/>
    </row>
    <row r="4999" spans="4:4">
      <c r="D4999" s="184"/>
    </row>
    <row r="5000" spans="4:4">
      <c r="D5000" s="184"/>
    </row>
    <row r="5001" spans="4:4">
      <c r="D5001" s="184"/>
    </row>
    <row r="5002" spans="4:4">
      <c r="D5002" s="184"/>
    </row>
    <row r="5003" spans="4:4">
      <c r="D5003" s="184"/>
    </row>
    <row r="5004" spans="4:4">
      <c r="D5004" s="184"/>
    </row>
    <row r="5005" spans="4:4">
      <c r="D5005" s="184"/>
    </row>
    <row r="5006" spans="4:4">
      <c r="D5006" s="184"/>
    </row>
    <row r="5007" spans="4:4">
      <c r="D5007" s="184"/>
    </row>
    <row r="5008" spans="4:4">
      <c r="D5008" s="184"/>
    </row>
    <row r="5009" spans="4:4">
      <c r="D5009" s="184"/>
    </row>
    <row r="5010" spans="4:4">
      <c r="D5010" s="184"/>
    </row>
    <row r="5011" spans="4:4">
      <c r="D5011" s="184"/>
    </row>
    <row r="5012" spans="4:4">
      <c r="D5012" s="184"/>
    </row>
    <row r="5013" spans="4:4">
      <c r="D5013" s="184"/>
    </row>
    <row r="5014" spans="4:4">
      <c r="D5014" s="184"/>
    </row>
    <row r="5015" spans="4:4">
      <c r="D5015" s="184"/>
    </row>
    <row r="5016" spans="4:4">
      <c r="D5016" s="184"/>
    </row>
    <row r="5017" spans="4:4">
      <c r="D5017" s="184"/>
    </row>
    <row r="5018" spans="4:4">
      <c r="D5018" s="184"/>
    </row>
    <row r="5019" spans="4:4">
      <c r="D5019" s="184"/>
    </row>
    <row r="5020" spans="4:4">
      <c r="D5020" s="184"/>
    </row>
    <row r="5021" spans="4:4">
      <c r="D5021" s="184"/>
    </row>
    <row r="5022" spans="4:4">
      <c r="D5022" s="184"/>
    </row>
    <row r="5023" spans="4:4">
      <c r="D5023" s="184"/>
    </row>
    <row r="5024" spans="4:4">
      <c r="D5024" s="184"/>
    </row>
    <row r="5025" spans="4:4">
      <c r="D5025" s="184"/>
    </row>
    <row r="5026" spans="4:4">
      <c r="D5026" s="184"/>
    </row>
    <row r="5027" spans="4:4">
      <c r="D5027" s="184"/>
    </row>
    <row r="5028" spans="4:4">
      <c r="D5028" s="184"/>
    </row>
    <row r="5029" spans="4:4">
      <c r="D5029" s="184"/>
    </row>
    <row r="5030" spans="4:4">
      <c r="D5030" s="184"/>
    </row>
    <row r="5031" spans="4:4">
      <c r="D5031" s="184"/>
    </row>
    <row r="5032" spans="4:4">
      <c r="D5032" s="184"/>
    </row>
    <row r="5033" spans="4:4">
      <c r="D5033" s="184"/>
    </row>
    <row r="5034" spans="4:4">
      <c r="D5034" s="184"/>
    </row>
    <row r="5035" spans="4:4">
      <c r="D5035" s="184"/>
    </row>
    <row r="5036" spans="4:4">
      <c r="D5036" s="184"/>
    </row>
    <row r="5037" spans="4:4">
      <c r="D5037" s="184"/>
    </row>
    <row r="5038" spans="4:4">
      <c r="D5038" s="184"/>
    </row>
    <row r="5039" spans="4:4">
      <c r="D5039" s="184"/>
    </row>
    <row r="5040" spans="4:4">
      <c r="D5040" s="184"/>
    </row>
    <row r="5041" spans="4:4">
      <c r="D5041" s="184"/>
    </row>
    <row r="5042" spans="4:4">
      <c r="D5042" s="184"/>
    </row>
    <row r="5043" spans="4:4">
      <c r="D5043" s="184"/>
    </row>
    <row r="5044" spans="4:4">
      <c r="D5044" s="184"/>
    </row>
    <row r="5045" spans="4:4">
      <c r="D5045" s="184"/>
    </row>
    <row r="5046" spans="4:4">
      <c r="D5046" s="184"/>
    </row>
    <row r="5047" spans="4:4">
      <c r="D5047" s="184"/>
    </row>
    <row r="5048" spans="4:4">
      <c r="D5048" s="184"/>
    </row>
    <row r="5049" spans="4:4">
      <c r="D5049" s="184"/>
    </row>
    <row r="5050" spans="4:4">
      <c r="D5050" s="184"/>
    </row>
    <row r="5051" spans="4:4">
      <c r="D5051" s="184"/>
    </row>
    <row r="5052" spans="4:4">
      <c r="D5052" s="184"/>
    </row>
    <row r="5053" spans="4:4">
      <c r="D5053" s="184"/>
    </row>
    <row r="5054" spans="4:4">
      <c r="D5054" s="184"/>
    </row>
    <row r="5055" spans="4:4">
      <c r="D5055" s="184"/>
    </row>
    <row r="5056" spans="4:4">
      <c r="D5056" s="184"/>
    </row>
    <row r="5057" spans="4:4">
      <c r="D5057" s="184"/>
    </row>
    <row r="5058" spans="4:4">
      <c r="D5058" s="184"/>
    </row>
    <row r="5059" spans="4:4">
      <c r="D5059" s="184"/>
    </row>
    <row r="5060" spans="4:4">
      <c r="D5060" s="184"/>
    </row>
    <row r="5061" spans="4:4">
      <c r="D5061" s="184"/>
    </row>
    <row r="5062" spans="4:4">
      <c r="D5062" s="184"/>
    </row>
    <row r="5063" spans="4:4">
      <c r="D5063" s="184"/>
    </row>
    <row r="5064" spans="4:4">
      <c r="D5064" s="184"/>
    </row>
    <row r="5065" spans="4:4">
      <c r="D5065" s="184"/>
    </row>
    <row r="5066" spans="4:4">
      <c r="D5066" s="184"/>
    </row>
    <row r="5067" spans="4:4">
      <c r="D5067" s="184"/>
    </row>
    <row r="5068" spans="4:4">
      <c r="D5068" s="184"/>
    </row>
    <row r="5069" spans="4:4">
      <c r="D5069" s="184"/>
    </row>
    <row r="5070" spans="4:4">
      <c r="D5070" s="184"/>
    </row>
    <row r="5071" spans="4:4">
      <c r="D5071" s="184"/>
    </row>
    <row r="5072" spans="4:4">
      <c r="D5072" s="184"/>
    </row>
    <row r="5073" spans="4:4">
      <c r="D5073" s="184"/>
    </row>
    <row r="5074" spans="4:4">
      <c r="D5074" s="184"/>
    </row>
    <row r="5075" spans="4:4">
      <c r="D5075" s="184"/>
    </row>
    <row r="5076" spans="4:4">
      <c r="D5076" s="184"/>
    </row>
    <row r="5077" spans="4:4">
      <c r="D5077" s="184"/>
    </row>
    <row r="5078" spans="4:4">
      <c r="D5078" s="184"/>
    </row>
    <row r="5079" spans="4:4">
      <c r="D5079" s="184"/>
    </row>
    <row r="5080" spans="4:4">
      <c r="D5080" s="184"/>
    </row>
    <row r="5081" spans="4:4">
      <c r="D5081" s="184"/>
    </row>
    <row r="5082" spans="4:4">
      <c r="D5082" s="184"/>
    </row>
    <row r="5083" spans="4:4">
      <c r="D5083" s="184"/>
    </row>
    <row r="5084" spans="4:4">
      <c r="D5084" s="184"/>
    </row>
    <row r="5085" spans="4:4">
      <c r="D5085" s="184"/>
    </row>
    <row r="5086" spans="4:4">
      <c r="D5086" s="184"/>
    </row>
    <row r="5087" spans="4:4">
      <c r="D5087" s="184"/>
    </row>
    <row r="5088" spans="4:4">
      <c r="D5088" s="184"/>
    </row>
    <row r="5089" spans="4:4">
      <c r="D5089" s="184"/>
    </row>
    <row r="5090" spans="4:4">
      <c r="D5090" s="184"/>
    </row>
  </sheetData>
  <sheetProtection algorithmName="SHA-512" hashValue="C0yIa6Hu0RyK2LZRCXIQQdH86smKx3T7n2wv2PBwJEGWBNvYEy2xLJnTj9u4VN6glPpOi6zHmYQjj2H0FAuzoQ==" saltValue="+p9+wij2CJCLq+uExK/pAA==" spinCount="100000" sheet="1" objects="1" scenarios="1" selectLockedCells="1"/>
  <mergeCells count="7">
    <mergeCell ref="A158:K169"/>
    <mergeCell ref="A1:G1"/>
    <mergeCell ref="C2:K2"/>
    <mergeCell ref="C3:K3"/>
    <mergeCell ref="C4:K4"/>
    <mergeCell ref="A155:F155"/>
    <mergeCell ref="A157:C157"/>
  </mergeCells>
  <pageMargins left="0.7" right="0.7" top="0.78740157499999996" bottom="0.78740157499999996" header="0.3" footer="0.3"/>
  <pageSetup paperSize="9" scale="81"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137"/>
  <sheetViews>
    <sheetView showGridLines="0" topLeftCell="A105"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117</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ht="12" customHeight="1">
      <c r="B8" s="16"/>
      <c r="D8" s="23" t="s">
        <v>153</v>
      </c>
      <c r="L8" s="16"/>
    </row>
    <row r="9" spans="2:46" s="1" customFormat="1" ht="16.5" customHeight="1">
      <c r="B9" s="28"/>
      <c r="E9" s="655" t="s">
        <v>567</v>
      </c>
      <c r="F9" s="654"/>
      <c r="G9" s="654"/>
      <c r="H9" s="654"/>
      <c r="L9" s="28"/>
    </row>
    <row r="10" spans="2:46" s="1" customFormat="1" ht="12" customHeight="1">
      <c r="B10" s="28"/>
      <c r="D10" s="23" t="s">
        <v>407</v>
      </c>
      <c r="L10" s="28"/>
    </row>
    <row r="11" spans="2:46" s="1" customFormat="1" ht="16.5" customHeight="1">
      <c r="B11" s="28"/>
      <c r="E11" s="614" t="s">
        <v>2255</v>
      </c>
      <c r="F11" s="654"/>
      <c r="G11" s="654"/>
      <c r="H11" s="654"/>
      <c r="L11" s="28"/>
    </row>
    <row r="12" spans="2:46" s="1" customFormat="1">
      <c r="B12" s="28"/>
      <c r="L12" s="28"/>
    </row>
    <row r="13" spans="2:46" s="1" customFormat="1" ht="12" customHeight="1">
      <c r="B13" s="28"/>
      <c r="D13" s="23" t="s">
        <v>18</v>
      </c>
      <c r="F13" s="21" t="s">
        <v>1</v>
      </c>
      <c r="I13" s="23" t="s">
        <v>19</v>
      </c>
      <c r="J13" s="21" t="s">
        <v>1</v>
      </c>
      <c r="L13" s="28"/>
    </row>
    <row r="14" spans="2:46" s="1" customFormat="1" ht="12" customHeight="1">
      <c r="B14" s="28"/>
      <c r="D14" s="23" t="s">
        <v>20</v>
      </c>
      <c r="F14" s="21" t="s">
        <v>21</v>
      </c>
      <c r="I14" s="23" t="s">
        <v>22</v>
      </c>
      <c r="J14" s="48" t="str">
        <f>'Rekapitulace stavby'!AN8</f>
        <v>19. 12. 2025</v>
      </c>
      <c r="L14" s="28"/>
    </row>
    <row r="15" spans="2:46" s="1" customFormat="1" ht="10.7" customHeight="1">
      <c r="B15" s="28"/>
      <c r="L15" s="28"/>
    </row>
    <row r="16" spans="2:46" s="1" customFormat="1" ht="12" customHeight="1">
      <c r="B16" s="28"/>
      <c r="D16" s="23" t="s">
        <v>24</v>
      </c>
      <c r="I16" s="23" t="s">
        <v>25</v>
      </c>
      <c r="J16" s="21" t="s">
        <v>1</v>
      </c>
      <c r="L16" s="28"/>
    </row>
    <row r="17" spans="2:12" s="1" customFormat="1" ht="18" customHeight="1">
      <c r="B17" s="28"/>
      <c r="E17" s="21" t="s">
        <v>26</v>
      </c>
      <c r="I17" s="23" t="s">
        <v>27</v>
      </c>
      <c r="J17" s="21" t="s">
        <v>1</v>
      </c>
      <c r="L17" s="28"/>
    </row>
    <row r="18" spans="2:12" s="1" customFormat="1" ht="6.95" customHeight="1">
      <c r="B18" s="28"/>
      <c r="L18" s="28"/>
    </row>
    <row r="19" spans="2:12" s="1" customFormat="1" ht="12" customHeight="1">
      <c r="B19" s="28"/>
      <c r="D19" s="23" t="s">
        <v>28</v>
      </c>
      <c r="I19" s="23" t="s">
        <v>25</v>
      </c>
      <c r="J19" s="24" t="str">
        <f>'Rekapitulace stavby'!AN13</f>
        <v>Vyplň údaj</v>
      </c>
      <c r="L19" s="28"/>
    </row>
    <row r="20" spans="2:12" s="1" customFormat="1" ht="18" customHeight="1">
      <c r="B20" s="28"/>
      <c r="E20" s="657" t="str">
        <f>'Rekapitulace stavby'!E14</f>
        <v>Vyplň údaj</v>
      </c>
      <c r="F20" s="646"/>
      <c r="G20" s="646"/>
      <c r="H20" s="646"/>
      <c r="I20" s="23" t="s">
        <v>27</v>
      </c>
      <c r="J20" s="24" t="str">
        <f>'Rekapitulace stavby'!AN14</f>
        <v>Vyplň údaj</v>
      </c>
      <c r="L20" s="28"/>
    </row>
    <row r="21" spans="2:12" s="1" customFormat="1" ht="6.95" customHeight="1">
      <c r="B21" s="28"/>
      <c r="L21" s="28"/>
    </row>
    <row r="22" spans="2:12" s="1" customFormat="1" ht="12" customHeight="1">
      <c r="B22" s="28"/>
      <c r="D22" s="23" t="s">
        <v>30</v>
      </c>
      <c r="I22" s="23" t="s">
        <v>25</v>
      </c>
      <c r="J22" s="21" t="s">
        <v>1</v>
      </c>
      <c r="L22" s="28"/>
    </row>
    <row r="23" spans="2:12" s="1" customFormat="1" ht="18" customHeight="1">
      <c r="B23" s="28"/>
      <c r="E23" s="21" t="s">
        <v>31</v>
      </c>
      <c r="I23" s="23" t="s">
        <v>27</v>
      </c>
      <c r="J23" s="21" t="s">
        <v>1</v>
      </c>
      <c r="L23" s="28"/>
    </row>
    <row r="24" spans="2:12" s="1" customFormat="1" ht="6.95" customHeight="1">
      <c r="B24" s="28"/>
      <c r="L24" s="28"/>
    </row>
    <row r="25" spans="2:12" s="1" customFormat="1" ht="12" customHeight="1">
      <c r="B25" s="28"/>
      <c r="D25" s="23" t="s">
        <v>33</v>
      </c>
      <c r="I25" s="23" t="s">
        <v>25</v>
      </c>
      <c r="J25" s="21" t="s">
        <v>1</v>
      </c>
      <c r="L25" s="28"/>
    </row>
    <row r="26" spans="2:12" s="1" customFormat="1" ht="18" customHeight="1">
      <c r="B26" s="28"/>
      <c r="E26" s="21" t="s">
        <v>34</v>
      </c>
      <c r="I26" s="23" t="s">
        <v>27</v>
      </c>
      <c r="J26" s="21" t="s">
        <v>1</v>
      </c>
      <c r="L26" s="28"/>
    </row>
    <row r="27" spans="2:12" s="1" customFormat="1" ht="6.95" customHeight="1">
      <c r="B27" s="28"/>
      <c r="L27" s="28"/>
    </row>
    <row r="28" spans="2:12" s="1" customFormat="1" ht="12" customHeight="1">
      <c r="B28" s="28"/>
      <c r="D28" s="23" t="s">
        <v>35</v>
      </c>
      <c r="L28" s="28"/>
    </row>
    <row r="29" spans="2:12" s="7" customFormat="1" ht="16.5" customHeight="1">
      <c r="B29" s="90"/>
      <c r="E29" s="650" t="s">
        <v>1</v>
      </c>
      <c r="F29" s="650"/>
      <c r="G29" s="650"/>
      <c r="H29" s="650"/>
      <c r="L29" s="90"/>
    </row>
    <row r="30" spans="2:12" s="1" customFormat="1" ht="6.95" customHeight="1">
      <c r="B30" s="28"/>
      <c r="L30" s="28"/>
    </row>
    <row r="31" spans="2:12" s="1" customFormat="1" ht="6.95" customHeight="1">
      <c r="B31" s="28"/>
      <c r="D31" s="49"/>
      <c r="E31" s="49"/>
      <c r="F31" s="49"/>
      <c r="G31" s="49"/>
      <c r="H31" s="49"/>
      <c r="I31" s="49"/>
      <c r="J31" s="49"/>
      <c r="K31" s="49"/>
      <c r="L31" s="28"/>
    </row>
    <row r="32" spans="2:12" s="1" customFormat="1" ht="25.35" customHeight="1">
      <c r="B32" s="28"/>
      <c r="D32" s="91" t="s">
        <v>37</v>
      </c>
      <c r="J32" s="62">
        <f>ROUND(J126, 2)</f>
        <v>0</v>
      </c>
      <c r="L32" s="28"/>
    </row>
    <row r="33" spans="2:12" s="1" customFormat="1" ht="6.95" customHeight="1">
      <c r="B33" s="28"/>
      <c r="D33" s="49"/>
      <c r="E33" s="49"/>
      <c r="F33" s="49"/>
      <c r="G33" s="49"/>
      <c r="H33" s="49"/>
      <c r="I33" s="49"/>
      <c r="J33" s="49"/>
      <c r="K33" s="49"/>
      <c r="L33" s="28"/>
    </row>
    <row r="34" spans="2:12" s="1" customFormat="1" ht="14.45" customHeight="1">
      <c r="B34" s="28"/>
      <c r="F34" s="31" t="s">
        <v>39</v>
      </c>
      <c r="I34" s="31" t="s">
        <v>38</v>
      </c>
      <c r="J34" s="31" t="s">
        <v>40</v>
      </c>
      <c r="L34" s="28"/>
    </row>
    <row r="35" spans="2:12" s="1" customFormat="1" ht="14.45" customHeight="1">
      <c r="B35" s="28"/>
      <c r="D35" s="51" t="s">
        <v>41</v>
      </c>
      <c r="E35" s="23" t="s">
        <v>42</v>
      </c>
      <c r="F35" s="82">
        <f>ROUND((SUM(BE126:BE136)),  2)</f>
        <v>0</v>
      </c>
      <c r="I35" s="92">
        <v>0.21</v>
      </c>
      <c r="J35" s="82">
        <f>ROUND(((SUM(BE126:BE136))*I35),  2)</f>
        <v>0</v>
      </c>
      <c r="L35" s="28"/>
    </row>
    <row r="36" spans="2:12" s="1" customFormat="1" ht="14.45" customHeight="1">
      <c r="B36" s="28"/>
      <c r="E36" s="23" t="s">
        <v>43</v>
      </c>
      <c r="F36" s="82">
        <f>ROUND((SUM(BF126:BF136)),  2)</f>
        <v>0</v>
      </c>
      <c r="I36" s="92">
        <v>0.12</v>
      </c>
      <c r="J36" s="82">
        <f>ROUND(((SUM(BF126:BF136))*I36),  2)</f>
        <v>0</v>
      </c>
      <c r="L36" s="28"/>
    </row>
    <row r="37" spans="2:12" s="1" customFormat="1" ht="14.45" hidden="1" customHeight="1">
      <c r="B37" s="28"/>
      <c r="E37" s="23" t="s">
        <v>44</v>
      </c>
      <c r="F37" s="82">
        <f>ROUND((SUM(BG126:BG136)),  2)</f>
        <v>0</v>
      </c>
      <c r="I37" s="92">
        <v>0.21</v>
      </c>
      <c r="J37" s="82">
        <f>0</f>
        <v>0</v>
      </c>
      <c r="L37" s="28"/>
    </row>
    <row r="38" spans="2:12" s="1" customFormat="1" ht="14.45" hidden="1" customHeight="1">
      <c r="B38" s="28"/>
      <c r="E38" s="23" t="s">
        <v>45</v>
      </c>
      <c r="F38" s="82">
        <f>ROUND((SUM(BH126:BH136)),  2)</f>
        <v>0</v>
      </c>
      <c r="I38" s="92">
        <v>0.12</v>
      </c>
      <c r="J38" s="82">
        <f>0</f>
        <v>0</v>
      </c>
      <c r="L38" s="28"/>
    </row>
    <row r="39" spans="2:12" s="1" customFormat="1" ht="14.45" hidden="1" customHeight="1">
      <c r="B39" s="28"/>
      <c r="E39" s="23" t="s">
        <v>46</v>
      </c>
      <c r="F39" s="82">
        <f>ROUND((SUM(BI126:BI136)),  2)</f>
        <v>0</v>
      </c>
      <c r="I39" s="92">
        <v>0</v>
      </c>
      <c r="J39" s="82">
        <f>0</f>
        <v>0</v>
      </c>
      <c r="L39" s="28"/>
    </row>
    <row r="40" spans="2:12" s="1" customFormat="1" ht="6.95" customHeight="1">
      <c r="B40" s="28"/>
      <c r="L40" s="28"/>
    </row>
    <row r="41" spans="2:12" s="1" customFormat="1" ht="25.35" customHeight="1">
      <c r="B41" s="28"/>
      <c r="C41" s="93"/>
      <c r="D41" s="94" t="s">
        <v>47</v>
      </c>
      <c r="E41" s="53"/>
      <c r="F41" s="53"/>
      <c r="G41" s="95" t="s">
        <v>48</v>
      </c>
      <c r="H41" s="96" t="s">
        <v>49</v>
      </c>
      <c r="I41" s="53"/>
      <c r="J41" s="97">
        <f>SUM(J32:J39)</f>
        <v>0</v>
      </c>
      <c r="K41" s="98"/>
      <c r="L41" s="28"/>
    </row>
    <row r="42" spans="2:12" s="1" customFormat="1" ht="14.45" customHeight="1">
      <c r="B42" s="28"/>
      <c r="L42" s="28"/>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12" s="1" customFormat="1" ht="6.95" customHeight="1">
      <c r="B81" s="42"/>
      <c r="C81" s="43"/>
      <c r="D81" s="43"/>
      <c r="E81" s="43"/>
      <c r="F81" s="43"/>
      <c r="G81" s="43"/>
      <c r="H81" s="43"/>
      <c r="I81" s="43"/>
      <c r="J81" s="43"/>
      <c r="K81" s="43"/>
      <c r="L81" s="28"/>
    </row>
    <row r="82" spans="2:12" s="1" customFormat="1" ht="24.95" customHeight="1">
      <c r="B82" s="28"/>
      <c r="C82" s="17" t="s">
        <v>155</v>
      </c>
      <c r="L82" s="28"/>
    </row>
    <row r="83" spans="2:12" s="1" customFormat="1" ht="6.95" customHeight="1">
      <c r="B83" s="28"/>
      <c r="L83" s="28"/>
    </row>
    <row r="84" spans="2:12" s="1" customFormat="1" ht="12" customHeight="1">
      <c r="B84" s="28"/>
      <c r="C84" s="23" t="s">
        <v>16</v>
      </c>
      <c r="L84" s="28"/>
    </row>
    <row r="85" spans="2:12" s="1" customFormat="1" ht="16.5" customHeight="1">
      <c r="B85" s="28"/>
      <c r="E85" s="655" t="str">
        <f>E7</f>
        <v>Rekonstrukce a modernizace fotbalového hřiště SK Union Břevnov</v>
      </c>
      <c r="F85" s="656"/>
      <c r="G85" s="656"/>
      <c r="H85" s="656"/>
      <c r="L85" s="28"/>
    </row>
    <row r="86" spans="2:12" ht="12" customHeight="1">
      <c r="B86" s="16"/>
      <c r="C86" s="23" t="s">
        <v>153</v>
      </c>
      <c r="L86" s="16"/>
    </row>
    <row r="87" spans="2:12" s="1" customFormat="1" ht="16.5" customHeight="1">
      <c r="B87" s="28"/>
      <c r="E87" s="655" t="s">
        <v>567</v>
      </c>
      <c r="F87" s="654"/>
      <c r="G87" s="654"/>
      <c r="H87" s="654"/>
      <c r="L87" s="28"/>
    </row>
    <row r="88" spans="2:12" s="1" customFormat="1" ht="12" customHeight="1">
      <c r="B88" s="28"/>
      <c r="C88" s="23" t="s">
        <v>407</v>
      </c>
      <c r="L88" s="28"/>
    </row>
    <row r="89" spans="2:12" s="1" customFormat="1" ht="16.5" customHeight="1">
      <c r="B89" s="28"/>
      <c r="E89" s="614" t="str">
        <f>E11</f>
        <v>SO-03.8 - Gastro</v>
      </c>
      <c r="F89" s="654"/>
      <c r="G89" s="654"/>
      <c r="H89" s="654"/>
      <c r="L89" s="28"/>
    </row>
    <row r="90" spans="2:12" s="1" customFormat="1" ht="6.95" customHeight="1">
      <c r="B90" s="28"/>
      <c r="L90" s="28"/>
    </row>
    <row r="91" spans="2:12" s="1" customFormat="1" ht="12" customHeight="1">
      <c r="B91" s="28"/>
      <c r="C91" s="23" t="s">
        <v>20</v>
      </c>
      <c r="F91" s="21" t="str">
        <f>F14</f>
        <v>Praha 6</v>
      </c>
      <c r="I91" s="23" t="s">
        <v>22</v>
      </c>
      <c r="J91" s="48" t="str">
        <f>IF(J14="","",J14)</f>
        <v>19. 12. 2025</v>
      </c>
      <c r="L91" s="28"/>
    </row>
    <row r="92" spans="2:12" s="1" customFormat="1" ht="6.95" customHeight="1">
      <c r="B92" s="28"/>
      <c r="L92" s="28"/>
    </row>
    <row r="93" spans="2:12" s="1" customFormat="1" ht="25.7" customHeight="1">
      <c r="B93" s="28"/>
      <c r="C93" s="23" t="s">
        <v>24</v>
      </c>
      <c r="F93" s="21" t="str">
        <f>E17</f>
        <v>Městská část Praha 6</v>
      </c>
      <c r="I93" s="23" t="s">
        <v>30</v>
      </c>
      <c r="J93" s="26" t="str">
        <f>E23</f>
        <v>Sportovní projekty s.r.o.</v>
      </c>
      <c r="L93" s="28"/>
    </row>
    <row r="94" spans="2:12" s="1" customFormat="1" ht="15.2" customHeight="1">
      <c r="B94" s="28"/>
      <c r="C94" s="23" t="s">
        <v>28</v>
      </c>
      <c r="F94" s="21" t="str">
        <f>IF(E20="","",E20)</f>
        <v>Vyplň údaj</v>
      </c>
      <c r="I94" s="23" t="s">
        <v>33</v>
      </c>
      <c r="J94" s="26" t="str">
        <f>E26</f>
        <v>F.Pecka</v>
      </c>
      <c r="L94" s="28"/>
    </row>
    <row r="95" spans="2:12" s="1" customFormat="1" ht="10.35" customHeight="1">
      <c r="B95" s="28"/>
      <c r="L95" s="28"/>
    </row>
    <row r="96" spans="2:12" s="1" customFormat="1" ht="29.25" customHeight="1">
      <c r="B96" s="28"/>
      <c r="C96" s="101" t="s">
        <v>156</v>
      </c>
      <c r="D96" s="93"/>
      <c r="E96" s="93"/>
      <c r="F96" s="93"/>
      <c r="G96" s="93"/>
      <c r="H96" s="93"/>
      <c r="I96" s="93"/>
      <c r="J96" s="102" t="s">
        <v>157</v>
      </c>
      <c r="K96" s="93"/>
      <c r="L96" s="28"/>
    </row>
    <row r="97" spans="2:47" s="1" customFormat="1" ht="10.35" customHeight="1">
      <c r="B97" s="28"/>
      <c r="L97" s="28"/>
    </row>
    <row r="98" spans="2:47" s="1" customFormat="1" ht="22.7" customHeight="1">
      <c r="B98" s="28"/>
      <c r="C98" s="103" t="s">
        <v>158</v>
      </c>
      <c r="J98" s="62">
        <f>J126</f>
        <v>0</v>
      </c>
      <c r="L98" s="28"/>
      <c r="AU98" s="13" t="s">
        <v>159</v>
      </c>
    </row>
    <row r="99" spans="2:47" s="8" customFormat="1" ht="24.95" customHeight="1">
      <c r="B99" s="104"/>
      <c r="D99" s="105" t="s">
        <v>166</v>
      </c>
      <c r="E99" s="106"/>
      <c r="F99" s="106"/>
      <c r="G99" s="106"/>
      <c r="H99" s="106"/>
      <c r="I99" s="106"/>
      <c r="J99" s="107">
        <f>J127</f>
        <v>0</v>
      </c>
      <c r="L99" s="104"/>
    </row>
    <row r="100" spans="2:47" s="9" customFormat="1" ht="19.899999999999999" customHeight="1">
      <c r="B100" s="108"/>
      <c r="D100" s="109" t="s">
        <v>2256</v>
      </c>
      <c r="E100" s="110"/>
      <c r="F100" s="110"/>
      <c r="G100" s="110"/>
      <c r="H100" s="110"/>
      <c r="I100" s="110"/>
      <c r="J100" s="111">
        <f>J128</f>
        <v>0</v>
      </c>
      <c r="L100" s="108"/>
    </row>
    <row r="101" spans="2:47" s="8" customFormat="1" ht="24.95" customHeight="1">
      <c r="B101" s="104"/>
      <c r="D101" s="105" t="s">
        <v>168</v>
      </c>
      <c r="E101" s="106"/>
      <c r="F101" s="106"/>
      <c r="G101" s="106"/>
      <c r="H101" s="106"/>
      <c r="I101" s="106"/>
      <c r="J101" s="107">
        <f>J130</f>
        <v>0</v>
      </c>
      <c r="L101" s="104"/>
    </row>
    <row r="102" spans="2:47" s="9" customFormat="1" ht="19.899999999999999" customHeight="1">
      <c r="B102" s="108"/>
      <c r="D102" s="109" t="s">
        <v>170</v>
      </c>
      <c r="E102" s="110"/>
      <c r="F102" s="110"/>
      <c r="G102" s="110"/>
      <c r="H102" s="110"/>
      <c r="I102" s="110"/>
      <c r="J102" s="111">
        <f>J131</f>
        <v>0</v>
      </c>
      <c r="L102" s="108"/>
    </row>
    <row r="103" spans="2:47" s="9" customFormat="1" ht="19.899999999999999" customHeight="1">
      <c r="B103" s="108"/>
      <c r="D103" s="109" t="s">
        <v>171</v>
      </c>
      <c r="E103" s="110"/>
      <c r="F103" s="110"/>
      <c r="G103" s="110"/>
      <c r="H103" s="110"/>
      <c r="I103" s="110"/>
      <c r="J103" s="111">
        <f>J133</f>
        <v>0</v>
      </c>
      <c r="L103" s="108"/>
    </row>
    <row r="104" spans="2:47" s="9" customFormat="1" ht="19.899999999999999" customHeight="1">
      <c r="B104" s="108"/>
      <c r="D104" s="109" t="s">
        <v>172</v>
      </c>
      <c r="E104" s="110"/>
      <c r="F104" s="110"/>
      <c r="G104" s="110"/>
      <c r="H104" s="110"/>
      <c r="I104" s="110"/>
      <c r="J104" s="111">
        <f>J135</f>
        <v>0</v>
      </c>
      <c r="L104" s="108"/>
    </row>
    <row r="105" spans="2:47" s="1" customFormat="1" ht="21.75" customHeight="1">
      <c r="B105" s="28"/>
      <c r="L105" s="28"/>
    </row>
    <row r="106" spans="2:47" s="1" customFormat="1" ht="6.95" customHeight="1">
      <c r="B106" s="40"/>
      <c r="C106" s="41"/>
      <c r="D106" s="41"/>
      <c r="E106" s="41"/>
      <c r="F106" s="41"/>
      <c r="G106" s="41"/>
      <c r="H106" s="41"/>
      <c r="I106" s="41"/>
      <c r="J106" s="41"/>
      <c r="K106" s="41"/>
      <c r="L106" s="28"/>
    </row>
    <row r="110" spans="2:47" s="1" customFormat="1" ht="6.95" customHeight="1">
      <c r="B110" s="42"/>
      <c r="C110" s="43"/>
      <c r="D110" s="43"/>
      <c r="E110" s="43"/>
      <c r="F110" s="43"/>
      <c r="G110" s="43"/>
      <c r="H110" s="43"/>
      <c r="I110" s="43"/>
      <c r="J110" s="43"/>
      <c r="K110" s="43"/>
      <c r="L110" s="28"/>
    </row>
    <row r="111" spans="2:47" s="1" customFormat="1" ht="24.95" customHeight="1">
      <c r="B111" s="28"/>
      <c r="C111" s="17" t="s">
        <v>173</v>
      </c>
      <c r="L111" s="28"/>
    </row>
    <row r="112" spans="2:47" s="1" customFormat="1" ht="6.95" customHeight="1">
      <c r="B112" s="28"/>
      <c r="L112" s="28"/>
    </row>
    <row r="113" spans="2:63" s="1" customFormat="1" ht="12" customHeight="1">
      <c r="B113" s="28"/>
      <c r="C113" s="23" t="s">
        <v>16</v>
      </c>
      <c r="L113" s="28"/>
    </row>
    <row r="114" spans="2:63" s="1" customFormat="1" ht="16.5" customHeight="1">
      <c r="B114" s="28"/>
      <c r="E114" s="655" t="str">
        <f>E7</f>
        <v>Rekonstrukce a modernizace fotbalového hřiště SK Union Břevnov</v>
      </c>
      <c r="F114" s="656"/>
      <c r="G114" s="656"/>
      <c r="H114" s="656"/>
      <c r="L114" s="28"/>
    </row>
    <row r="115" spans="2:63" ht="12" customHeight="1">
      <c r="B115" s="16"/>
      <c r="C115" s="23" t="s">
        <v>153</v>
      </c>
      <c r="L115" s="16"/>
    </row>
    <row r="116" spans="2:63" s="1" customFormat="1" ht="16.5" customHeight="1">
      <c r="B116" s="28"/>
      <c r="E116" s="655" t="s">
        <v>567</v>
      </c>
      <c r="F116" s="654"/>
      <c r="G116" s="654"/>
      <c r="H116" s="654"/>
      <c r="L116" s="28"/>
    </row>
    <row r="117" spans="2:63" s="1" customFormat="1" ht="12" customHeight="1">
      <c r="B117" s="28"/>
      <c r="C117" s="23" t="s">
        <v>407</v>
      </c>
      <c r="L117" s="28"/>
    </row>
    <row r="118" spans="2:63" s="1" customFormat="1" ht="16.5" customHeight="1">
      <c r="B118" s="28"/>
      <c r="E118" s="614" t="str">
        <f>E11</f>
        <v>SO-03.8 - Gastro</v>
      </c>
      <c r="F118" s="654"/>
      <c r="G118" s="654"/>
      <c r="H118" s="654"/>
      <c r="L118" s="28"/>
    </row>
    <row r="119" spans="2:63" s="1" customFormat="1" ht="6.95" customHeight="1">
      <c r="B119" s="28"/>
      <c r="L119" s="28"/>
    </row>
    <row r="120" spans="2:63" s="1" customFormat="1" ht="12" customHeight="1">
      <c r="B120" s="28"/>
      <c r="C120" s="23" t="s">
        <v>20</v>
      </c>
      <c r="F120" s="21" t="str">
        <f>F14</f>
        <v>Praha 6</v>
      </c>
      <c r="I120" s="23" t="s">
        <v>22</v>
      </c>
      <c r="J120" s="48" t="str">
        <f>IF(J14="","",J14)</f>
        <v>19. 12. 2025</v>
      </c>
      <c r="L120" s="28"/>
    </row>
    <row r="121" spans="2:63" s="1" customFormat="1" ht="6.95" customHeight="1">
      <c r="B121" s="28"/>
      <c r="L121" s="28"/>
    </row>
    <row r="122" spans="2:63" s="1" customFormat="1" ht="25.7" customHeight="1">
      <c r="B122" s="28"/>
      <c r="C122" s="23" t="s">
        <v>24</v>
      </c>
      <c r="F122" s="21" t="str">
        <f>E17</f>
        <v>Městská část Praha 6</v>
      </c>
      <c r="I122" s="23" t="s">
        <v>30</v>
      </c>
      <c r="J122" s="26" t="str">
        <f>E23</f>
        <v>Sportovní projekty s.r.o.</v>
      </c>
      <c r="L122" s="28"/>
    </row>
    <row r="123" spans="2:63" s="1" customFormat="1" ht="15.2" customHeight="1">
      <c r="B123" s="28"/>
      <c r="C123" s="23" t="s">
        <v>28</v>
      </c>
      <c r="F123" s="21" t="str">
        <f>IF(E20="","",E20)</f>
        <v>Vyplň údaj</v>
      </c>
      <c r="I123" s="23" t="s">
        <v>33</v>
      </c>
      <c r="J123" s="26" t="str">
        <f>E26</f>
        <v>F.Pecka</v>
      </c>
      <c r="L123" s="28"/>
    </row>
    <row r="124" spans="2:63" s="1" customFormat="1" ht="10.35" customHeight="1">
      <c r="B124" s="28"/>
      <c r="L124" s="28"/>
    </row>
    <row r="125" spans="2:63" s="10" customFormat="1" ht="29.25" customHeight="1">
      <c r="B125" s="112"/>
      <c r="C125" s="113" t="s">
        <v>174</v>
      </c>
      <c r="D125" s="114" t="s">
        <v>62</v>
      </c>
      <c r="E125" s="114" t="s">
        <v>58</v>
      </c>
      <c r="F125" s="114" t="s">
        <v>59</v>
      </c>
      <c r="G125" s="114" t="s">
        <v>175</v>
      </c>
      <c r="H125" s="114" t="s">
        <v>176</v>
      </c>
      <c r="I125" s="114" t="s">
        <v>177</v>
      </c>
      <c r="J125" s="115" t="s">
        <v>157</v>
      </c>
      <c r="K125" s="116" t="s">
        <v>178</v>
      </c>
      <c r="L125" s="112"/>
      <c r="M125" s="55" t="s">
        <v>1</v>
      </c>
      <c r="N125" s="56" t="s">
        <v>41</v>
      </c>
      <c r="O125" s="56" t="s">
        <v>179</v>
      </c>
      <c r="P125" s="56" t="s">
        <v>180</v>
      </c>
      <c r="Q125" s="56" t="s">
        <v>181</v>
      </c>
      <c r="R125" s="56" t="s">
        <v>182</v>
      </c>
      <c r="S125" s="56" t="s">
        <v>183</v>
      </c>
      <c r="T125" s="57" t="s">
        <v>184</v>
      </c>
    </row>
    <row r="126" spans="2:63" s="1" customFormat="1" ht="22.7" customHeight="1">
      <c r="B126" s="28"/>
      <c r="C126" s="60" t="s">
        <v>185</v>
      </c>
      <c r="J126" s="117">
        <f>BK126</f>
        <v>0</v>
      </c>
      <c r="L126" s="28"/>
      <c r="M126" s="58"/>
      <c r="N126" s="49"/>
      <c r="O126" s="49"/>
      <c r="P126" s="118">
        <f>P127+P130</f>
        <v>0</v>
      </c>
      <c r="Q126" s="49"/>
      <c r="R126" s="118">
        <f>R127+R130</f>
        <v>0</v>
      </c>
      <c r="S126" s="49"/>
      <c r="T126" s="119">
        <f>T127+T130</f>
        <v>0</v>
      </c>
      <c r="AT126" s="13" t="s">
        <v>76</v>
      </c>
      <c r="AU126" s="13" t="s">
        <v>159</v>
      </c>
      <c r="BK126" s="120">
        <f>BK127+BK130</f>
        <v>0</v>
      </c>
    </row>
    <row r="127" spans="2:63" s="11" customFormat="1" ht="25.9" customHeight="1">
      <c r="B127" s="121"/>
      <c r="D127" s="122" t="s">
        <v>76</v>
      </c>
      <c r="E127" s="123" t="s">
        <v>370</v>
      </c>
      <c r="F127" s="123" t="s">
        <v>371</v>
      </c>
      <c r="I127" s="124"/>
      <c r="J127" s="125">
        <f>BK127</f>
        <v>0</v>
      </c>
      <c r="L127" s="121"/>
      <c r="M127" s="126"/>
      <c r="P127" s="127">
        <f>P128</f>
        <v>0</v>
      </c>
      <c r="R127" s="127">
        <f>R128</f>
        <v>0</v>
      </c>
      <c r="T127" s="128">
        <f>T128</f>
        <v>0</v>
      </c>
      <c r="AR127" s="122" t="s">
        <v>87</v>
      </c>
      <c r="AT127" s="129" t="s">
        <v>76</v>
      </c>
      <c r="AU127" s="129" t="s">
        <v>77</v>
      </c>
      <c r="AY127" s="122" t="s">
        <v>188</v>
      </c>
      <c r="BK127" s="130">
        <f>BK128</f>
        <v>0</v>
      </c>
    </row>
    <row r="128" spans="2:63" s="11" customFormat="1" ht="22.7" customHeight="1">
      <c r="B128" s="121"/>
      <c r="D128" s="122" t="s">
        <v>76</v>
      </c>
      <c r="E128" s="131" t="s">
        <v>2257</v>
      </c>
      <c r="F128" s="131" t="s">
        <v>2258</v>
      </c>
      <c r="I128" s="124"/>
      <c r="J128" s="132">
        <f>BK128</f>
        <v>0</v>
      </c>
      <c r="L128" s="121"/>
      <c r="M128" s="126"/>
      <c r="P128" s="127">
        <f>P129</f>
        <v>0</v>
      </c>
      <c r="R128" s="127">
        <f>R129</f>
        <v>0</v>
      </c>
      <c r="T128" s="128">
        <f>T129</f>
        <v>0</v>
      </c>
      <c r="AR128" s="122" t="s">
        <v>87</v>
      </c>
      <c r="AT128" s="129" t="s">
        <v>76</v>
      </c>
      <c r="AU128" s="129" t="s">
        <v>85</v>
      </c>
      <c r="AY128" s="122" t="s">
        <v>188</v>
      </c>
      <c r="BK128" s="130">
        <f>BK129</f>
        <v>0</v>
      </c>
    </row>
    <row r="129" spans="2:65" s="1" customFormat="1" ht="16.5" customHeight="1">
      <c r="B129" s="28"/>
      <c r="C129" s="133" t="s">
        <v>85</v>
      </c>
      <c r="D129" s="133" t="s">
        <v>190</v>
      </c>
      <c r="E129" s="134" t="s">
        <v>2259</v>
      </c>
      <c r="F129" s="135" t="s">
        <v>2260</v>
      </c>
      <c r="G129" s="136" t="s">
        <v>445</v>
      </c>
      <c r="H129" s="137">
        <v>1</v>
      </c>
      <c r="I129" s="138">
        <f>SUM('SO-03.8'!K96:L96)</f>
        <v>0</v>
      </c>
      <c r="J129" s="139">
        <f>ROUND(I129*H129,2)</f>
        <v>0</v>
      </c>
      <c r="K129" s="140"/>
      <c r="L129" s="28"/>
      <c r="M129" s="141" t="s">
        <v>1</v>
      </c>
      <c r="N129" s="142" t="s">
        <v>42</v>
      </c>
      <c r="P129" s="143">
        <f>O129*H129</f>
        <v>0</v>
      </c>
      <c r="Q129" s="143">
        <v>0</v>
      </c>
      <c r="R129" s="143">
        <f>Q129*H129</f>
        <v>0</v>
      </c>
      <c r="S129" s="143">
        <v>0</v>
      </c>
      <c r="T129" s="144">
        <f>S129*H129</f>
        <v>0</v>
      </c>
      <c r="AR129" s="145" t="s">
        <v>251</v>
      </c>
      <c r="AT129" s="145" t="s">
        <v>190</v>
      </c>
      <c r="AU129" s="145" t="s">
        <v>87</v>
      </c>
      <c r="AY129" s="13" t="s">
        <v>188</v>
      </c>
      <c r="BE129" s="146">
        <f>IF(N129="základní",J129,0)</f>
        <v>0</v>
      </c>
      <c r="BF129" s="146">
        <f>IF(N129="snížená",J129,0)</f>
        <v>0</v>
      </c>
      <c r="BG129" s="146">
        <f>IF(N129="zákl. přenesená",J129,0)</f>
        <v>0</v>
      </c>
      <c r="BH129" s="146">
        <f>IF(N129="sníž. přenesená",J129,0)</f>
        <v>0</v>
      </c>
      <c r="BI129" s="146">
        <f>IF(N129="nulová",J129,0)</f>
        <v>0</v>
      </c>
      <c r="BJ129" s="13" t="s">
        <v>85</v>
      </c>
      <c r="BK129" s="146">
        <f>ROUND(I129*H129,2)</f>
        <v>0</v>
      </c>
      <c r="BL129" s="13" t="s">
        <v>251</v>
      </c>
      <c r="BM129" s="145" t="s">
        <v>2261</v>
      </c>
    </row>
    <row r="130" spans="2:65" s="11" customFormat="1" ht="25.9" customHeight="1">
      <c r="B130" s="121"/>
      <c r="D130" s="122" t="s">
        <v>76</v>
      </c>
      <c r="E130" s="123" t="s">
        <v>379</v>
      </c>
      <c r="F130" s="123" t="s">
        <v>380</v>
      </c>
      <c r="I130" s="124"/>
      <c r="J130" s="125">
        <f>BK130</f>
        <v>0</v>
      </c>
      <c r="L130" s="121"/>
      <c r="M130" s="126"/>
      <c r="P130" s="127">
        <f>P131+P133+P135</f>
        <v>0</v>
      </c>
      <c r="R130" s="127">
        <f>R131+R133+R135</f>
        <v>0</v>
      </c>
      <c r="T130" s="128">
        <f>T131+T133+T135</f>
        <v>0</v>
      </c>
      <c r="AR130" s="122" t="s">
        <v>207</v>
      </c>
      <c r="AT130" s="129" t="s">
        <v>76</v>
      </c>
      <c r="AU130" s="129" t="s">
        <v>77</v>
      </c>
      <c r="AY130" s="122" t="s">
        <v>188</v>
      </c>
      <c r="BK130" s="130">
        <f>BK131+BK133+BK135</f>
        <v>0</v>
      </c>
    </row>
    <row r="131" spans="2:65" s="11" customFormat="1" ht="22.7" customHeight="1">
      <c r="B131" s="121"/>
      <c r="D131" s="122" t="s">
        <v>76</v>
      </c>
      <c r="E131" s="131" t="s">
        <v>389</v>
      </c>
      <c r="F131" s="131" t="s">
        <v>390</v>
      </c>
      <c r="I131" s="124"/>
      <c r="J131" s="132">
        <f>BK131</f>
        <v>0</v>
      </c>
      <c r="L131" s="121"/>
      <c r="M131" s="126"/>
      <c r="P131" s="127">
        <f>P132</f>
        <v>0</v>
      </c>
      <c r="R131" s="127">
        <f>R132</f>
        <v>0</v>
      </c>
      <c r="T131" s="128">
        <f>T132</f>
        <v>0</v>
      </c>
      <c r="AR131" s="122" t="s">
        <v>207</v>
      </c>
      <c r="AT131" s="129" t="s">
        <v>76</v>
      </c>
      <c r="AU131" s="129" t="s">
        <v>85</v>
      </c>
      <c r="AY131" s="122" t="s">
        <v>188</v>
      </c>
      <c r="BK131" s="130">
        <f>BK132</f>
        <v>0</v>
      </c>
    </row>
    <row r="132" spans="2:65" s="1" customFormat="1" ht="16.5" customHeight="1">
      <c r="B132" s="28"/>
      <c r="C132" s="133" t="s">
        <v>87</v>
      </c>
      <c r="D132" s="133" t="s">
        <v>190</v>
      </c>
      <c r="E132" s="134" t="s">
        <v>392</v>
      </c>
      <c r="F132" s="135" t="s">
        <v>390</v>
      </c>
      <c r="G132" s="136" t="s">
        <v>393</v>
      </c>
      <c r="H132" s="147"/>
      <c r="I132" s="138"/>
      <c r="J132" s="139">
        <f>ROUND(I132*H132,2)</f>
        <v>0</v>
      </c>
      <c r="K132" s="140"/>
      <c r="L132" s="28"/>
      <c r="M132" s="141" t="s">
        <v>1</v>
      </c>
      <c r="N132" s="142" t="s">
        <v>42</v>
      </c>
      <c r="P132" s="143">
        <f>O132*H132</f>
        <v>0</v>
      </c>
      <c r="Q132" s="143">
        <v>0</v>
      </c>
      <c r="R132" s="143">
        <f>Q132*H132</f>
        <v>0</v>
      </c>
      <c r="S132" s="143">
        <v>0</v>
      </c>
      <c r="T132" s="144">
        <f>S132*H132</f>
        <v>0</v>
      </c>
      <c r="AR132" s="145" t="s">
        <v>387</v>
      </c>
      <c r="AT132" s="145" t="s">
        <v>190</v>
      </c>
      <c r="AU132" s="145" t="s">
        <v>87</v>
      </c>
      <c r="AY132" s="13" t="s">
        <v>188</v>
      </c>
      <c r="BE132" s="146">
        <f>IF(N132="základní",J132,0)</f>
        <v>0</v>
      </c>
      <c r="BF132" s="146">
        <f>IF(N132="snížená",J132,0)</f>
        <v>0</v>
      </c>
      <c r="BG132" s="146">
        <f>IF(N132="zákl. přenesená",J132,0)</f>
        <v>0</v>
      </c>
      <c r="BH132" s="146">
        <f>IF(N132="sníž. přenesená",J132,0)</f>
        <v>0</v>
      </c>
      <c r="BI132" s="146">
        <f>IF(N132="nulová",J132,0)</f>
        <v>0</v>
      </c>
      <c r="BJ132" s="13" t="s">
        <v>85</v>
      </c>
      <c r="BK132" s="146">
        <f>ROUND(I132*H132,2)</f>
        <v>0</v>
      </c>
      <c r="BL132" s="13" t="s">
        <v>387</v>
      </c>
      <c r="BM132" s="145" t="s">
        <v>2262</v>
      </c>
    </row>
    <row r="133" spans="2:65" s="11" customFormat="1" ht="22.7" customHeight="1">
      <c r="B133" s="121"/>
      <c r="D133" s="122" t="s">
        <v>76</v>
      </c>
      <c r="E133" s="131" t="s">
        <v>395</v>
      </c>
      <c r="F133" s="131" t="s">
        <v>396</v>
      </c>
      <c r="I133" s="124"/>
      <c r="J133" s="132">
        <f>BK133</f>
        <v>0</v>
      </c>
      <c r="L133" s="121"/>
      <c r="M133" s="126"/>
      <c r="P133" s="127">
        <f>P134</f>
        <v>0</v>
      </c>
      <c r="R133" s="127">
        <f>R134</f>
        <v>0</v>
      </c>
      <c r="T133" s="128">
        <f>T134</f>
        <v>0</v>
      </c>
      <c r="AR133" s="122" t="s">
        <v>207</v>
      </c>
      <c r="AT133" s="129" t="s">
        <v>76</v>
      </c>
      <c r="AU133" s="129" t="s">
        <v>85</v>
      </c>
      <c r="AY133" s="122" t="s">
        <v>188</v>
      </c>
      <c r="BK133" s="130">
        <f>BK134</f>
        <v>0</v>
      </c>
    </row>
    <row r="134" spans="2:65" s="1" customFormat="1" ht="16.5" customHeight="1">
      <c r="B134" s="28"/>
      <c r="C134" s="133" t="s">
        <v>199</v>
      </c>
      <c r="D134" s="133" t="s">
        <v>190</v>
      </c>
      <c r="E134" s="134" t="s">
        <v>398</v>
      </c>
      <c r="F134" s="135" t="s">
        <v>396</v>
      </c>
      <c r="G134" s="136" t="s">
        <v>393</v>
      </c>
      <c r="H134" s="147"/>
      <c r="I134" s="138"/>
      <c r="J134" s="139">
        <f>ROUND(I134*H134,2)</f>
        <v>0</v>
      </c>
      <c r="K134" s="140"/>
      <c r="L134" s="28"/>
      <c r="M134" s="141" t="s">
        <v>1</v>
      </c>
      <c r="N134" s="142" t="s">
        <v>42</v>
      </c>
      <c r="P134" s="143">
        <f>O134*H134</f>
        <v>0</v>
      </c>
      <c r="Q134" s="143">
        <v>0</v>
      </c>
      <c r="R134" s="143">
        <f>Q134*H134</f>
        <v>0</v>
      </c>
      <c r="S134" s="143">
        <v>0</v>
      </c>
      <c r="T134" s="144">
        <f>S134*H134</f>
        <v>0</v>
      </c>
      <c r="AR134" s="145" t="s">
        <v>387</v>
      </c>
      <c r="AT134" s="145" t="s">
        <v>190</v>
      </c>
      <c r="AU134" s="145" t="s">
        <v>87</v>
      </c>
      <c r="AY134" s="13" t="s">
        <v>188</v>
      </c>
      <c r="BE134" s="146">
        <f>IF(N134="základní",J134,0)</f>
        <v>0</v>
      </c>
      <c r="BF134" s="146">
        <f>IF(N134="snížená",J134,0)</f>
        <v>0</v>
      </c>
      <c r="BG134" s="146">
        <f>IF(N134="zákl. přenesená",J134,0)</f>
        <v>0</v>
      </c>
      <c r="BH134" s="146">
        <f>IF(N134="sníž. přenesená",J134,0)</f>
        <v>0</v>
      </c>
      <c r="BI134" s="146">
        <f>IF(N134="nulová",J134,0)</f>
        <v>0</v>
      </c>
      <c r="BJ134" s="13" t="s">
        <v>85</v>
      </c>
      <c r="BK134" s="146">
        <f>ROUND(I134*H134,2)</f>
        <v>0</v>
      </c>
      <c r="BL134" s="13" t="s">
        <v>387</v>
      </c>
      <c r="BM134" s="145" t="s">
        <v>2263</v>
      </c>
    </row>
    <row r="135" spans="2:65" s="11" customFormat="1" ht="22.7" customHeight="1">
      <c r="B135" s="121"/>
      <c r="D135" s="122" t="s">
        <v>76</v>
      </c>
      <c r="E135" s="131" t="s">
        <v>400</v>
      </c>
      <c r="F135" s="131" t="s">
        <v>401</v>
      </c>
      <c r="I135" s="124"/>
      <c r="J135" s="132">
        <f>BK135</f>
        <v>0</v>
      </c>
      <c r="L135" s="121"/>
      <c r="M135" s="126"/>
      <c r="P135" s="127">
        <f>P136</f>
        <v>0</v>
      </c>
      <c r="R135" s="127">
        <f>R136</f>
        <v>0</v>
      </c>
      <c r="T135" s="128">
        <f>T136</f>
        <v>0</v>
      </c>
      <c r="AR135" s="122" t="s">
        <v>207</v>
      </c>
      <c r="AT135" s="129" t="s">
        <v>76</v>
      </c>
      <c r="AU135" s="129" t="s">
        <v>85</v>
      </c>
      <c r="AY135" s="122" t="s">
        <v>188</v>
      </c>
      <c r="BK135" s="130">
        <f>BK136</f>
        <v>0</v>
      </c>
    </row>
    <row r="136" spans="2:65" s="1" customFormat="1" ht="16.5" customHeight="1">
      <c r="B136" s="28"/>
      <c r="C136" s="133" t="s">
        <v>194</v>
      </c>
      <c r="D136" s="133" t="s">
        <v>190</v>
      </c>
      <c r="E136" s="134" t="s">
        <v>403</v>
      </c>
      <c r="F136" s="135" t="s">
        <v>404</v>
      </c>
      <c r="G136" s="136" t="s">
        <v>393</v>
      </c>
      <c r="H136" s="147"/>
      <c r="I136" s="138"/>
      <c r="J136" s="139">
        <f>ROUND(I136*H136,2)</f>
        <v>0</v>
      </c>
      <c r="K136" s="140"/>
      <c r="L136" s="28"/>
      <c r="M136" s="148" t="s">
        <v>1</v>
      </c>
      <c r="N136" s="149" t="s">
        <v>42</v>
      </c>
      <c r="O136" s="150"/>
      <c r="P136" s="151">
        <f>O136*H136</f>
        <v>0</v>
      </c>
      <c r="Q136" s="151">
        <v>0</v>
      </c>
      <c r="R136" s="151">
        <f>Q136*H136</f>
        <v>0</v>
      </c>
      <c r="S136" s="151">
        <v>0</v>
      </c>
      <c r="T136" s="152">
        <f>S136*H136</f>
        <v>0</v>
      </c>
      <c r="AR136" s="145" t="s">
        <v>387</v>
      </c>
      <c r="AT136" s="145" t="s">
        <v>190</v>
      </c>
      <c r="AU136" s="145" t="s">
        <v>87</v>
      </c>
      <c r="AY136" s="13" t="s">
        <v>188</v>
      </c>
      <c r="BE136" s="146">
        <f>IF(N136="základní",J136,0)</f>
        <v>0</v>
      </c>
      <c r="BF136" s="146">
        <f>IF(N136="snížená",J136,0)</f>
        <v>0</v>
      </c>
      <c r="BG136" s="146">
        <f>IF(N136="zákl. přenesená",J136,0)</f>
        <v>0</v>
      </c>
      <c r="BH136" s="146">
        <f>IF(N136="sníž. přenesená",J136,0)</f>
        <v>0</v>
      </c>
      <c r="BI136" s="146">
        <f>IF(N136="nulová",J136,0)</f>
        <v>0</v>
      </c>
      <c r="BJ136" s="13" t="s">
        <v>85</v>
      </c>
      <c r="BK136" s="146">
        <f>ROUND(I136*H136,2)</f>
        <v>0</v>
      </c>
      <c r="BL136" s="13" t="s">
        <v>387</v>
      </c>
      <c r="BM136" s="145" t="s">
        <v>2264</v>
      </c>
    </row>
    <row r="137" spans="2:65" s="1" customFormat="1" ht="6.95" customHeight="1">
      <c r="B137" s="40"/>
      <c r="C137" s="41"/>
      <c r="D137" s="41"/>
      <c r="E137" s="41"/>
      <c r="F137" s="41"/>
      <c r="G137" s="41"/>
      <c r="H137" s="41"/>
      <c r="I137" s="41"/>
      <c r="J137" s="41"/>
      <c r="K137" s="41"/>
      <c r="L137" s="28"/>
    </row>
  </sheetData>
  <sheetProtection algorithmName="SHA-512" hashValue="Bd2DOQWrtF6TklRSfY5xVTkJXmJhKSkiVxaMaFD6S7QQNAWzmInCIOG/bZ4SNpp1UWolAX7G1yBxnD8lPp0mZw==" saltValue="74p22bYcUuEwHcTxQJhNrzHY0QcrS095IKJua+MjRpG2ehoay1+AjV37SWXmN1DMfw75mw/f2hfqv5zfn5eLng==" spinCount="100000" sheet="1" objects="1" scenarios="1" formatColumns="0" formatRows="0" autoFilter="0"/>
  <autoFilter ref="C125:K136"/>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5"/>
  <sheetViews>
    <sheetView topLeftCell="B58" zoomScaleNormal="100" workbookViewId="0">
      <selection activeCell="K60" sqref="K60"/>
    </sheetView>
  </sheetViews>
  <sheetFormatPr defaultRowHeight="11.25"/>
  <cols>
    <col min="1" max="1" width="9.33203125" style="238"/>
    <col min="2" max="2" width="70.1640625" style="238" customWidth="1"/>
    <col min="3" max="9" width="9.33203125" style="238"/>
    <col min="10" max="10" width="24" style="238" customWidth="1"/>
    <col min="11" max="11" width="21.5" style="238" customWidth="1"/>
    <col min="12" max="12" width="20.1640625" style="238" customWidth="1"/>
    <col min="13" max="16384" width="9.33203125" style="238"/>
  </cols>
  <sheetData>
    <row r="1" spans="1:12" ht="23.25">
      <c r="A1" s="705" t="s">
        <v>3983</v>
      </c>
      <c r="B1" s="705"/>
      <c r="C1" s="705"/>
      <c r="D1" s="705"/>
      <c r="E1" s="705"/>
      <c r="F1" s="705"/>
      <c r="G1" s="705"/>
      <c r="H1" s="705"/>
      <c r="I1" s="705"/>
      <c r="J1" s="705"/>
      <c r="K1" s="705"/>
      <c r="L1" s="705"/>
    </row>
    <row r="2" spans="1:12" ht="12.75">
      <c r="A2" s="491"/>
      <c r="B2" s="491"/>
      <c r="C2" s="492"/>
      <c r="D2" s="491"/>
      <c r="E2" s="491"/>
      <c r="F2" s="166"/>
      <c r="G2" s="166"/>
      <c r="H2" s="166"/>
      <c r="I2" s="166"/>
      <c r="J2" s="166"/>
      <c r="K2" s="493"/>
      <c r="L2" s="493"/>
    </row>
    <row r="3" spans="1:12" ht="15.75">
      <c r="A3" s="700" t="s">
        <v>3984</v>
      </c>
      <c r="B3" s="700"/>
      <c r="C3" s="700"/>
      <c r="D3" s="700"/>
      <c r="E3" s="700"/>
      <c r="F3" s="494"/>
      <c r="G3" s="494"/>
      <c r="H3" s="494"/>
      <c r="I3" s="494"/>
      <c r="J3" s="494"/>
      <c r="K3" s="495"/>
      <c r="L3" s="493"/>
    </row>
    <row r="4" spans="1:12" ht="15.75">
      <c r="A4" s="496"/>
      <c r="B4" s="496"/>
      <c r="C4" s="497"/>
      <c r="D4" s="498"/>
      <c r="E4" s="498"/>
      <c r="F4" s="494"/>
      <c r="G4" s="494"/>
      <c r="H4" s="494"/>
      <c r="I4" s="494"/>
      <c r="J4" s="494"/>
      <c r="K4" s="495"/>
      <c r="L4" s="493"/>
    </row>
    <row r="5" spans="1:12" ht="15.75">
      <c r="A5" s="700" t="s">
        <v>3985</v>
      </c>
      <c r="B5" s="700"/>
      <c r="C5" s="700"/>
      <c r="D5" s="700"/>
      <c r="E5" s="700"/>
      <c r="F5" s="700"/>
      <c r="G5" s="700"/>
      <c r="H5" s="700"/>
      <c r="I5" s="700"/>
      <c r="J5" s="700"/>
      <c r="K5" s="700"/>
      <c r="L5" s="700"/>
    </row>
    <row r="6" spans="1:12" ht="15.75">
      <c r="A6" s="497"/>
      <c r="B6" s="499"/>
      <c r="C6" s="499"/>
      <c r="D6" s="499"/>
      <c r="E6" s="499"/>
      <c r="F6" s="499"/>
      <c r="G6" s="499"/>
      <c r="H6" s="499"/>
      <c r="I6" s="499"/>
      <c r="J6" s="499"/>
      <c r="K6" s="500"/>
      <c r="L6" s="500"/>
    </row>
    <row r="7" spans="1:12" ht="15.75">
      <c r="A7" s="700" t="s">
        <v>3986</v>
      </c>
      <c r="B7" s="700"/>
      <c r="C7" s="700"/>
      <c r="D7" s="700"/>
      <c r="E7" s="700"/>
      <c r="F7" s="700"/>
      <c r="G7" s="700"/>
      <c r="H7" s="700"/>
      <c r="I7" s="700"/>
      <c r="J7" s="700"/>
      <c r="K7" s="700"/>
      <c r="L7" s="700"/>
    </row>
    <row r="8" spans="1:12" ht="15.75">
      <c r="A8" s="700" t="s">
        <v>3987</v>
      </c>
      <c r="B8" s="700"/>
      <c r="C8" s="700"/>
      <c r="D8" s="700"/>
      <c r="E8" s="700"/>
      <c r="F8" s="700"/>
      <c r="G8" s="700"/>
      <c r="H8" s="700"/>
      <c r="I8" s="700"/>
      <c r="J8" s="700"/>
      <c r="K8" s="700"/>
      <c r="L8" s="700"/>
    </row>
    <row r="9" spans="1:12" ht="15">
      <c r="A9" s="501"/>
      <c r="B9" s="501"/>
      <c r="C9" s="502"/>
      <c r="D9" s="501"/>
      <c r="E9" s="501"/>
      <c r="F9" s="494"/>
      <c r="G9" s="494"/>
      <c r="H9" s="494"/>
      <c r="I9" s="494"/>
      <c r="J9" s="494"/>
      <c r="K9" s="495"/>
      <c r="L9" s="493"/>
    </row>
    <row r="10" spans="1:12" ht="15.75">
      <c r="A10" s="700" t="s">
        <v>3988</v>
      </c>
      <c r="B10" s="700"/>
      <c r="C10" s="700"/>
      <c r="D10" s="700"/>
      <c r="E10" s="700"/>
      <c r="F10" s="494"/>
      <c r="G10" s="494"/>
      <c r="H10" s="494"/>
      <c r="I10" s="494"/>
      <c r="J10" s="494"/>
      <c r="K10" s="495"/>
      <c r="L10" s="493"/>
    </row>
    <row r="11" spans="1:12" ht="15">
      <c r="A11" s="501"/>
      <c r="B11" s="501"/>
      <c r="C11" s="502"/>
      <c r="D11" s="501"/>
      <c r="E11" s="501"/>
      <c r="F11" s="494"/>
      <c r="G11" s="494"/>
      <c r="H11" s="494"/>
      <c r="I11" s="494"/>
      <c r="J11" s="494"/>
      <c r="K11" s="495"/>
      <c r="L11" s="493"/>
    </row>
    <row r="12" spans="1:12" ht="15.75">
      <c r="A12" s="700" t="s">
        <v>3989</v>
      </c>
      <c r="B12" s="700"/>
      <c r="C12" s="700"/>
      <c r="D12" s="700"/>
      <c r="E12" s="700"/>
      <c r="F12" s="700"/>
      <c r="G12" s="700"/>
      <c r="H12" s="700"/>
      <c r="I12" s="700"/>
      <c r="J12" s="700"/>
      <c r="K12" s="700"/>
      <c r="L12" s="700"/>
    </row>
    <row r="13" spans="1:12" ht="15.75">
      <c r="A13" s="700"/>
      <c r="B13" s="700"/>
      <c r="C13" s="700"/>
      <c r="D13" s="700"/>
      <c r="E13" s="700"/>
      <c r="F13" s="700"/>
      <c r="G13" s="700"/>
      <c r="H13" s="700"/>
      <c r="I13" s="700"/>
      <c r="J13" s="700"/>
      <c r="K13" s="700"/>
      <c r="L13" s="700"/>
    </row>
    <row r="14" spans="1:12" ht="15.75">
      <c r="A14" s="700" t="s">
        <v>3990</v>
      </c>
      <c r="B14" s="700"/>
      <c r="C14" s="700"/>
      <c r="D14" s="700"/>
      <c r="E14" s="700"/>
      <c r="F14" s="700"/>
      <c r="G14" s="700"/>
      <c r="H14" s="700"/>
      <c r="I14" s="700"/>
      <c r="J14" s="700"/>
      <c r="K14" s="700"/>
      <c r="L14" s="700"/>
    </row>
    <row r="15" spans="1:12" ht="15">
      <c r="A15" s="704" t="s">
        <v>3991</v>
      </c>
      <c r="B15" s="704"/>
      <c r="C15" s="704"/>
      <c r="D15" s="704"/>
      <c r="E15" s="704"/>
      <c r="F15" s="704"/>
      <c r="G15" s="704"/>
      <c r="H15" s="704"/>
      <c r="I15" s="704"/>
      <c r="J15" s="704"/>
      <c r="K15" s="704"/>
      <c r="L15" s="704"/>
    </row>
    <row r="16" spans="1:12" ht="15.75">
      <c r="A16" s="700"/>
      <c r="B16" s="700"/>
      <c r="C16" s="700"/>
      <c r="D16" s="700"/>
      <c r="E16" s="700"/>
      <c r="F16" s="700"/>
      <c r="G16" s="700"/>
      <c r="H16" s="700"/>
      <c r="I16" s="700"/>
      <c r="J16" s="700"/>
      <c r="K16" s="700"/>
      <c r="L16" s="700"/>
    </row>
    <row r="17" spans="1:12" ht="15.75">
      <c r="A17" s="700" t="s">
        <v>3992</v>
      </c>
      <c r="B17" s="700"/>
      <c r="C17" s="700"/>
      <c r="D17" s="700"/>
      <c r="E17" s="700"/>
      <c r="F17" s="700"/>
      <c r="G17" s="700"/>
      <c r="H17" s="700"/>
      <c r="I17" s="700"/>
      <c r="J17" s="700"/>
      <c r="K17" s="700"/>
      <c r="L17" s="700"/>
    </row>
    <row r="18" spans="1:12" ht="15.75">
      <c r="A18" s="700"/>
      <c r="B18" s="700"/>
      <c r="C18" s="700"/>
      <c r="D18" s="700"/>
      <c r="E18" s="700"/>
      <c r="F18" s="700"/>
      <c r="G18" s="700"/>
      <c r="H18" s="700"/>
      <c r="I18" s="700"/>
      <c r="J18" s="700"/>
      <c r="K18" s="700"/>
      <c r="L18" s="700"/>
    </row>
    <row r="19" spans="1:12" ht="15.75">
      <c r="A19" s="700" t="s">
        <v>3993</v>
      </c>
      <c r="B19" s="700"/>
      <c r="C19" s="700"/>
      <c r="D19" s="700"/>
      <c r="E19" s="700"/>
      <c r="F19" s="700"/>
      <c r="G19" s="700"/>
      <c r="H19" s="700"/>
      <c r="I19" s="700"/>
      <c r="J19" s="700"/>
      <c r="K19" s="700"/>
      <c r="L19" s="700"/>
    </row>
    <row r="20" spans="1:12" ht="15.75">
      <c r="A20" s="700"/>
      <c r="B20" s="700"/>
      <c r="C20" s="700"/>
      <c r="D20" s="700"/>
      <c r="E20" s="700"/>
      <c r="F20" s="700"/>
      <c r="G20" s="700"/>
      <c r="H20" s="700"/>
      <c r="I20" s="700"/>
      <c r="J20" s="700"/>
      <c r="K20" s="700"/>
      <c r="L20" s="700"/>
    </row>
    <row r="21" spans="1:12" ht="15">
      <c r="A21" s="704" t="s">
        <v>3994</v>
      </c>
      <c r="B21" s="704"/>
      <c r="C21" s="704"/>
      <c r="D21" s="704"/>
      <c r="E21" s="704"/>
      <c r="F21" s="704"/>
      <c r="G21" s="704"/>
      <c r="H21" s="704"/>
      <c r="I21" s="704"/>
      <c r="J21" s="704"/>
      <c r="K21" s="704"/>
      <c r="L21" s="704"/>
    </row>
    <row r="22" spans="1:12" ht="15">
      <c r="A22" s="704" t="s">
        <v>3995</v>
      </c>
      <c r="B22" s="704"/>
      <c r="C22" s="704"/>
      <c r="D22" s="704"/>
      <c r="E22" s="704"/>
      <c r="F22" s="704"/>
      <c r="G22" s="704"/>
      <c r="H22" s="704"/>
      <c r="I22" s="704"/>
      <c r="J22" s="704"/>
      <c r="K22" s="704"/>
      <c r="L22" s="704"/>
    </row>
    <row r="23" spans="1:12" ht="15">
      <c r="A23" s="704" t="s">
        <v>3996</v>
      </c>
      <c r="B23" s="704"/>
      <c r="C23" s="704"/>
      <c r="D23" s="704"/>
      <c r="E23" s="704"/>
      <c r="F23" s="704"/>
      <c r="G23" s="704"/>
      <c r="H23" s="704"/>
      <c r="I23" s="704"/>
      <c r="J23" s="704"/>
      <c r="K23" s="704"/>
      <c r="L23" s="704"/>
    </row>
    <row r="24" spans="1:12" ht="15">
      <c r="A24" s="704" t="s">
        <v>3997</v>
      </c>
      <c r="B24" s="704"/>
      <c r="C24" s="704"/>
      <c r="D24" s="704"/>
      <c r="E24" s="704"/>
      <c r="F24" s="704"/>
      <c r="G24" s="704"/>
      <c r="H24" s="704"/>
      <c r="I24" s="704"/>
      <c r="J24" s="704"/>
      <c r="K24" s="704"/>
      <c r="L24" s="704"/>
    </row>
    <row r="25" spans="1:12" ht="15">
      <c r="A25" s="704" t="s">
        <v>3998</v>
      </c>
      <c r="B25" s="704"/>
      <c r="C25" s="704"/>
      <c r="D25" s="704"/>
      <c r="E25" s="704"/>
      <c r="F25" s="704"/>
      <c r="G25" s="704"/>
      <c r="H25" s="704"/>
      <c r="I25" s="704"/>
      <c r="J25" s="704"/>
      <c r="K25" s="704"/>
      <c r="L25" s="704"/>
    </row>
    <row r="26" spans="1:12" ht="15">
      <c r="A26" s="704" t="s">
        <v>3999</v>
      </c>
      <c r="B26" s="704"/>
      <c r="C26" s="704"/>
      <c r="D26" s="704"/>
      <c r="E26" s="704"/>
      <c r="F26" s="704"/>
      <c r="G26" s="704"/>
      <c r="H26" s="704"/>
      <c r="I26" s="704"/>
      <c r="J26" s="704"/>
      <c r="K26" s="704"/>
      <c r="L26" s="704"/>
    </row>
    <row r="27" spans="1:12" ht="15">
      <c r="A27" s="704" t="s">
        <v>4000</v>
      </c>
      <c r="B27" s="704"/>
      <c r="C27" s="704"/>
      <c r="D27" s="704"/>
      <c r="E27" s="704"/>
      <c r="F27" s="704"/>
      <c r="G27" s="704"/>
      <c r="H27" s="704"/>
      <c r="I27" s="704"/>
      <c r="J27" s="704"/>
      <c r="K27" s="704"/>
      <c r="L27" s="704"/>
    </row>
    <row r="28" spans="1:12" ht="15">
      <c r="A28" s="704" t="s">
        <v>4001</v>
      </c>
      <c r="B28" s="704"/>
      <c r="C28" s="704"/>
      <c r="D28" s="704"/>
      <c r="E28" s="704"/>
      <c r="F28" s="704"/>
      <c r="G28" s="704"/>
      <c r="H28" s="704"/>
      <c r="I28" s="704"/>
      <c r="J28" s="704"/>
      <c r="K28" s="704"/>
      <c r="L28" s="704"/>
    </row>
    <row r="29" spans="1:12" ht="15">
      <c r="A29" s="704" t="s">
        <v>4002</v>
      </c>
      <c r="B29" s="704"/>
      <c r="C29" s="704"/>
      <c r="D29" s="704"/>
      <c r="E29" s="704"/>
      <c r="F29" s="704"/>
      <c r="G29" s="704"/>
      <c r="H29" s="704"/>
      <c r="I29" s="704"/>
      <c r="J29" s="704"/>
      <c r="K29" s="704"/>
      <c r="L29" s="704"/>
    </row>
    <row r="30" spans="1:12" ht="15">
      <c r="A30" s="704" t="s">
        <v>4003</v>
      </c>
      <c r="B30" s="704"/>
      <c r="C30" s="704"/>
      <c r="D30" s="704"/>
      <c r="E30" s="704"/>
      <c r="F30" s="704"/>
      <c r="G30" s="704"/>
      <c r="H30" s="704"/>
      <c r="I30" s="704"/>
      <c r="J30" s="704"/>
      <c r="K30" s="704"/>
      <c r="L30" s="704"/>
    </row>
    <row r="31" spans="1:12" ht="15.75">
      <c r="A31" s="700"/>
      <c r="B31" s="700"/>
      <c r="C31" s="700"/>
      <c r="D31" s="700"/>
      <c r="E31" s="700"/>
      <c r="F31" s="700"/>
      <c r="G31" s="700"/>
      <c r="H31" s="700"/>
      <c r="I31" s="700"/>
      <c r="J31" s="700"/>
      <c r="K31" s="700"/>
      <c r="L31" s="700"/>
    </row>
    <row r="32" spans="1:12" ht="15.75">
      <c r="A32" s="700" t="s">
        <v>4004</v>
      </c>
      <c r="B32" s="700"/>
      <c r="C32" s="700"/>
      <c r="D32" s="700"/>
      <c r="E32" s="700"/>
      <c r="F32" s="700"/>
      <c r="G32" s="700"/>
      <c r="H32" s="700"/>
      <c r="I32" s="700"/>
      <c r="J32" s="700"/>
      <c r="K32" s="700"/>
      <c r="L32" s="700"/>
    </row>
    <row r="33" spans="1:12" ht="15.75">
      <c r="A33" s="700"/>
      <c r="B33" s="700"/>
      <c r="C33" s="700"/>
      <c r="D33" s="700"/>
      <c r="E33" s="700"/>
      <c r="F33" s="700"/>
      <c r="G33" s="700"/>
      <c r="H33" s="700"/>
      <c r="I33" s="700"/>
      <c r="J33" s="700"/>
      <c r="K33" s="700"/>
      <c r="L33" s="700"/>
    </row>
    <row r="34" spans="1:12" ht="15.75">
      <c r="A34" s="700" t="s">
        <v>4005</v>
      </c>
      <c r="B34" s="700"/>
      <c r="C34" s="700"/>
      <c r="D34" s="700"/>
      <c r="E34" s="700"/>
      <c r="F34" s="700"/>
      <c r="G34" s="700"/>
      <c r="H34" s="700"/>
      <c r="I34" s="700"/>
      <c r="J34" s="700"/>
      <c r="K34" s="700"/>
      <c r="L34" s="700"/>
    </row>
    <row r="35" spans="1:12" ht="15.75">
      <c r="A35" s="700"/>
      <c r="B35" s="700"/>
      <c r="C35" s="700"/>
      <c r="D35" s="700"/>
      <c r="E35" s="700"/>
      <c r="F35" s="700"/>
      <c r="G35" s="700"/>
      <c r="H35" s="700"/>
      <c r="I35" s="700"/>
      <c r="J35" s="700"/>
      <c r="K35" s="700"/>
      <c r="L35" s="700"/>
    </row>
    <row r="36" spans="1:12" ht="15.75">
      <c r="A36" s="700" t="s">
        <v>4006</v>
      </c>
      <c r="B36" s="700"/>
      <c r="C36" s="700"/>
      <c r="D36" s="700"/>
      <c r="E36" s="700"/>
      <c r="F36" s="700"/>
      <c r="G36" s="700"/>
      <c r="H36" s="700"/>
      <c r="I36" s="700"/>
      <c r="J36" s="700"/>
      <c r="K36" s="700"/>
      <c r="L36" s="700"/>
    </row>
    <row r="37" spans="1:12" ht="15.75">
      <c r="A37" s="700"/>
      <c r="B37" s="700"/>
      <c r="C37" s="700"/>
      <c r="D37" s="700"/>
      <c r="E37" s="700"/>
      <c r="F37" s="700"/>
      <c r="G37" s="700"/>
      <c r="H37" s="700"/>
      <c r="I37" s="700"/>
      <c r="J37" s="700"/>
      <c r="K37" s="700"/>
      <c r="L37" s="700"/>
    </row>
    <row r="38" spans="1:12" ht="15.75">
      <c r="A38" s="700" t="s">
        <v>4007</v>
      </c>
      <c r="B38" s="700"/>
      <c r="C38" s="700"/>
      <c r="D38" s="700"/>
      <c r="E38" s="700"/>
      <c r="F38" s="700"/>
      <c r="G38" s="700"/>
      <c r="H38" s="700"/>
      <c r="I38" s="700"/>
      <c r="J38" s="700"/>
      <c r="K38" s="700"/>
      <c r="L38" s="700"/>
    </row>
    <row r="39" spans="1:12" ht="13.5" thickBot="1">
      <c r="A39" s="503"/>
      <c r="B39" s="504"/>
      <c r="C39" s="503"/>
      <c r="D39" s="503"/>
      <c r="E39" s="503"/>
      <c r="F39" s="503"/>
      <c r="G39" s="503"/>
      <c r="H39" s="503"/>
      <c r="I39" s="503"/>
      <c r="J39" s="504"/>
      <c r="K39" s="505"/>
      <c r="L39" s="505"/>
    </row>
    <row r="40" spans="1:12" ht="108" customHeight="1">
      <c r="A40" s="701" t="s">
        <v>4008</v>
      </c>
      <c r="B40" s="701"/>
      <c r="C40" s="701"/>
      <c r="D40" s="701"/>
      <c r="E40" s="701"/>
      <c r="F40" s="701"/>
      <c r="G40" s="701"/>
      <c r="H40" s="701"/>
      <c r="I40" s="701"/>
      <c r="J40" s="701"/>
      <c r="K40" s="701"/>
      <c r="L40" s="701"/>
    </row>
    <row r="41" spans="1:12" ht="14.25">
      <c r="A41" s="167"/>
      <c r="B41" s="168"/>
      <c r="C41" s="168"/>
      <c r="D41" s="168"/>
      <c r="E41" s="168"/>
      <c r="F41" s="168"/>
      <c r="G41" s="168"/>
      <c r="H41" s="168"/>
      <c r="I41" s="168"/>
      <c r="J41" s="168"/>
      <c r="K41" s="169"/>
      <c r="L41" s="170"/>
    </row>
    <row r="42" spans="1:12" ht="18">
      <c r="A42" s="506"/>
      <c r="B42" s="702" t="s">
        <v>4009</v>
      </c>
      <c r="C42" s="702"/>
      <c r="D42" s="702"/>
      <c r="E42" s="507"/>
      <c r="F42" s="507"/>
      <c r="G42" s="507"/>
      <c r="H42" s="507"/>
      <c r="I42" s="507"/>
      <c r="J42" s="504"/>
      <c r="K42" s="505"/>
      <c r="L42" s="508"/>
    </row>
    <row r="43" spans="1:12" ht="18.75" thickBot="1">
      <c r="A43" s="506"/>
      <c r="B43" s="703"/>
      <c r="C43" s="703"/>
      <c r="D43" s="703"/>
      <c r="E43" s="703"/>
      <c r="F43" s="703"/>
      <c r="G43" s="703"/>
      <c r="H43" s="703"/>
      <c r="I43" s="703"/>
      <c r="J43" s="703"/>
      <c r="K43" s="703"/>
      <c r="L43" s="703"/>
    </row>
    <row r="44" spans="1:12" ht="15.75" thickBot="1">
      <c r="A44" s="691" t="s">
        <v>4010</v>
      </c>
      <c r="B44" s="693" t="s">
        <v>4011</v>
      </c>
      <c r="C44" s="520" t="s">
        <v>4012</v>
      </c>
      <c r="D44" s="695" t="s">
        <v>4013</v>
      </c>
      <c r="E44" s="695"/>
      <c r="F44" s="695"/>
      <c r="G44" s="695" t="s">
        <v>4014</v>
      </c>
      <c r="H44" s="695"/>
      <c r="I44" s="520" t="s">
        <v>4015</v>
      </c>
      <c r="J44" s="696" t="s">
        <v>4016</v>
      </c>
      <c r="K44" s="698" t="s">
        <v>4017</v>
      </c>
      <c r="L44" s="678" t="s">
        <v>4018</v>
      </c>
    </row>
    <row r="45" spans="1:12" ht="39.75" customHeight="1" thickBot="1">
      <c r="A45" s="692"/>
      <c r="B45" s="694"/>
      <c r="C45" s="521" t="s">
        <v>500</v>
      </c>
      <c r="D45" s="521" t="s">
        <v>4019</v>
      </c>
      <c r="E45" s="521" t="s">
        <v>4020</v>
      </c>
      <c r="F45" s="521" t="s">
        <v>4021</v>
      </c>
      <c r="G45" s="521" t="s">
        <v>4022</v>
      </c>
      <c r="H45" s="521" t="s">
        <v>4023</v>
      </c>
      <c r="I45" s="521" t="s">
        <v>4024</v>
      </c>
      <c r="J45" s="697"/>
      <c r="K45" s="699"/>
      <c r="L45" s="679"/>
    </row>
    <row r="46" spans="1:12" ht="15.75">
      <c r="A46" s="522"/>
      <c r="B46" s="523" t="s">
        <v>4025</v>
      </c>
      <c r="C46" s="524"/>
      <c r="D46" s="524"/>
      <c r="E46" s="524"/>
      <c r="F46" s="524"/>
      <c r="G46" s="524"/>
      <c r="H46" s="524"/>
      <c r="I46" s="524"/>
      <c r="J46" s="525"/>
      <c r="K46" s="509"/>
      <c r="L46" s="569"/>
    </row>
    <row r="47" spans="1:12" ht="99.95" customHeight="1">
      <c r="A47" s="526"/>
      <c r="B47" s="527" t="s">
        <v>4026</v>
      </c>
      <c r="C47" s="528"/>
      <c r="D47" s="529"/>
      <c r="E47" s="529"/>
      <c r="F47" s="529"/>
      <c r="G47" s="529"/>
      <c r="H47" s="529"/>
      <c r="I47" s="529"/>
      <c r="J47" s="530"/>
      <c r="K47" s="574"/>
      <c r="L47" s="570"/>
    </row>
    <row r="48" spans="1:12" ht="99.95" customHeight="1">
      <c r="A48" s="531">
        <v>1</v>
      </c>
      <c r="B48" s="532" t="s">
        <v>4027</v>
      </c>
      <c r="C48" s="533">
        <v>1</v>
      </c>
      <c r="D48" s="534"/>
      <c r="E48" s="534"/>
      <c r="F48" s="534"/>
      <c r="G48" s="534"/>
      <c r="H48" s="534"/>
      <c r="I48" s="534" t="s">
        <v>4028</v>
      </c>
      <c r="J48" s="535" t="s">
        <v>4029</v>
      </c>
      <c r="K48" s="574"/>
      <c r="L48" s="570"/>
    </row>
    <row r="49" spans="1:12" ht="99.95" customHeight="1">
      <c r="A49" s="526"/>
      <c r="B49" s="527" t="s">
        <v>4030</v>
      </c>
      <c r="C49" s="528"/>
      <c r="D49" s="529"/>
      <c r="E49" s="529"/>
      <c r="F49" s="529"/>
      <c r="G49" s="529"/>
      <c r="H49" s="529"/>
      <c r="I49" s="529"/>
      <c r="J49" s="530"/>
      <c r="K49" s="574"/>
      <c r="L49" s="570"/>
    </row>
    <row r="50" spans="1:12" ht="99.95" customHeight="1">
      <c r="A50" s="531">
        <v>2</v>
      </c>
      <c r="B50" s="532" t="s">
        <v>4031</v>
      </c>
      <c r="C50" s="533">
        <v>1</v>
      </c>
      <c r="D50" s="534"/>
      <c r="E50" s="534"/>
      <c r="F50" s="534"/>
      <c r="G50" s="534" t="s">
        <v>4032</v>
      </c>
      <c r="H50" s="534" t="s">
        <v>4032</v>
      </c>
      <c r="I50" s="534" t="s">
        <v>4033</v>
      </c>
      <c r="J50" s="535" t="s">
        <v>4029</v>
      </c>
      <c r="K50" s="574"/>
      <c r="L50" s="571"/>
    </row>
    <row r="51" spans="1:12" ht="99.95" customHeight="1">
      <c r="A51" s="536">
        <v>3</v>
      </c>
      <c r="B51" s="532" t="s">
        <v>4034</v>
      </c>
      <c r="C51" s="533">
        <v>1</v>
      </c>
      <c r="D51" s="534"/>
      <c r="E51" s="534"/>
      <c r="F51" s="534"/>
      <c r="G51" s="534"/>
      <c r="H51" s="534"/>
      <c r="I51" s="534" t="s">
        <v>4028</v>
      </c>
      <c r="J51" s="535" t="s">
        <v>4035</v>
      </c>
      <c r="K51" s="574"/>
      <c r="L51" s="570"/>
    </row>
    <row r="52" spans="1:12" ht="99.95" customHeight="1">
      <c r="A52" s="526"/>
      <c r="B52" s="527" t="s">
        <v>4036</v>
      </c>
      <c r="C52" s="528"/>
      <c r="D52" s="529"/>
      <c r="E52" s="529"/>
      <c r="F52" s="529"/>
      <c r="G52" s="529"/>
      <c r="H52" s="529"/>
      <c r="I52" s="529"/>
      <c r="J52" s="530"/>
      <c r="K52" s="574"/>
      <c r="L52" s="570"/>
    </row>
    <row r="53" spans="1:12" ht="128.25" customHeight="1">
      <c r="A53" s="531">
        <v>4</v>
      </c>
      <c r="B53" s="537" t="s">
        <v>4037</v>
      </c>
      <c r="C53" s="533">
        <v>1</v>
      </c>
      <c r="D53" s="534"/>
      <c r="E53" s="534"/>
      <c r="F53" s="534"/>
      <c r="G53" s="534"/>
      <c r="H53" s="534"/>
      <c r="I53" s="534"/>
      <c r="J53" s="535" t="s">
        <v>4038</v>
      </c>
      <c r="K53" s="574"/>
      <c r="L53" s="571"/>
    </row>
    <row r="54" spans="1:12" ht="195" customHeight="1">
      <c r="A54" s="531" t="s">
        <v>4039</v>
      </c>
      <c r="B54" s="537" t="s">
        <v>4040</v>
      </c>
      <c r="C54" s="533">
        <v>1</v>
      </c>
      <c r="D54" s="534"/>
      <c r="E54" s="534"/>
      <c r="F54" s="534"/>
      <c r="G54" s="535" t="s">
        <v>4032</v>
      </c>
      <c r="H54" s="535" t="s">
        <v>4032</v>
      </c>
      <c r="I54" s="535" t="s">
        <v>4041</v>
      </c>
      <c r="J54" s="535" t="s">
        <v>4042</v>
      </c>
      <c r="K54" s="574"/>
      <c r="L54" s="571"/>
    </row>
    <row r="55" spans="1:12" ht="153" customHeight="1">
      <c r="A55" s="538">
        <v>5</v>
      </c>
      <c r="B55" s="539" t="s">
        <v>4043</v>
      </c>
      <c r="C55" s="540">
        <v>1</v>
      </c>
      <c r="D55" s="541">
        <v>0.15</v>
      </c>
      <c r="E55" s="541" t="s">
        <v>4044</v>
      </c>
      <c r="F55" s="541">
        <v>0.15</v>
      </c>
      <c r="G55" s="541"/>
      <c r="H55" s="541"/>
      <c r="I55" s="541"/>
      <c r="J55" s="542" t="s">
        <v>4045</v>
      </c>
      <c r="K55" s="510">
        <v>0</v>
      </c>
      <c r="L55" s="571">
        <f>PRODUCT(K55,C55)</f>
        <v>0</v>
      </c>
    </row>
    <row r="56" spans="1:12" ht="126" customHeight="1">
      <c r="A56" s="543">
        <v>6</v>
      </c>
      <c r="B56" s="544" t="s">
        <v>4046</v>
      </c>
      <c r="C56" s="545">
        <v>1</v>
      </c>
      <c r="D56" s="546">
        <v>1.5</v>
      </c>
      <c r="E56" s="541" t="s">
        <v>4044</v>
      </c>
      <c r="F56" s="541">
        <v>1.5</v>
      </c>
      <c r="G56" s="547"/>
      <c r="H56" s="547"/>
      <c r="I56" s="547"/>
      <c r="J56" s="542" t="s">
        <v>4047</v>
      </c>
      <c r="K56" s="510">
        <v>0</v>
      </c>
      <c r="L56" s="571">
        <f>PRODUCT(K56,C56)</f>
        <v>0</v>
      </c>
    </row>
    <row r="57" spans="1:12" ht="99.95" customHeight="1">
      <c r="A57" s="536" t="s">
        <v>4048</v>
      </c>
      <c r="B57" s="532" t="s">
        <v>4049</v>
      </c>
      <c r="C57" s="533">
        <v>2</v>
      </c>
      <c r="D57" s="534"/>
      <c r="E57" s="534"/>
      <c r="F57" s="534"/>
      <c r="G57" s="534"/>
      <c r="H57" s="534"/>
      <c r="I57" s="534"/>
      <c r="J57" s="535" t="s">
        <v>4038</v>
      </c>
      <c r="K57" s="574"/>
      <c r="L57" s="571"/>
    </row>
    <row r="58" spans="1:12" ht="99.95" customHeight="1">
      <c r="A58" s="536" t="s">
        <v>4050</v>
      </c>
      <c r="B58" s="532" t="s">
        <v>4051</v>
      </c>
      <c r="C58" s="533">
        <v>1</v>
      </c>
      <c r="D58" s="534"/>
      <c r="E58" s="534"/>
      <c r="F58" s="534"/>
      <c r="G58" s="534"/>
      <c r="H58" s="534"/>
      <c r="I58" s="534"/>
      <c r="J58" s="535" t="s">
        <v>4038</v>
      </c>
      <c r="K58" s="574"/>
      <c r="L58" s="571"/>
    </row>
    <row r="59" spans="1:12" ht="99.95" customHeight="1">
      <c r="A59" s="526"/>
      <c r="B59" s="527" t="s">
        <v>4052</v>
      </c>
      <c r="C59" s="528"/>
      <c r="D59" s="529"/>
      <c r="E59" s="529"/>
      <c r="F59" s="529"/>
      <c r="G59" s="529"/>
      <c r="H59" s="529"/>
      <c r="I59" s="529"/>
      <c r="J59" s="530"/>
      <c r="K59" s="574"/>
      <c r="L59" s="570"/>
    </row>
    <row r="60" spans="1:12" ht="99.95" customHeight="1">
      <c r="A60" s="538" t="s">
        <v>4053</v>
      </c>
      <c r="B60" s="544" t="s">
        <v>4054</v>
      </c>
      <c r="C60" s="545">
        <v>3</v>
      </c>
      <c r="D60" s="541"/>
      <c r="E60" s="541"/>
      <c r="F60" s="541"/>
      <c r="G60" s="541"/>
      <c r="H60" s="541"/>
      <c r="I60" s="541"/>
      <c r="J60" s="542" t="s">
        <v>4055</v>
      </c>
      <c r="K60" s="510">
        <v>0</v>
      </c>
      <c r="L60" s="571">
        <f>PRODUCT(K60,C60)</f>
        <v>0</v>
      </c>
    </row>
    <row r="61" spans="1:12" ht="99.95" customHeight="1">
      <c r="A61" s="526"/>
      <c r="B61" s="527" t="s">
        <v>4056</v>
      </c>
      <c r="C61" s="528"/>
      <c r="D61" s="529"/>
      <c r="E61" s="529"/>
      <c r="F61" s="529"/>
      <c r="G61" s="529"/>
      <c r="H61" s="529"/>
      <c r="I61" s="529"/>
      <c r="J61" s="530"/>
      <c r="K61" s="574"/>
      <c r="L61" s="570"/>
    </row>
    <row r="62" spans="1:12" ht="99.95" customHeight="1">
      <c r="A62" s="538">
        <v>7</v>
      </c>
      <c r="B62" s="544" t="s">
        <v>4057</v>
      </c>
      <c r="C62" s="545">
        <v>2</v>
      </c>
      <c r="D62" s="541"/>
      <c r="E62" s="541"/>
      <c r="F62" s="541"/>
      <c r="G62" s="541"/>
      <c r="H62" s="541"/>
      <c r="I62" s="541"/>
      <c r="J62" s="542" t="s">
        <v>4055</v>
      </c>
      <c r="K62" s="510">
        <v>0</v>
      </c>
      <c r="L62" s="571">
        <f>PRODUCT(K62,C62)</f>
        <v>0</v>
      </c>
    </row>
    <row r="63" spans="1:12" ht="99.95" customHeight="1">
      <c r="A63" s="548">
        <v>8</v>
      </c>
      <c r="B63" s="549" t="s">
        <v>4058</v>
      </c>
      <c r="C63" s="550">
        <v>2</v>
      </c>
      <c r="D63" s="550"/>
      <c r="E63" s="550"/>
      <c r="F63" s="550"/>
      <c r="G63" s="550"/>
      <c r="H63" s="550"/>
      <c r="I63" s="550"/>
      <c r="J63" s="551" t="s">
        <v>4059</v>
      </c>
      <c r="K63" s="575"/>
      <c r="L63" s="572"/>
    </row>
    <row r="64" spans="1:12" ht="139.5" customHeight="1">
      <c r="A64" s="538">
        <v>9</v>
      </c>
      <c r="B64" s="544" t="s">
        <v>4060</v>
      </c>
      <c r="C64" s="545">
        <v>1</v>
      </c>
      <c r="D64" s="541"/>
      <c r="E64" s="541"/>
      <c r="F64" s="541"/>
      <c r="G64" s="541"/>
      <c r="H64" s="541"/>
      <c r="I64" s="541"/>
      <c r="J64" s="542" t="s">
        <v>4055</v>
      </c>
      <c r="K64" s="510">
        <v>0</v>
      </c>
      <c r="L64" s="571">
        <f>PRODUCT(K64,C64)</f>
        <v>0</v>
      </c>
    </row>
    <row r="65" spans="1:12" ht="99.95" customHeight="1">
      <c r="A65" s="526"/>
      <c r="B65" s="527" t="s">
        <v>4061</v>
      </c>
      <c r="C65" s="528"/>
      <c r="D65" s="529"/>
      <c r="E65" s="529"/>
      <c r="F65" s="529"/>
      <c r="G65" s="529"/>
      <c r="H65" s="529"/>
      <c r="I65" s="529"/>
      <c r="J65" s="530"/>
      <c r="K65" s="574"/>
      <c r="L65" s="570"/>
    </row>
    <row r="66" spans="1:12" ht="330.75" customHeight="1">
      <c r="A66" s="552">
        <v>10</v>
      </c>
      <c r="B66" s="553" t="s">
        <v>4062</v>
      </c>
      <c r="C66" s="554">
        <v>1</v>
      </c>
      <c r="D66" s="555">
        <v>0.88</v>
      </c>
      <c r="E66" s="556" t="s">
        <v>4044</v>
      </c>
      <c r="F66" s="555">
        <v>0.88</v>
      </c>
      <c r="G66" s="555"/>
      <c r="H66" s="555"/>
      <c r="I66" s="555"/>
      <c r="J66" s="542" t="s">
        <v>4055</v>
      </c>
      <c r="K66" s="510">
        <v>0</v>
      </c>
      <c r="L66" s="571">
        <f>PRODUCT(K66,C66)</f>
        <v>0</v>
      </c>
    </row>
    <row r="67" spans="1:12" ht="99.95" customHeight="1">
      <c r="A67" s="557">
        <v>11</v>
      </c>
      <c r="B67" s="558" t="s">
        <v>4063</v>
      </c>
      <c r="C67" s="559">
        <v>1</v>
      </c>
      <c r="D67" s="559">
        <v>0.1</v>
      </c>
      <c r="E67" s="559" t="s">
        <v>4064</v>
      </c>
      <c r="F67" s="559">
        <v>0.1</v>
      </c>
      <c r="G67" s="559"/>
      <c r="H67" s="559"/>
      <c r="I67" s="559"/>
      <c r="J67" s="559" t="s">
        <v>4065</v>
      </c>
      <c r="K67" s="576"/>
      <c r="L67" s="573"/>
    </row>
    <row r="68" spans="1:12" ht="123" customHeight="1">
      <c r="A68" s="538">
        <v>12</v>
      </c>
      <c r="B68" s="539" t="s">
        <v>4066</v>
      </c>
      <c r="C68" s="540">
        <v>1</v>
      </c>
      <c r="D68" s="541">
        <v>0.2</v>
      </c>
      <c r="E68" s="541" t="s">
        <v>4044</v>
      </c>
      <c r="F68" s="541">
        <v>0.2</v>
      </c>
      <c r="G68" s="541"/>
      <c r="H68" s="541"/>
      <c r="I68" s="541"/>
      <c r="J68" s="542" t="s">
        <v>4055</v>
      </c>
      <c r="K68" s="510">
        <v>0</v>
      </c>
      <c r="L68" s="571">
        <f t="shared" ref="L68:L85" si="0">PRODUCT(K68,C68)</f>
        <v>0</v>
      </c>
    </row>
    <row r="69" spans="1:12" ht="114.75" customHeight="1">
      <c r="A69" s="538">
        <v>13</v>
      </c>
      <c r="B69" s="544" t="s">
        <v>4067</v>
      </c>
      <c r="C69" s="540">
        <v>1</v>
      </c>
      <c r="D69" s="546">
        <v>3</v>
      </c>
      <c r="E69" s="541" t="s">
        <v>4044</v>
      </c>
      <c r="F69" s="541">
        <v>3</v>
      </c>
      <c r="G69" s="547"/>
      <c r="H69" s="547"/>
      <c r="I69" s="547"/>
      <c r="J69" s="542" t="s">
        <v>4055</v>
      </c>
      <c r="K69" s="510">
        <v>0</v>
      </c>
      <c r="L69" s="571">
        <f t="shared" si="0"/>
        <v>0</v>
      </c>
    </row>
    <row r="70" spans="1:12" ht="99.95" customHeight="1">
      <c r="A70" s="538">
        <v>14</v>
      </c>
      <c r="B70" s="544" t="s">
        <v>4068</v>
      </c>
      <c r="C70" s="540">
        <v>1</v>
      </c>
      <c r="D70" s="541">
        <v>3.5</v>
      </c>
      <c r="E70" s="541" t="s">
        <v>4044</v>
      </c>
      <c r="F70" s="541">
        <v>3.5</v>
      </c>
      <c r="G70" s="541"/>
      <c r="H70" s="541"/>
      <c r="I70" s="541"/>
      <c r="J70" s="542" t="s">
        <v>4055</v>
      </c>
      <c r="K70" s="510">
        <v>0</v>
      </c>
      <c r="L70" s="571">
        <f t="shared" si="0"/>
        <v>0</v>
      </c>
    </row>
    <row r="71" spans="1:12" ht="169.5" customHeight="1">
      <c r="A71" s="538">
        <v>15</v>
      </c>
      <c r="B71" s="544" t="s">
        <v>4069</v>
      </c>
      <c r="C71" s="545">
        <v>1</v>
      </c>
      <c r="D71" s="546">
        <v>1.1000000000000001</v>
      </c>
      <c r="E71" s="541" t="s">
        <v>4044</v>
      </c>
      <c r="F71" s="541">
        <f>C71*D71</f>
        <v>1.1000000000000001</v>
      </c>
      <c r="G71" s="547"/>
      <c r="H71" s="547"/>
      <c r="I71" s="547"/>
      <c r="J71" s="542" t="s">
        <v>4070</v>
      </c>
      <c r="K71" s="510">
        <v>0</v>
      </c>
      <c r="L71" s="571">
        <f t="shared" si="0"/>
        <v>0</v>
      </c>
    </row>
    <row r="72" spans="1:12" ht="208.5" customHeight="1">
      <c r="A72" s="538">
        <v>16</v>
      </c>
      <c r="B72" s="544" t="s">
        <v>4071</v>
      </c>
      <c r="C72" s="540">
        <v>1</v>
      </c>
      <c r="D72" s="541"/>
      <c r="E72" s="541"/>
      <c r="F72" s="541"/>
      <c r="G72" s="541" t="s">
        <v>4032</v>
      </c>
      <c r="H72" s="541" t="s">
        <v>4032</v>
      </c>
      <c r="I72" s="541" t="s">
        <v>4041</v>
      </c>
      <c r="J72" s="542" t="s">
        <v>4072</v>
      </c>
      <c r="K72" s="510">
        <v>0</v>
      </c>
      <c r="L72" s="571">
        <f t="shared" si="0"/>
        <v>0</v>
      </c>
    </row>
    <row r="73" spans="1:12" ht="99.95" customHeight="1">
      <c r="A73" s="538" t="s">
        <v>4073</v>
      </c>
      <c r="B73" s="539" t="s">
        <v>4074</v>
      </c>
      <c r="C73" s="540">
        <v>1</v>
      </c>
      <c r="D73" s="541"/>
      <c r="E73" s="541"/>
      <c r="F73" s="541"/>
      <c r="G73" s="541"/>
      <c r="H73" s="541"/>
      <c r="I73" s="541"/>
      <c r="J73" s="542" t="s">
        <v>4075</v>
      </c>
      <c r="K73" s="510">
        <v>0</v>
      </c>
      <c r="L73" s="571">
        <f t="shared" si="0"/>
        <v>0</v>
      </c>
    </row>
    <row r="74" spans="1:12" ht="99.95" customHeight="1">
      <c r="A74" s="538" t="s">
        <v>4076</v>
      </c>
      <c r="B74" s="539" t="s">
        <v>4077</v>
      </c>
      <c r="C74" s="540">
        <v>1</v>
      </c>
      <c r="D74" s="541"/>
      <c r="E74" s="541"/>
      <c r="F74" s="541"/>
      <c r="G74" s="541"/>
      <c r="H74" s="541"/>
      <c r="I74" s="541"/>
      <c r="J74" s="542" t="s">
        <v>4055</v>
      </c>
      <c r="K74" s="510">
        <v>0</v>
      </c>
      <c r="L74" s="571">
        <f t="shared" si="0"/>
        <v>0</v>
      </c>
    </row>
    <row r="75" spans="1:12" ht="99.95" customHeight="1">
      <c r="A75" s="538">
        <v>17</v>
      </c>
      <c r="B75" s="539" t="s">
        <v>4078</v>
      </c>
      <c r="C75" s="540">
        <v>2</v>
      </c>
      <c r="D75" s="541">
        <v>0.15</v>
      </c>
      <c r="E75" s="541" t="s">
        <v>4044</v>
      </c>
      <c r="F75" s="541">
        <v>0.3</v>
      </c>
      <c r="G75" s="541"/>
      <c r="H75" s="541"/>
      <c r="I75" s="541"/>
      <c r="J75" s="542" t="s">
        <v>4079</v>
      </c>
      <c r="K75" s="510">
        <v>0</v>
      </c>
      <c r="L75" s="571">
        <f t="shared" si="0"/>
        <v>0</v>
      </c>
    </row>
    <row r="76" spans="1:12" ht="99.95" customHeight="1">
      <c r="A76" s="538">
        <v>18</v>
      </c>
      <c r="B76" s="544" t="s">
        <v>4080</v>
      </c>
      <c r="C76" s="540">
        <v>1</v>
      </c>
      <c r="D76" s="541"/>
      <c r="E76" s="541"/>
      <c r="F76" s="541"/>
      <c r="G76" s="541"/>
      <c r="H76" s="541"/>
      <c r="I76" s="541"/>
      <c r="J76" s="542" t="s">
        <v>4055</v>
      </c>
      <c r="K76" s="510">
        <v>0</v>
      </c>
      <c r="L76" s="571">
        <f t="shared" si="0"/>
        <v>0</v>
      </c>
    </row>
    <row r="77" spans="1:12" ht="99.95" customHeight="1">
      <c r="A77" s="538">
        <v>19</v>
      </c>
      <c r="B77" s="539" t="s">
        <v>4081</v>
      </c>
      <c r="C77" s="540">
        <v>1</v>
      </c>
      <c r="D77" s="541">
        <v>0.15</v>
      </c>
      <c r="E77" s="541" t="s">
        <v>4044</v>
      </c>
      <c r="F77" s="541">
        <v>0.15</v>
      </c>
      <c r="G77" s="541"/>
      <c r="H77" s="541"/>
      <c r="I77" s="541"/>
      <c r="J77" s="542" t="s">
        <v>4045</v>
      </c>
      <c r="K77" s="510">
        <v>0</v>
      </c>
      <c r="L77" s="571">
        <f t="shared" si="0"/>
        <v>0</v>
      </c>
    </row>
    <row r="78" spans="1:12" ht="345" customHeight="1">
      <c r="A78" s="538">
        <v>20</v>
      </c>
      <c r="B78" s="560" t="s">
        <v>4082</v>
      </c>
      <c r="C78" s="561">
        <v>1</v>
      </c>
      <c r="D78" s="561">
        <v>3</v>
      </c>
      <c r="E78" s="561" t="s">
        <v>4083</v>
      </c>
      <c r="F78" s="561">
        <v>3</v>
      </c>
      <c r="G78" s="561"/>
      <c r="H78" s="561"/>
      <c r="I78" s="561"/>
      <c r="J78" s="556" t="s">
        <v>4055</v>
      </c>
      <c r="K78" s="510">
        <v>0</v>
      </c>
      <c r="L78" s="571">
        <f t="shared" si="0"/>
        <v>0</v>
      </c>
    </row>
    <row r="79" spans="1:12" ht="99.95" customHeight="1">
      <c r="A79" s="538" t="s">
        <v>4084</v>
      </c>
      <c r="B79" s="560" t="s">
        <v>4085</v>
      </c>
      <c r="C79" s="561">
        <v>1</v>
      </c>
      <c r="D79" s="561">
        <v>0.1</v>
      </c>
      <c r="E79" s="561" t="s">
        <v>4044</v>
      </c>
      <c r="F79" s="561">
        <v>0.1</v>
      </c>
      <c r="G79" s="561"/>
      <c r="H79" s="561"/>
      <c r="I79" s="561"/>
      <c r="J79" s="556" t="s">
        <v>4055</v>
      </c>
      <c r="K79" s="510">
        <v>0</v>
      </c>
      <c r="L79" s="571">
        <f t="shared" si="0"/>
        <v>0</v>
      </c>
    </row>
    <row r="80" spans="1:12" ht="185.25" customHeight="1">
      <c r="A80" s="538">
        <v>21</v>
      </c>
      <c r="B80" s="544" t="s">
        <v>4086</v>
      </c>
      <c r="C80" s="540">
        <v>1</v>
      </c>
      <c r="D80" s="541"/>
      <c r="E80" s="541"/>
      <c r="F80" s="541"/>
      <c r="G80" s="541" t="s">
        <v>4032</v>
      </c>
      <c r="H80" s="541" t="s">
        <v>4032</v>
      </c>
      <c r="I80" s="541" t="s">
        <v>4041</v>
      </c>
      <c r="J80" s="542" t="s">
        <v>4072</v>
      </c>
      <c r="K80" s="510">
        <v>0</v>
      </c>
      <c r="L80" s="571">
        <f t="shared" si="0"/>
        <v>0</v>
      </c>
    </row>
    <row r="81" spans="1:12" ht="99.95" customHeight="1">
      <c r="A81" s="538" t="s">
        <v>4087</v>
      </c>
      <c r="B81" s="539" t="s">
        <v>4074</v>
      </c>
      <c r="C81" s="540">
        <v>1</v>
      </c>
      <c r="D81" s="541"/>
      <c r="E81" s="541"/>
      <c r="F81" s="541"/>
      <c r="G81" s="541"/>
      <c r="H81" s="541"/>
      <c r="I81" s="541"/>
      <c r="J81" s="542" t="s">
        <v>4075</v>
      </c>
      <c r="K81" s="510">
        <v>0</v>
      </c>
      <c r="L81" s="571">
        <f t="shared" si="0"/>
        <v>0</v>
      </c>
    </row>
    <row r="82" spans="1:12" ht="138" customHeight="1">
      <c r="A82" s="538">
        <v>22</v>
      </c>
      <c r="B82" s="544" t="s">
        <v>4088</v>
      </c>
      <c r="C82" s="540">
        <v>1</v>
      </c>
      <c r="D82" s="541"/>
      <c r="E82" s="541"/>
      <c r="F82" s="541"/>
      <c r="G82" s="541"/>
      <c r="H82" s="541"/>
      <c r="I82" s="541"/>
      <c r="J82" s="542" t="s">
        <v>4089</v>
      </c>
      <c r="K82" s="510">
        <v>0</v>
      </c>
      <c r="L82" s="571">
        <f t="shared" si="0"/>
        <v>0</v>
      </c>
    </row>
    <row r="83" spans="1:12" ht="153" customHeight="1">
      <c r="A83" s="538">
        <v>23</v>
      </c>
      <c r="B83" s="539" t="s">
        <v>4090</v>
      </c>
      <c r="C83" s="540">
        <v>1</v>
      </c>
      <c r="D83" s="541">
        <v>0.24</v>
      </c>
      <c r="E83" s="541" t="s">
        <v>4044</v>
      </c>
      <c r="F83" s="541">
        <v>0.24</v>
      </c>
      <c r="G83" s="541"/>
      <c r="H83" s="541"/>
      <c r="I83" s="541"/>
      <c r="J83" s="542" t="s">
        <v>4055</v>
      </c>
      <c r="K83" s="510">
        <v>0</v>
      </c>
      <c r="L83" s="571">
        <f t="shared" si="0"/>
        <v>0</v>
      </c>
    </row>
    <row r="84" spans="1:12" ht="215.25" customHeight="1">
      <c r="A84" s="538">
        <v>24</v>
      </c>
      <c r="B84" s="544" t="s">
        <v>4091</v>
      </c>
      <c r="C84" s="540">
        <v>1</v>
      </c>
      <c r="D84" s="541"/>
      <c r="E84" s="541"/>
      <c r="F84" s="541"/>
      <c r="G84" s="541" t="s">
        <v>4032</v>
      </c>
      <c r="H84" s="541" t="s">
        <v>4032</v>
      </c>
      <c r="I84" s="541" t="s">
        <v>4041</v>
      </c>
      <c r="J84" s="542" t="s">
        <v>4092</v>
      </c>
      <c r="K84" s="510">
        <v>0</v>
      </c>
      <c r="L84" s="571">
        <f t="shared" si="0"/>
        <v>0</v>
      </c>
    </row>
    <row r="85" spans="1:12" ht="99.95" customHeight="1">
      <c r="A85" s="538" t="s">
        <v>4093</v>
      </c>
      <c r="B85" s="539" t="s">
        <v>4094</v>
      </c>
      <c r="C85" s="540">
        <v>1</v>
      </c>
      <c r="D85" s="541"/>
      <c r="E85" s="541"/>
      <c r="F85" s="541"/>
      <c r="G85" s="541"/>
      <c r="H85" s="541"/>
      <c r="I85" s="541"/>
      <c r="J85" s="542" t="s">
        <v>4055</v>
      </c>
      <c r="K85" s="510">
        <v>0</v>
      </c>
      <c r="L85" s="571">
        <f t="shared" si="0"/>
        <v>0</v>
      </c>
    </row>
    <row r="86" spans="1:12" ht="99.95" customHeight="1">
      <c r="A86" s="548">
        <v>25</v>
      </c>
      <c r="B86" s="549" t="s">
        <v>4058</v>
      </c>
      <c r="C86" s="550">
        <v>3</v>
      </c>
      <c r="D86" s="550"/>
      <c r="E86" s="550"/>
      <c r="F86" s="550"/>
      <c r="G86" s="550"/>
      <c r="H86" s="550"/>
      <c r="I86" s="550"/>
      <c r="J86" s="551" t="s">
        <v>4059</v>
      </c>
      <c r="K86" s="575"/>
      <c r="L86" s="572"/>
    </row>
    <row r="87" spans="1:12" ht="99.95" customHeight="1">
      <c r="A87" s="548">
        <v>26</v>
      </c>
      <c r="B87" s="549" t="s">
        <v>4095</v>
      </c>
      <c r="C87" s="550">
        <v>1</v>
      </c>
      <c r="D87" s="550">
        <v>0.5</v>
      </c>
      <c r="E87" s="550" t="s">
        <v>4044</v>
      </c>
      <c r="F87" s="550">
        <v>0.5</v>
      </c>
      <c r="G87" s="550" t="s">
        <v>4032</v>
      </c>
      <c r="H87" s="550"/>
      <c r="I87" s="550"/>
      <c r="J87" s="551" t="s">
        <v>4096</v>
      </c>
      <c r="K87" s="575"/>
      <c r="L87" s="572"/>
    </row>
    <row r="88" spans="1:12" ht="150.75" customHeight="1">
      <c r="A88" s="538">
        <v>27</v>
      </c>
      <c r="B88" s="539" t="s">
        <v>4097</v>
      </c>
      <c r="C88" s="540">
        <v>1</v>
      </c>
      <c r="D88" s="541"/>
      <c r="E88" s="541"/>
      <c r="F88" s="541"/>
      <c r="G88" s="541"/>
      <c r="H88" s="541"/>
      <c r="I88" s="541"/>
      <c r="J88" s="542" t="s">
        <v>4092</v>
      </c>
      <c r="K88" s="510">
        <v>0</v>
      </c>
      <c r="L88" s="571">
        <f>PRODUCT(K88,C88)</f>
        <v>0</v>
      </c>
    </row>
    <row r="89" spans="1:12" ht="99.95" customHeight="1">
      <c r="A89" s="531">
        <v>28</v>
      </c>
      <c r="B89" s="562" t="s">
        <v>4098</v>
      </c>
      <c r="C89" s="563">
        <v>1</v>
      </c>
      <c r="D89" s="564">
        <v>0.05</v>
      </c>
      <c r="E89" s="564" t="s">
        <v>4099</v>
      </c>
      <c r="F89" s="564">
        <f>D89*C89</f>
        <v>0.05</v>
      </c>
      <c r="G89" s="564"/>
      <c r="H89" s="564"/>
      <c r="I89" s="565"/>
      <c r="J89" s="566" t="s">
        <v>4100</v>
      </c>
      <c r="K89" s="574"/>
      <c r="L89" s="570"/>
    </row>
    <row r="90" spans="1:12" ht="99.95" customHeight="1" thickBot="1">
      <c r="A90" s="531">
        <v>29</v>
      </c>
      <c r="B90" s="562" t="s">
        <v>4101</v>
      </c>
      <c r="C90" s="563"/>
      <c r="D90" s="564"/>
      <c r="E90" s="564"/>
      <c r="F90" s="564"/>
      <c r="G90" s="564"/>
      <c r="H90" s="564"/>
      <c r="I90" s="565"/>
      <c r="J90" s="566"/>
      <c r="K90" s="574"/>
      <c r="L90" s="570"/>
    </row>
    <row r="91" spans="1:12" ht="16.5">
      <c r="A91" s="680" t="s">
        <v>4102</v>
      </c>
      <c r="B91" s="681"/>
      <c r="C91" s="686" t="s">
        <v>4103</v>
      </c>
      <c r="D91" s="686"/>
      <c r="E91" s="686"/>
      <c r="F91" s="567">
        <f>SUM(F46:F90)</f>
        <v>14.770000000000001</v>
      </c>
      <c r="G91" s="686"/>
      <c r="H91" s="686"/>
      <c r="I91" s="686"/>
      <c r="J91" s="686"/>
      <c r="K91" s="511"/>
      <c r="L91" s="512"/>
    </row>
    <row r="92" spans="1:12" ht="16.5">
      <c r="A92" s="682"/>
      <c r="B92" s="683"/>
      <c r="C92" s="687" t="s">
        <v>4104</v>
      </c>
      <c r="D92" s="687"/>
      <c r="E92" s="687"/>
      <c r="F92" s="568">
        <f>PRODUCT(0.8,F91)</f>
        <v>11.816000000000003</v>
      </c>
      <c r="G92" s="687"/>
      <c r="H92" s="687"/>
      <c r="I92" s="687"/>
      <c r="J92" s="687"/>
      <c r="K92" s="513"/>
      <c r="L92" s="514"/>
    </row>
    <row r="93" spans="1:12" ht="18">
      <c r="A93" s="682"/>
      <c r="B93" s="683"/>
      <c r="C93" s="688" t="s">
        <v>4105</v>
      </c>
      <c r="D93" s="688"/>
      <c r="E93" s="688"/>
      <c r="F93" s="688"/>
      <c r="G93" s="688"/>
      <c r="H93" s="688"/>
      <c r="I93" s="688"/>
      <c r="J93" s="688"/>
      <c r="K93" s="689">
        <f>SUM(L55:L88)</f>
        <v>0</v>
      </c>
      <c r="L93" s="690"/>
    </row>
    <row r="94" spans="1:12" ht="15">
      <c r="A94" s="682"/>
      <c r="B94" s="683"/>
      <c r="C94" s="670" t="s">
        <v>4106</v>
      </c>
      <c r="D94" s="670"/>
      <c r="E94" s="670"/>
      <c r="F94" s="670"/>
      <c r="G94" s="670"/>
      <c r="H94" s="670"/>
      <c r="I94" s="670"/>
      <c r="J94" s="670"/>
      <c r="K94" s="671">
        <v>0</v>
      </c>
      <c r="L94" s="672"/>
    </row>
    <row r="95" spans="1:12" ht="15">
      <c r="A95" s="682"/>
      <c r="B95" s="683"/>
      <c r="C95" s="670" t="s">
        <v>4107</v>
      </c>
      <c r="D95" s="670"/>
      <c r="E95" s="670"/>
      <c r="F95" s="670"/>
      <c r="G95" s="670"/>
      <c r="H95" s="670"/>
      <c r="I95" s="670"/>
      <c r="J95" s="670"/>
      <c r="K95" s="671">
        <v>0</v>
      </c>
      <c r="L95" s="672"/>
    </row>
    <row r="96" spans="1:12" ht="21" thickBot="1">
      <c r="A96" s="684"/>
      <c r="B96" s="685"/>
      <c r="C96" s="673" t="s">
        <v>4108</v>
      </c>
      <c r="D96" s="673"/>
      <c r="E96" s="673"/>
      <c r="F96" s="673"/>
      <c r="G96" s="673"/>
      <c r="H96" s="673"/>
      <c r="I96" s="673"/>
      <c r="J96" s="673"/>
      <c r="K96" s="674">
        <f>SUM(K93:K95)</f>
        <v>0</v>
      </c>
      <c r="L96" s="675"/>
    </row>
    <row r="97" spans="1:12" ht="18">
      <c r="A97" s="515"/>
      <c r="B97" s="516"/>
      <c r="C97" s="676" t="s">
        <v>4109</v>
      </c>
      <c r="D97" s="676"/>
      <c r="E97" s="676"/>
      <c r="F97" s="676"/>
      <c r="G97" s="166"/>
      <c r="H97" s="166"/>
      <c r="I97" s="166"/>
      <c r="J97" s="166"/>
      <c r="K97" s="517"/>
      <c r="L97" s="517"/>
    </row>
    <row r="98" spans="1:12" ht="14.25">
      <c r="A98" s="677" t="s">
        <v>4110</v>
      </c>
      <c r="B98" s="677"/>
      <c r="C98" s="676"/>
      <c r="D98" s="676"/>
      <c r="E98" s="676"/>
      <c r="F98" s="676"/>
      <c r="G98" s="166"/>
      <c r="H98" s="166"/>
      <c r="I98" s="166"/>
      <c r="J98" s="166"/>
      <c r="K98" s="518"/>
      <c r="L98" s="518"/>
    </row>
    <row r="99" spans="1:12" ht="14.25">
      <c r="A99" s="515"/>
      <c r="B99" s="516"/>
      <c r="C99" s="676"/>
      <c r="D99" s="676"/>
      <c r="E99" s="676"/>
      <c r="F99" s="676"/>
      <c r="G99" s="166"/>
      <c r="H99" s="166"/>
      <c r="I99" s="166"/>
      <c r="J99" s="166"/>
      <c r="K99" s="518"/>
      <c r="L99" s="518"/>
    </row>
    <row r="100" spans="1:12" ht="14.25">
      <c r="A100" s="515"/>
      <c r="B100" s="504"/>
      <c r="C100" s="676"/>
      <c r="D100" s="676"/>
      <c r="E100" s="676"/>
      <c r="F100" s="676"/>
      <c r="G100" s="166"/>
      <c r="H100" s="166"/>
      <c r="I100" s="166"/>
      <c r="J100" s="166"/>
      <c r="K100" s="518"/>
      <c r="L100" s="518"/>
    </row>
    <row r="101" spans="1:12" ht="14.25">
      <c r="A101" s="515"/>
      <c r="B101" s="504"/>
      <c r="C101" s="676"/>
      <c r="D101" s="676"/>
      <c r="E101" s="676"/>
      <c r="F101" s="676"/>
      <c r="G101" s="166"/>
      <c r="H101" s="166"/>
      <c r="I101" s="166"/>
      <c r="J101" s="166"/>
      <c r="K101" s="518"/>
      <c r="L101" s="518"/>
    </row>
    <row r="102" spans="1:12" ht="14.25">
      <c r="A102" s="515"/>
      <c r="B102" s="504"/>
      <c r="C102" s="676"/>
      <c r="D102" s="676"/>
      <c r="E102" s="676"/>
      <c r="F102" s="676"/>
      <c r="G102" s="166"/>
      <c r="H102" s="166"/>
      <c r="I102" s="166"/>
      <c r="J102" s="166"/>
      <c r="K102" s="518"/>
      <c r="L102" s="518"/>
    </row>
    <row r="103" spans="1:12" ht="14.25">
      <c r="A103" s="515"/>
      <c r="B103" s="504"/>
      <c r="C103" s="676"/>
      <c r="D103" s="676"/>
      <c r="E103" s="676"/>
      <c r="F103" s="676"/>
      <c r="G103" s="166"/>
      <c r="H103" s="166"/>
      <c r="I103" s="166"/>
      <c r="J103" s="166"/>
      <c r="K103" s="518"/>
      <c r="L103" s="518"/>
    </row>
    <row r="104" spans="1:12" ht="14.25">
      <c r="A104" s="515"/>
      <c r="B104" s="504"/>
      <c r="C104" s="676"/>
      <c r="D104" s="676"/>
      <c r="E104" s="676"/>
      <c r="F104" s="676"/>
      <c r="G104" s="166"/>
      <c r="H104" s="166"/>
      <c r="I104" s="166"/>
      <c r="J104" s="166"/>
      <c r="K104" s="518"/>
      <c r="L104" s="518"/>
    </row>
    <row r="105" spans="1:12" ht="15.75">
      <c r="A105" s="515"/>
      <c r="B105" s="519"/>
      <c r="C105" s="676"/>
      <c r="D105" s="676"/>
      <c r="E105" s="676"/>
      <c r="F105" s="676"/>
      <c r="G105" s="166"/>
      <c r="H105" s="166"/>
      <c r="I105" s="166"/>
      <c r="J105" s="166"/>
      <c r="K105" s="518"/>
      <c r="L105" s="518"/>
    </row>
  </sheetData>
  <sheetProtection algorithmName="SHA-512" hashValue="eM0f51kS1oJO1hX1QGbFdUh4s90Ds6g+Klzha4g7ncmGWPcLmrKMmJCBrsC2hFI94yPWbee/wJRUaYeABm8skQ==" saltValue="2kal/9+17qrWqfd0pwkQPA==" spinCount="100000" sheet="1" objects="1" scenarios="1" selectLockedCells="1"/>
  <mergeCells count="58">
    <mergeCell ref="A10:E10"/>
    <mergeCell ref="A1:L1"/>
    <mergeCell ref="A3:E3"/>
    <mergeCell ref="A5:L5"/>
    <mergeCell ref="A7:L7"/>
    <mergeCell ref="A8:L8"/>
    <mergeCell ref="A23:L23"/>
    <mergeCell ref="A12:L12"/>
    <mergeCell ref="A13:L13"/>
    <mergeCell ref="A14:L14"/>
    <mergeCell ref="A15:L15"/>
    <mergeCell ref="A16:L16"/>
    <mergeCell ref="A17:L17"/>
    <mergeCell ref="A18:L18"/>
    <mergeCell ref="A19:L19"/>
    <mergeCell ref="A20:L20"/>
    <mergeCell ref="A21:L21"/>
    <mergeCell ref="A22:L22"/>
    <mergeCell ref="A35:L35"/>
    <mergeCell ref="A24:L24"/>
    <mergeCell ref="A25:L25"/>
    <mergeCell ref="A26:L26"/>
    <mergeCell ref="A27:L27"/>
    <mergeCell ref="A28:L28"/>
    <mergeCell ref="A29:L29"/>
    <mergeCell ref="A30:L30"/>
    <mergeCell ref="A31:L31"/>
    <mergeCell ref="A32:L32"/>
    <mergeCell ref="A33:L33"/>
    <mergeCell ref="A34:L34"/>
    <mergeCell ref="K44:K45"/>
    <mergeCell ref="A36:L36"/>
    <mergeCell ref="A37:L37"/>
    <mergeCell ref="A38:L38"/>
    <mergeCell ref="A40:L40"/>
    <mergeCell ref="B42:D42"/>
    <mergeCell ref="B43:L43"/>
    <mergeCell ref="A98:B98"/>
    <mergeCell ref="L44:L45"/>
    <mergeCell ref="A91:B96"/>
    <mergeCell ref="C91:E91"/>
    <mergeCell ref="G91:J91"/>
    <mergeCell ref="C92:E92"/>
    <mergeCell ref="G92:J92"/>
    <mergeCell ref="C93:J93"/>
    <mergeCell ref="K93:L93"/>
    <mergeCell ref="C94:J94"/>
    <mergeCell ref="K94:L94"/>
    <mergeCell ref="A44:A45"/>
    <mergeCell ref="B44:B45"/>
    <mergeCell ref="D44:F44"/>
    <mergeCell ref="G44:H44"/>
    <mergeCell ref="J44:J45"/>
    <mergeCell ref="C95:J95"/>
    <mergeCell ref="K95:L95"/>
    <mergeCell ref="C96:J96"/>
    <mergeCell ref="K96:L96"/>
    <mergeCell ref="C97:F105"/>
  </mergeCells>
  <pageMargins left="0.7" right="0.7" top="0.78740157499999996" bottom="0.78740157499999996"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137"/>
  <sheetViews>
    <sheetView showGridLines="0" topLeftCell="A115"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120</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ht="12" customHeight="1">
      <c r="B8" s="16"/>
      <c r="D8" s="23" t="s">
        <v>153</v>
      </c>
      <c r="L8" s="16"/>
    </row>
    <row r="9" spans="2:46" s="1" customFormat="1" ht="16.5" customHeight="1">
      <c r="B9" s="28"/>
      <c r="E9" s="655" t="s">
        <v>567</v>
      </c>
      <c r="F9" s="654"/>
      <c r="G9" s="654"/>
      <c r="H9" s="654"/>
      <c r="L9" s="28"/>
    </row>
    <row r="10" spans="2:46" s="1" customFormat="1" ht="12" customHeight="1">
      <c r="B10" s="28"/>
      <c r="D10" s="23" t="s">
        <v>407</v>
      </c>
      <c r="L10" s="28"/>
    </row>
    <row r="11" spans="2:46" s="1" customFormat="1" ht="16.5" customHeight="1">
      <c r="B11" s="28"/>
      <c r="E11" s="614" t="s">
        <v>2265</v>
      </c>
      <c r="F11" s="654"/>
      <c r="G11" s="654"/>
      <c r="H11" s="654"/>
      <c r="L11" s="28"/>
    </row>
    <row r="12" spans="2:46" s="1" customFormat="1">
      <c r="B12" s="28"/>
      <c r="L12" s="28"/>
    </row>
    <row r="13" spans="2:46" s="1" customFormat="1" ht="12" customHeight="1">
      <c r="B13" s="28"/>
      <c r="D13" s="23" t="s">
        <v>18</v>
      </c>
      <c r="F13" s="21" t="s">
        <v>1</v>
      </c>
      <c r="I13" s="23" t="s">
        <v>19</v>
      </c>
      <c r="J13" s="21" t="s">
        <v>1</v>
      </c>
      <c r="L13" s="28"/>
    </row>
    <row r="14" spans="2:46" s="1" customFormat="1" ht="12" customHeight="1">
      <c r="B14" s="28"/>
      <c r="D14" s="23" t="s">
        <v>20</v>
      </c>
      <c r="F14" s="21" t="s">
        <v>21</v>
      </c>
      <c r="I14" s="23" t="s">
        <v>22</v>
      </c>
      <c r="J14" s="48" t="str">
        <f>'Rekapitulace stavby'!AN8</f>
        <v>19. 12. 2025</v>
      </c>
      <c r="L14" s="28"/>
    </row>
    <row r="15" spans="2:46" s="1" customFormat="1" ht="10.7" customHeight="1">
      <c r="B15" s="28"/>
      <c r="L15" s="28"/>
    </row>
    <row r="16" spans="2:46" s="1" customFormat="1" ht="12" customHeight="1">
      <c r="B16" s="28"/>
      <c r="D16" s="23" t="s">
        <v>24</v>
      </c>
      <c r="I16" s="23" t="s">
        <v>25</v>
      </c>
      <c r="J16" s="21" t="s">
        <v>1</v>
      </c>
      <c r="L16" s="28"/>
    </row>
    <row r="17" spans="2:12" s="1" customFormat="1" ht="18" customHeight="1">
      <c r="B17" s="28"/>
      <c r="E17" s="21" t="s">
        <v>26</v>
      </c>
      <c r="I17" s="23" t="s">
        <v>27</v>
      </c>
      <c r="J17" s="21" t="s">
        <v>1</v>
      </c>
      <c r="L17" s="28"/>
    </row>
    <row r="18" spans="2:12" s="1" customFormat="1" ht="6.95" customHeight="1">
      <c r="B18" s="28"/>
      <c r="L18" s="28"/>
    </row>
    <row r="19" spans="2:12" s="1" customFormat="1" ht="12" customHeight="1">
      <c r="B19" s="28"/>
      <c r="D19" s="23" t="s">
        <v>28</v>
      </c>
      <c r="I19" s="23" t="s">
        <v>25</v>
      </c>
      <c r="J19" s="24" t="str">
        <f>'Rekapitulace stavby'!AN13</f>
        <v>Vyplň údaj</v>
      </c>
      <c r="L19" s="28"/>
    </row>
    <row r="20" spans="2:12" s="1" customFormat="1" ht="18" customHeight="1">
      <c r="B20" s="28"/>
      <c r="E20" s="657" t="str">
        <f>'Rekapitulace stavby'!E14</f>
        <v>Vyplň údaj</v>
      </c>
      <c r="F20" s="646"/>
      <c r="G20" s="646"/>
      <c r="H20" s="646"/>
      <c r="I20" s="23" t="s">
        <v>27</v>
      </c>
      <c r="J20" s="24" t="str">
        <f>'Rekapitulace stavby'!AN14</f>
        <v>Vyplň údaj</v>
      </c>
      <c r="L20" s="28"/>
    </row>
    <row r="21" spans="2:12" s="1" customFormat="1" ht="6.95" customHeight="1">
      <c r="B21" s="28"/>
      <c r="L21" s="28"/>
    </row>
    <row r="22" spans="2:12" s="1" customFormat="1" ht="12" customHeight="1">
      <c r="B22" s="28"/>
      <c r="D22" s="23" t="s">
        <v>30</v>
      </c>
      <c r="I22" s="23" t="s">
        <v>25</v>
      </c>
      <c r="J22" s="21" t="s">
        <v>1</v>
      </c>
      <c r="L22" s="28"/>
    </row>
    <row r="23" spans="2:12" s="1" customFormat="1" ht="18" customHeight="1">
      <c r="B23" s="28"/>
      <c r="E23" s="21" t="s">
        <v>31</v>
      </c>
      <c r="I23" s="23" t="s">
        <v>27</v>
      </c>
      <c r="J23" s="21" t="s">
        <v>1</v>
      </c>
      <c r="L23" s="28"/>
    </row>
    <row r="24" spans="2:12" s="1" customFormat="1" ht="6.95" customHeight="1">
      <c r="B24" s="28"/>
      <c r="L24" s="28"/>
    </row>
    <row r="25" spans="2:12" s="1" customFormat="1" ht="12" customHeight="1">
      <c r="B25" s="28"/>
      <c r="D25" s="23" t="s">
        <v>33</v>
      </c>
      <c r="I25" s="23" t="s">
        <v>25</v>
      </c>
      <c r="J25" s="21" t="s">
        <v>1</v>
      </c>
      <c r="L25" s="28"/>
    </row>
    <row r="26" spans="2:12" s="1" customFormat="1" ht="18" customHeight="1">
      <c r="B26" s="28"/>
      <c r="E26" s="21" t="s">
        <v>34</v>
      </c>
      <c r="I26" s="23" t="s">
        <v>27</v>
      </c>
      <c r="J26" s="21" t="s">
        <v>1</v>
      </c>
      <c r="L26" s="28"/>
    </row>
    <row r="27" spans="2:12" s="1" customFormat="1" ht="6.95" customHeight="1">
      <c r="B27" s="28"/>
      <c r="L27" s="28"/>
    </row>
    <row r="28" spans="2:12" s="1" customFormat="1" ht="12" customHeight="1">
      <c r="B28" s="28"/>
      <c r="D28" s="23" t="s">
        <v>35</v>
      </c>
      <c r="L28" s="28"/>
    </row>
    <row r="29" spans="2:12" s="7" customFormat="1" ht="16.5" customHeight="1">
      <c r="B29" s="90"/>
      <c r="E29" s="650" t="s">
        <v>1</v>
      </c>
      <c r="F29" s="650"/>
      <c r="G29" s="650"/>
      <c r="H29" s="650"/>
      <c r="L29" s="90"/>
    </row>
    <row r="30" spans="2:12" s="1" customFormat="1" ht="6.95" customHeight="1">
      <c r="B30" s="28"/>
      <c r="L30" s="28"/>
    </row>
    <row r="31" spans="2:12" s="1" customFormat="1" ht="6.95" customHeight="1">
      <c r="B31" s="28"/>
      <c r="D31" s="49"/>
      <c r="E31" s="49"/>
      <c r="F31" s="49"/>
      <c r="G31" s="49"/>
      <c r="H31" s="49"/>
      <c r="I31" s="49"/>
      <c r="J31" s="49"/>
      <c r="K31" s="49"/>
      <c r="L31" s="28"/>
    </row>
    <row r="32" spans="2:12" s="1" customFormat="1" ht="25.35" customHeight="1">
      <c r="B32" s="28"/>
      <c r="D32" s="91" t="s">
        <v>37</v>
      </c>
      <c r="J32" s="62">
        <f>ROUND(J126, 2)</f>
        <v>0</v>
      </c>
      <c r="L32" s="28"/>
    </row>
    <row r="33" spans="2:12" s="1" customFormat="1" ht="6.95" customHeight="1">
      <c r="B33" s="28"/>
      <c r="D33" s="49"/>
      <c r="E33" s="49"/>
      <c r="F33" s="49"/>
      <c r="G33" s="49"/>
      <c r="H33" s="49"/>
      <c r="I33" s="49"/>
      <c r="J33" s="49"/>
      <c r="K33" s="49"/>
      <c r="L33" s="28"/>
    </row>
    <row r="34" spans="2:12" s="1" customFormat="1" ht="14.45" customHeight="1">
      <c r="B34" s="28"/>
      <c r="F34" s="31" t="s">
        <v>39</v>
      </c>
      <c r="I34" s="31" t="s">
        <v>38</v>
      </c>
      <c r="J34" s="31" t="s">
        <v>40</v>
      </c>
      <c r="L34" s="28"/>
    </row>
    <row r="35" spans="2:12" s="1" customFormat="1" ht="14.45" customHeight="1">
      <c r="B35" s="28"/>
      <c r="D35" s="51" t="s">
        <v>41</v>
      </c>
      <c r="E35" s="23" t="s">
        <v>42</v>
      </c>
      <c r="F35" s="82">
        <f>ROUND((SUM(BE126:BE136)),  2)</f>
        <v>0</v>
      </c>
      <c r="I35" s="92">
        <v>0.21</v>
      </c>
      <c r="J35" s="82">
        <f>ROUND(((SUM(BE126:BE136))*I35),  2)</f>
        <v>0</v>
      </c>
      <c r="L35" s="28"/>
    </row>
    <row r="36" spans="2:12" s="1" customFormat="1" ht="14.45" customHeight="1">
      <c r="B36" s="28"/>
      <c r="E36" s="23" t="s">
        <v>43</v>
      </c>
      <c r="F36" s="82">
        <f>ROUND((SUM(BF126:BF136)),  2)</f>
        <v>0</v>
      </c>
      <c r="I36" s="92">
        <v>0.12</v>
      </c>
      <c r="J36" s="82">
        <f>ROUND(((SUM(BF126:BF136))*I36),  2)</f>
        <v>0</v>
      </c>
      <c r="L36" s="28"/>
    </row>
    <row r="37" spans="2:12" s="1" customFormat="1" ht="14.45" hidden="1" customHeight="1">
      <c r="B37" s="28"/>
      <c r="E37" s="23" t="s">
        <v>44</v>
      </c>
      <c r="F37" s="82">
        <f>ROUND((SUM(BG126:BG136)),  2)</f>
        <v>0</v>
      </c>
      <c r="I37" s="92">
        <v>0.21</v>
      </c>
      <c r="J37" s="82">
        <f>0</f>
        <v>0</v>
      </c>
      <c r="L37" s="28"/>
    </row>
    <row r="38" spans="2:12" s="1" customFormat="1" ht="14.45" hidden="1" customHeight="1">
      <c r="B38" s="28"/>
      <c r="E38" s="23" t="s">
        <v>45</v>
      </c>
      <c r="F38" s="82">
        <f>ROUND((SUM(BH126:BH136)),  2)</f>
        <v>0</v>
      </c>
      <c r="I38" s="92">
        <v>0.12</v>
      </c>
      <c r="J38" s="82">
        <f>0</f>
        <v>0</v>
      </c>
      <c r="L38" s="28"/>
    </row>
    <row r="39" spans="2:12" s="1" customFormat="1" ht="14.45" hidden="1" customHeight="1">
      <c r="B39" s="28"/>
      <c r="E39" s="23" t="s">
        <v>46</v>
      </c>
      <c r="F39" s="82">
        <f>ROUND((SUM(BI126:BI136)),  2)</f>
        <v>0</v>
      </c>
      <c r="I39" s="92">
        <v>0</v>
      </c>
      <c r="J39" s="82">
        <f>0</f>
        <v>0</v>
      </c>
      <c r="L39" s="28"/>
    </row>
    <row r="40" spans="2:12" s="1" customFormat="1" ht="6.95" customHeight="1">
      <c r="B40" s="28"/>
      <c r="L40" s="28"/>
    </row>
    <row r="41" spans="2:12" s="1" customFormat="1" ht="25.35" customHeight="1">
      <c r="B41" s="28"/>
      <c r="C41" s="93"/>
      <c r="D41" s="94" t="s">
        <v>47</v>
      </c>
      <c r="E41" s="53"/>
      <c r="F41" s="53"/>
      <c r="G41" s="95" t="s">
        <v>48</v>
      </c>
      <c r="H41" s="96" t="s">
        <v>49</v>
      </c>
      <c r="I41" s="53"/>
      <c r="J41" s="97">
        <f>SUM(J32:J39)</f>
        <v>0</v>
      </c>
      <c r="K41" s="98"/>
      <c r="L41" s="28"/>
    </row>
    <row r="42" spans="2:12" s="1" customFormat="1" ht="14.45" customHeight="1">
      <c r="B42" s="28"/>
      <c r="L42" s="28"/>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12" s="1" customFormat="1" ht="6.95" customHeight="1">
      <c r="B81" s="42"/>
      <c r="C81" s="43"/>
      <c r="D81" s="43"/>
      <c r="E81" s="43"/>
      <c r="F81" s="43"/>
      <c r="G81" s="43"/>
      <c r="H81" s="43"/>
      <c r="I81" s="43"/>
      <c r="J81" s="43"/>
      <c r="K81" s="43"/>
      <c r="L81" s="28"/>
    </row>
    <row r="82" spans="2:12" s="1" customFormat="1" ht="24.95" customHeight="1">
      <c r="B82" s="28"/>
      <c r="C82" s="17" t="s">
        <v>155</v>
      </c>
      <c r="L82" s="28"/>
    </row>
    <row r="83" spans="2:12" s="1" customFormat="1" ht="6.95" customHeight="1">
      <c r="B83" s="28"/>
      <c r="L83" s="28"/>
    </row>
    <row r="84" spans="2:12" s="1" customFormat="1" ht="12" customHeight="1">
      <c r="B84" s="28"/>
      <c r="C84" s="23" t="s">
        <v>16</v>
      </c>
      <c r="L84" s="28"/>
    </row>
    <row r="85" spans="2:12" s="1" customFormat="1" ht="16.5" customHeight="1">
      <c r="B85" s="28"/>
      <c r="E85" s="655" t="str">
        <f>E7</f>
        <v>Rekonstrukce a modernizace fotbalového hřiště SK Union Břevnov</v>
      </c>
      <c r="F85" s="656"/>
      <c r="G85" s="656"/>
      <c r="H85" s="656"/>
      <c r="L85" s="28"/>
    </row>
    <row r="86" spans="2:12" ht="12" customHeight="1">
      <c r="B86" s="16"/>
      <c r="C86" s="23" t="s">
        <v>153</v>
      </c>
      <c r="L86" s="16"/>
    </row>
    <row r="87" spans="2:12" s="1" customFormat="1" ht="16.5" customHeight="1">
      <c r="B87" s="28"/>
      <c r="E87" s="655" t="s">
        <v>567</v>
      </c>
      <c r="F87" s="654"/>
      <c r="G87" s="654"/>
      <c r="H87" s="654"/>
      <c r="L87" s="28"/>
    </row>
    <row r="88" spans="2:12" s="1" customFormat="1" ht="12" customHeight="1">
      <c r="B88" s="28"/>
      <c r="C88" s="23" t="s">
        <v>407</v>
      </c>
      <c r="L88" s="28"/>
    </row>
    <row r="89" spans="2:12" s="1" customFormat="1" ht="16.5" customHeight="1">
      <c r="B89" s="28"/>
      <c r="E89" s="614" t="str">
        <f>E11</f>
        <v>SO-03.9 - MaR</v>
      </c>
      <c r="F89" s="654"/>
      <c r="G89" s="654"/>
      <c r="H89" s="654"/>
      <c r="L89" s="28"/>
    </row>
    <row r="90" spans="2:12" s="1" customFormat="1" ht="6.95" customHeight="1">
      <c r="B90" s="28"/>
      <c r="L90" s="28"/>
    </row>
    <row r="91" spans="2:12" s="1" customFormat="1" ht="12" customHeight="1">
      <c r="B91" s="28"/>
      <c r="C91" s="23" t="s">
        <v>20</v>
      </c>
      <c r="F91" s="21" t="str">
        <f>F14</f>
        <v>Praha 6</v>
      </c>
      <c r="I91" s="23" t="s">
        <v>22</v>
      </c>
      <c r="J91" s="48" t="str">
        <f>IF(J14="","",J14)</f>
        <v>19. 12. 2025</v>
      </c>
      <c r="L91" s="28"/>
    </row>
    <row r="92" spans="2:12" s="1" customFormat="1" ht="6.95" customHeight="1">
      <c r="B92" s="28"/>
      <c r="L92" s="28"/>
    </row>
    <row r="93" spans="2:12" s="1" customFormat="1" ht="25.7" customHeight="1">
      <c r="B93" s="28"/>
      <c r="C93" s="23" t="s">
        <v>24</v>
      </c>
      <c r="F93" s="21" t="str">
        <f>E17</f>
        <v>Městská část Praha 6</v>
      </c>
      <c r="I93" s="23" t="s">
        <v>30</v>
      </c>
      <c r="J93" s="26" t="str">
        <f>E23</f>
        <v>Sportovní projekty s.r.o.</v>
      </c>
      <c r="L93" s="28"/>
    </row>
    <row r="94" spans="2:12" s="1" customFormat="1" ht="15.2" customHeight="1">
      <c r="B94" s="28"/>
      <c r="C94" s="23" t="s">
        <v>28</v>
      </c>
      <c r="F94" s="21" t="str">
        <f>IF(E20="","",E20)</f>
        <v>Vyplň údaj</v>
      </c>
      <c r="I94" s="23" t="s">
        <v>33</v>
      </c>
      <c r="J94" s="26" t="str">
        <f>E26</f>
        <v>F.Pecka</v>
      </c>
      <c r="L94" s="28"/>
    </row>
    <row r="95" spans="2:12" s="1" customFormat="1" ht="10.35" customHeight="1">
      <c r="B95" s="28"/>
      <c r="L95" s="28"/>
    </row>
    <row r="96" spans="2:12" s="1" customFormat="1" ht="29.25" customHeight="1">
      <c r="B96" s="28"/>
      <c r="C96" s="101" t="s">
        <v>156</v>
      </c>
      <c r="D96" s="93"/>
      <c r="E96" s="93"/>
      <c r="F96" s="93"/>
      <c r="G96" s="93"/>
      <c r="H96" s="93"/>
      <c r="I96" s="93"/>
      <c r="J96" s="102" t="s">
        <v>157</v>
      </c>
      <c r="K96" s="93"/>
      <c r="L96" s="28"/>
    </row>
    <row r="97" spans="2:47" s="1" customFormat="1" ht="10.35" customHeight="1">
      <c r="B97" s="28"/>
      <c r="L97" s="28"/>
    </row>
    <row r="98" spans="2:47" s="1" customFormat="1" ht="22.7" customHeight="1">
      <c r="B98" s="28"/>
      <c r="C98" s="103" t="s">
        <v>158</v>
      </c>
      <c r="J98" s="62">
        <f>J126</f>
        <v>0</v>
      </c>
      <c r="L98" s="28"/>
      <c r="AU98" s="13" t="s">
        <v>159</v>
      </c>
    </row>
    <row r="99" spans="2:47" s="8" customFormat="1" ht="24.95" customHeight="1">
      <c r="B99" s="104"/>
      <c r="D99" s="105" t="s">
        <v>166</v>
      </c>
      <c r="E99" s="106"/>
      <c r="F99" s="106"/>
      <c r="G99" s="106"/>
      <c r="H99" s="106"/>
      <c r="I99" s="106"/>
      <c r="J99" s="107">
        <f>J127</f>
        <v>0</v>
      </c>
      <c r="L99" s="104"/>
    </row>
    <row r="100" spans="2:47" s="9" customFormat="1" ht="19.899999999999999" customHeight="1">
      <c r="B100" s="108"/>
      <c r="D100" s="109" t="s">
        <v>2266</v>
      </c>
      <c r="E100" s="110"/>
      <c r="F100" s="110"/>
      <c r="G100" s="110"/>
      <c r="H100" s="110"/>
      <c r="I100" s="110"/>
      <c r="J100" s="111">
        <f>J128</f>
        <v>0</v>
      </c>
      <c r="L100" s="108"/>
    </row>
    <row r="101" spans="2:47" s="8" customFormat="1" ht="24.95" customHeight="1">
      <c r="B101" s="104"/>
      <c r="D101" s="105" t="s">
        <v>168</v>
      </c>
      <c r="E101" s="106"/>
      <c r="F101" s="106"/>
      <c r="G101" s="106"/>
      <c r="H101" s="106"/>
      <c r="I101" s="106"/>
      <c r="J101" s="107">
        <f>J130</f>
        <v>0</v>
      </c>
      <c r="L101" s="104"/>
    </row>
    <row r="102" spans="2:47" s="9" customFormat="1" ht="19.899999999999999" customHeight="1">
      <c r="B102" s="108"/>
      <c r="D102" s="109" t="s">
        <v>170</v>
      </c>
      <c r="E102" s="110"/>
      <c r="F102" s="110"/>
      <c r="G102" s="110"/>
      <c r="H102" s="110"/>
      <c r="I102" s="110"/>
      <c r="J102" s="111">
        <f>J131</f>
        <v>0</v>
      </c>
      <c r="L102" s="108"/>
    </row>
    <row r="103" spans="2:47" s="9" customFormat="1" ht="19.899999999999999" customHeight="1">
      <c r="B103" s="108"/>
      <c r="D103" s="109" t="s">
        <v>171</v>
      </c>
      <c r="E103" s="110"/>
      <c r="F103" s="110"/>
      <c r="G103" s="110"/>
      <c r="H103" s="110"/>
      <c r="I103" s="110"/>
      <c r="J103" s="111">
        <f>J133</f>
        <v>0</v>
      </c>
      <c r="L103" s="108"/>
    </row>
    <row r="104" spans="2:47" s="9" customFormat="1" ht="19.899999999999999" customHeight="1">
      <c r="B104" s="108"/>
      <c r="D104" s="109" t="s">
        <v>172</v>
      </c>
      <c r="E104" s="110"/>
      <c r="F104" s="110"/>
      <c r="G104" s="110"/>
      <c r="H104" s="110"/>
      <c r="I104" s="110"/>
      <c r="J104" s="111">
        <f>J135</f>
        <v>0</v>
      </c>
      <c r="L104" s="108"/>
    </row>
    <row r="105" spans="2:47" s="1" customFormat="1" ht="21.75" customHeight="1">
      <c r="B105" s="28"/>
      <c r="L105" s="28"/>
    </row>
    <row r="106" spans="2:47" s="1" customFormat="1" ht="6.95" customHeight="1">
      <c r="B106" s="40"/>
      <c r="C106" s="41"/>
      <c r="D106" s="41"/>
      <c r="E106" s="41"/>
      <c r="F106" s="41"/>
      <c r="G106" s="41"/>
      <c r="H106" s="41"/>
      <c r="I106" s="41"/>
      <c r="J106" s="41"/>
      <c r="K106" s="41"/>
      <c r="L106" s="28"/>
    </row>
    <row r="110" spans="2:47" s="1" customFormat="1" ht="6.95" customHeight="1">
      <c r="B110" s="42"/>
      <c r="C110" s="43"/>
      <c r="D110" s="43"/>
      <c r="E110" s="43"/>
      <c r="F110" s="43"/>
      <c r="G110" s="43"/>
      <c r="H110" s="43"/>
      <c r="I110" s="43"/>
      <c r="J110" s="43"/>
      <c r="K110" s="43"/>
      <c r="L110" s="28"/>
    </row>
    <row r="111" spans="2:47" s="1" customFormat="1" ht="24.95" customHeight="1">
      <c r="B111" s="28"/>
      <c r="C111" s="17" t="s">
        <v>173</v>
      </c>
      <c r="L111" s="28"/>
    </row>
    <row r="112" spans="2:47" s="1" customFormat="1" ht="6.95" customHeight="1">
      <c r="B112" s="28"/>
      <c r="L112" s="28"/>
    </row>
    <row r="113" spans="2:63" s="1" customFormat="1" ht="12" customHeight="1">
      <c r="B113" s="28"/>
      <c r="C113" s="23" t="s">
        <v>16</v>
      </c>
      <c r="L113" s="28"/>
    </row>
    <row r="114" spans="2:63" s="1" customFormat="1" ht="16.5" customHeight="1">
      <c r="B114" s="28"/>
      <c r="E114" s="655" t="str">
        <f>E7</f>
        <v>Rekonstrukce a modernizace fotbalového hřiště SK Union Břevnov</v>
      </c>
      <c r="F114" s="656"/>
      <c r="G114" s="656"/>
      <c r="H114" s="656"/>
      <c r="L114" s="28"/>
    </row>
    <row r="115" spans="2:63" ht="12" customHeight="1">
      <c r="B115" s="16"/>
      <c r="C115" s="23" t="s">
        <v>153</v>
      </c>
      <c r="L115" s="16"/>
    </row>
    <row r="116" spans="2:63" s="1" customFormat="1" ht="16.5" customHeight="1">
      <c r="B116" s="28"/>
      <c r="E116" s="655" t="s">
        <v>567</v>
      </c>
      <c r="F116" s="654"/>
      <c r="G116" s="654"/>
      <c r="H116" s="654"/>
      <c r="L116" s="28"/>
    </row>
    <row r="117" spans="2:63" s="1" customFormat="1" ht="12" customHeight="1">
      <c r="B117" s="28"/>
      <c r="C117" s="23" t="s">
        <v>407</v>
      </c>
      <c r="L117" s="28"/>
    </row>
    <row r="118" spans="2:63" s="1" customFormat="1" ht="16.5" customHeight="1">
      <c r="B118" s="28"/>
      <c r="E118" s="614" t="str">
        <f>E11</f>
        <v>SO-03.9 - MaR</v>
      </c>
      <c r="F118" s="654"/>
      <c r="G118" s="654"/>
      <c r="H118" s="654"/>
      <c r="L118" s="28"/>
    </row>
    <row r="119" spans="2:63" s="1" customFormat="1" ht="6.95" customHeight="1">
      <c r="B119" s="28"/>
      <c r="L119" s="28"/>
    </row>
    <row r="120" spans="2:63" s="1" customFormat="1" ht="12" customHeight="1">
      <c r="B120" s="28"/>
      <c r="C120" s="23" t="s">
        <v>20</v>
      </c>
      <c r="F120" s="21" t="str">
        <f>F14</f>
        <v>Praha 6</v>
      </c>
      <c r="I120" s="23" t="s">
        <v>22</v>
      </c>
      <c r="J120" s="48" t="str">
        <f>IF(J14="","",J14)</f>
        <v>19. 12. 2025</v>
      </c>
      <c r="L120" s="28"/>
    </row>
    <row r="121" spans="2:63" s="1" customFormat="1" ht="6.95" customHeight="1">
      <c r="B121" s="28"/>
      <c r="L121" s="28"/>
    </row>
    <row r="122" spans="2:63" s="1" customFormat="1" ht="25.7" customHeight="1">
      <c r="B122" s="28"/>
      <c r="C122" s="23" t="s">
        <v>24</v>
      </c>
      <c r="F122" s="21" t="str">
        <f>E17</f>
        <v>Městská část Praha 6</v>
      </c>
      <c r="I122" s="23" t="s">
        <v>30</v>
      </c>
      <c r="J122" s="26" t="str">
        <f>E23</f>
        <v>Sportovní projekty s.r.o.</v>
      </c>
      <c r="L122" s="28"/>
    </row>
    <row r="123" spans="2:63" s="1" customFormat="1" ht="15.2" customHeight="1">
      <c r="B123" s="28"/>
      <c r="C123" s="23" t="s">
        <v>28</v>
      </c>
      <c r="F123" s="21" t="str">
        <f>IF(E20="","",E20)</f>
        <v>Vyplň údaj</v>
      </c>
      <c r="I123" s="23" t="s">
        <v>33</v>
      </c>
      <c r="J123" s="26" t="str">
        <f>E26</f>
        <v>F.Pecka</v>
      </c>
      <c r="L123" s="28"/>
    </row>
    <row r="124" spans="2:63" s="1" customFormat="1" ht="10.35" customHeight="1">
      <c r="B124" s="28"/>
      <c r="L124" s="28"/>
    </row>
    <row r="125" spans="2:63" s="10" customFormat="1" ht="29.25" customHeight="1">
      <c r="B125" s="112"/>
      <c r="C125" s="113" t="s">
        <v>174</v>
      </c>
      <c r="D125" s="114" t="s">
        <v>62</v>
      </c>
      <c r="E125" s="114" t="s">
        <v>58</v>
      </c>
      <c r="F125" s="114" t="s">
        <v>59</v>
      </c>
      <c r="G125" s="114" t="s">
        <v>175</v>
      </c>
      <c r="H125" s="114" t="s">
        <v>176</v>
      </c>
      <c r="I125" s="114" t="s">
        <v>177</v>
      </c>
      <c r="J125" s="115" t="s">
        <v>157</v>
      </c>
      <c r="K125" s="116" t="s">
        <v>178</v>
      </c>
      <c r="L125" s="112"/>
      <c r="M125" s="55" t="s">
        <v>1</v>
      </c>
      <c r="N125" s="56" t="s">
        <v>41</v>
      </c>
      <c r="O125" s="56" t="s">
        <v>179</v>
      </c>
      <c r="P125" s="56" t="s">
        <v>180</v>
      </c>
      <c r="Q125" s="56" t="s">
        <v>181</v>
      </c>
      <c r="R125" s="56" t="s">
        <v>182</v>
      </c>
      <c r="S125" s="56" t="s">
        <v>183</v>
      </c>
      <c r="T125" s="57" t="s">
        <v>184</v>
      </c>
    </row>
    <row r="126" spans="2:63" s="1" customFormat="1" ht="22.7" customHeight="1">
      <c r="B126" s="28"/>
      <c r="C126" s="60" t="s">
        <v>185</v>
      </c>
      <c r="J126" s="117">
        <f>BK126</f>
        <v>0</v>
      </c>
      <c r="L126" s="28"/>
      <c r="M126" s="58"/>
      <c r="N126" s="49"/>
      <c r="O126" s="49"/>
      <c r="P126" s="118">
        <f>P127+P130</f>
        <v>0</v>
      </c>
      <c r="Q126" s="49"/>
      <c r="R126" s="118">
        <f>R127+R130</f>
        <v>0</v>
      </c>
      <c r="S126" s="49"/>
      <c r="T126" s="119">
        <f>T127+T130</f>
        <v>0</v>
      </c>
      <c r="AT126" s="13" t="s">
        <v>76</v>
      </c>
      <c r="AU126" s="13" t="s">
        <v>159</v>
      </c>
      <c r="BK126" s="120">
        <f>BK127+BK130</f>
        <v>0</v>
      </c>
    </row>
    <row r="127" spans="2:63" s="11" customFormat="1" ht="25.9" customHeight="1">
      <c r="B127" s="121"/>
      <c r="D127" s="122" t="s">
        <v>76</v>
      </c>
      <c r="E127" s="123" t="s">
        <v>370</v>
      </c>
      <c r="F127" s="123" t="s">
        <v>371</v>
      </c>
      <c r="I127" s="124"/>
      <c r="J127" s="125">
        <f>BK127</f>
        <v>0</v>
      </c>
      <c r="L127" s="121"/>
      <c r="M127" s="126"/>
      <c r="P127" s="127">
        <f>P128</f>
        <v>0</v>
      </c>
      <c r="R127" s="127">
        <f>R128</f>
        <v>0</v>
      </c>
      <c r="T127" s="128">
        <f>T128</f>
        <v>0</v>
      </c>
      <c r="AR127" s="122" t="s">
        <v>87</v>
      </c>
      <c r="AT127" s="129" t="s">
        <v>76</v>
      </c>
      <c r="AU127" s="129" t="s">
        <v>77</v>
      </c>
      <c r="AY127" s="122" t="s">
        <v>188</v>
      </c>
      <c r="BK127" s="130">
        <f>BK128</f>
        <v>0</v>
      </c>
    </row>
    <row r="128" spans="2:63" s="11" customFormat="1" ht="22.7" customHeight="1">
      <c r="B128" s="121"/>
      <c r="D128" s="122" t="s">
        <v>76</v>
      </c>
      <c r="E128" s="131" t="s">
        <v>2267</v>
      </c>
      <c r="F128" s="131" t="s">
        <v>2268</v>
      </c>
      <c r="I128" s="124"/>
      <c r="J128" s="132">
        <f>BK128</f>
        <v>0</v>
      </c>
      <c r="L128" s="121"/>
      <c r="M128" s="126"/>
      <c r="P128" s="127">
        <f>P129</f>
        <v>0</v>
      </c>
      <c r="R128" s="127">
        <f>R129</f>
        <v>0</v>
      </c>
      <c r="T128" s="128">
        <f>T129</f>
        <v>0</v>
      </c>
      <c r="AR128" s="122" t="s">
        <v>87</v>
      </c>
      <c r="AT128" s="129" t="s">
        <v>76</v>
      </c>
      <c r="AU128" s="129" t="s">
        <v>85</v>
      </c>
      <c r="AY128" s="122" t="s">
        <v>188</v>
      </c>
      <c r="BK128" s="130">
        <f>BK129</f>
        <v>0</v>
      </c>
    </row>
    <row r="129" spans="2:65" s="1" customFormat="1" ht="16.5" customHeight="1">
      <c r="B129" s="28"/>
      <c r="C129" s="133" t="s">
        <v>85</v>
      </c>
      <c r="D129" s="133" t="s">
        <v>190</v>
      </c>
      <c r="E129" s="134" t="s">
        <v>2269</v>
      </c>
      <c r="F129" s="135" t="s">
        <v>2270</v>
      </c>
      <c r="G129" s="136" t="s">
        <v>445</v>
      </c>
      <c r="H129" s="137">
        <v>1</v>
      </c>
      <c r="I129" s="138">
        <f>SUM('SO-03.9'!G76)</f>
        <v>0</v>
      </c>
      <c r="J129" s="139">
        <f>ROUND(I129*H129,2)</f>
        <v>0</v>
      </c>
      <c r="K129" s="140"/>
      <c r="L129" s="28"/>
      <c r="M129" s="141" t="s">
        <v>1</v>
      </c>
      <c r="N129" s="142" t="s">
        <v>42</v>
      </c>
      <c r="P129" s="143">
        <f>O129*H129</f>
        <v>0</v>
      </c>
      <c r="Q129" s="143">
        <v>0</v>
      </c>
      <c r="R129" s="143">
        <f>Q129*H129</f>
        <v>0</v>
      </c>
      <c r="S129" s="143">
        <v>0</v>
      </c>
      <c r="T129" s="144">
        <f>S129*H129</f>
        <v>0</v>
      </c>
      <c r="AR129" s="145" t="s">
        <v>251</v>
      </c>
      <c r="AT129" s="145" t="s">
        <v>190</v>
      </c>
      <c r="AU129" s="145" t="s">
        <v>87</v>
      </c>
      <c r="AY129" s="13" t="s">
        <v>188</v>
      </c>
      <c r="BE129" s="146">
        <f>IF(N129="základní",J129,0)</f>
        <v>0</v>
      </c>
      <c r="BF129" s="146">
        <f>IF(N129="snížená",J129,0)</f>
        <v>0</v>
      </c>
      <c r="BG129" s="146">
        <f>IF(N129="zákl. přenesená",J129,0)</f>
        <v>0</v>
      </c>
      <c r="BH129" s="146">
        <f>IF(N129="sníž. přenesená",J129,0)</f>
        <v>0</v>
      </c>
      <c r="BI129" s="146">
        <f>IF(N129="nulová",J129,0)</f>
        <v>0</v>
      </c>
      <c r="BJ129" s="13" t="s">
        <v>85</v>
      </c>
      <c r="BK129" s="146">
        <f>ROUND(I129*H129,2)</f>
        <v>0</v>
      </c>
      <c r="BL129" s="13" t="s">
        <v>251</v>
      </c>
      <c r="BM129" s="145" t="s">
        <v>2271</v>
      </c>
    </row>
    <row r="130" spans="2:65" s="11" customFormat="1" ht="25.9" customHeight="1">
      <c r="B130" s="121"/>
      <c r="D130" s="122" t="s">
        <v>76</v>
      </c>
      <c r="E130" s="123" t="s">
        <v>379</v>
      </c>
      <c r="F130" s="123" t="s">
        <v>380</v>
      </c>
      <c r="I130" s="124"/>
      <c r="J130" s="125">
        <f>BK130</f>
        <v>0</v>
      </c>
      <c r="L130" s="121"/>
      <c r="M130" s="126"/>
      <c r="P130" s="127">
        <f>P131+P133+P135</f>
        <v>0</v>
      </c>
      <c r="R130" s="127">
        <f>R131+R133+R135</f>
        <v>0</v>
      </c>
      <c r="T130" s="128">
        <f>T131+T133+T135</f>
        <v>0</v>
      </c>
      <c r="AR130" s="122" t="s">
        <v>207</v>
      </c>
      <c r="AT130" s="129" t="s">
        <v>76</v>
      </c>
      <c r="AU130" s="129" t="s">
        <v>77</v>
      </c>
      <c r="AY130" s="122" t="s">
        <v>188</v>
      </c>
      <c r="BK130" s="130">
        <f>BK131+BK133+BK135</f>
        <v>0</v>
      </c>
    </row>
    <row r="131" spans="2:65" s="11" customFormat="1" ht="22.7" customHeight="1">
      <c r="B131" s="121"/>
      <c r="D131" s="122" t="s">
        <v>76</v>
      </c>
      <c r="E131" s="131" t="s">
        <v>389</v>
      </c>
      <c r="F131" s="131" t="s">
        <v>390</v>
      </c>
      <c r="I131" s="124"/>
      <c r="J131" s="132">
        <f>BK131</f>
        <v>0</v>
      </c>
      <c r="L131" s="121"/>
      <c r="M131" s="126"/>
      <c r="P131" s="127">
        <f>P132</f>
        <v>0</v>
      </c>
      <c r="R131" s="127">
        <f>R132</f>
        <v>0</v>
      </c>
      <c r="T131" s="128">
        <f>T132</f>
        <v>0</v>
      </c>
      <c r="AR131" s="122" t="s">
        <v>207</v>
      </c>
      <c r="AT131" s="129" t="s">
        <v>76</v>
      </c>
      <c r="AU131" s="129" t="s">
        <v>85</v>
      </c>
      <c r="AY131" s="122" t="s">
        <v>188</v>
      </c>
      <c r="BK131" s="130">
        <f>BK132</f>
        <v>0</v>
      </c>
    </row>
    <row r="132" spans="2:65" s="1" customFormat="1" ht="16.5" customHeight="1">
      <c r="B132" s="28"/>
      <c r="C132" s="133" t="s">
        <v>87</v>
      </c>
      <c r="D132" s="133" t="s">
        <v>190</v>
      </c>
      <c r="E132" s="134" t="s">
        <v>392</v>
      </c>
      <c r="F132" s="135" t="s">
        <v>390</v>
      </c>
      <c r="G132" s="136" t="s">
        <v>393</v>
      </c>
      <c r="H132" s="147"/>
      <c r="I132" s="138"/>
      <c r="J132" s="139">
        <f>ROUND(I132*H132,2)</f>
        <v>0</v>
      </c>
      <c r="K132" s="140"/>
      <c r="L132" s="28"/>
      <c r="M132" s="141" t="s">
        <v>1</v>
      </c>
      <c r="N132" s="142" t="s">
        <v>42</v>
      </c>
      <c r="P132" s="143">
        <f>O132*H132</f>
        <v>0</v>
      </c>
      <c r="Q132" s="143">
        <v>0</v>
      </c>
      <c r="R132" s="143">
        <f>Q132*H132</f>
        <v>0</v>
      </c>
      <c r="S132" s="143">
        <v>0</v>
      </c>
      <c r="T132" s="144">
        <f>S132*H132</f>
        <v>0</v>
      </c>
      <c r="AR132" s="145" t="s">
        <v>387</v>
      </c>
      <c r="AT132" s="145" t="s">
        <v>190</v>
      </c>
      <c r="AU132" s="145" t="s">
        <v>87</v>
      </c>
      <c r="AY132" s="13" t="s">
        <v>188</v>
      </c>
      <c r="BE132" s="146">
        <f>IF(N132="základní",J132,0)</f>
        <v>0</v>
      </c>
      <c r="BF132" s="146">
        <f>IF(N132="snížená",J132,0)</f>
        <v>0</v>
      </c>
      <c r="BG132" s="146">
        <f>IF(N132="zákl. přenesená",J132,0)</f>
        <v>0</v>
      </c>
      <c r="BH132" s="146">
        <f>IF(N132="sníž. přenesená",J132,0)</f>
        <v>0</v>
      </c>
      <c r="BI132" s="146">
        <f>IF(N132="nulová",J132,0)</f>
        <v>0</v>
      </c>
      <c r="BJ132" s="13" t="s">
        <v>85</v>
      </c>
      <c r="BK132" s="146">
        <f>ROUND(I132*H132,2)</f>
        <v>0</v>
      </c>
      <c r="BL132" s="13" t="s">
        <v>387</v>
      </c>
      <c r="BM132" s="145" t="s">
        <v>2272</v>
      </c>
    </row>
    <row r="133" spans="2:65" s="11" customFormat="1" ht="22.7" customHeight="1">
      <c r="B133" s="121"/>
      <c r="D133" s="122" t="s">
        <v>76</v>
      </c>
      <c r="E133" s="131" t="s">
        <v>395</v>
      </c>
      <c r="F133" s="131" t="s">
        <v>396</v>
      </c>
      <c r="I133" s="124"/>
      <c r="J133" s="132">
        <f>BK133</f>
        <v>0</v>
      </c>
      <c r="L133" s="121"/>
      <c r="M133" s="126"/>
      <c r="P133" s="127">
        <f>P134</f>
        <v>0</v>
      </c>
      <c r="R133" s="127">
        <f>R134</f>
        <v>0</v>
      </c>
      <c r="T133" s="128">
        <f>T134</f>
        <v>0</v>
      </c>
      <c r="AR133" s="122" t="s">
        <v>207</v>
      </c>
      <c r="AT133" s="129" t="s">
        <v>76</v>
      </c>
      <c r="AU133" s="129" t="s">
        <v>85</v>
      </c>
      <c r="AY133" s="122" t="s">
        <v>188</v>
      </c>
      <c r="BK133" s="130">
        <f>BK134</f>
        <v>0</v>
      </c>
    </row>
    <row r="134" spans="2:65" s="1" customFormat="1" ht="16.5" customHeight="1">
      <c r="B134" s="28"/>
      <c r="C134" s="133" t="s">
        <v>199</v>
      </c>
      <c r="D134" s="133" t="s">
        <v>190</v>
      </c>
      <c r="E134" s="134" t="s">
        <v>398</v>
      </c>
      <c r="F134" s="135" t="s">
        <v>396</v>
      </c>
      <c r="G134" s="136" t="s">
        <v>393</v>
      </c>
      <c r="H134" s="147"/>
      <c r="I134" s="138"/>
      <c r="J134" s="139">
        <f>ROUND(I134*H134,2)</f>
        <v>0</v>
      </c>
      <c r="K134" s="140"/>
      <c r="L134" s="28"/>
      <c r="M134" s="141" t="s">
        <v>1</v>
      </c>
      <c r="N134" s="142" t="s">
        <v>42</v>
      </c>
      <c r="P134" s="143">
        <f>O134*H134</f>
        <v>0</v>
      </c>
      <c r="Q134" s="143">
        <v>0</v>
      </c>
      <c r="R134" s="143">
        <f>Q134*H134</f>
        <v>0</v>
      </c>
      <c r="S134" s="143">
        <v>0</v>
      </c>
      <c r="T134" s="144">
        <f>S134*H134</f>
        <v>0</v>
      </c>
      <c r="AR134" s="145" t="s">
        <v>387</v>
      </c>
      <c r="AT134" s="145" t="s">
        <v>190</v>
      </c>
      <c r="AU134" s="145" t="s">
        <v>87</v>
      </c>
      <c r="AY134" s="13" t="s">
        <v>188</v>
      </c>
      <c r="BE134" s="146">
        <f>IF(N134="základní",J134,0)</f>
        <v>0</v>
      </c>
      <c r="BF134" s="146">
        <f>IF(N134="snížená",J134,0)</f>
        <v>0</v>
      </c>
      <c r="BG134" s="146">
        <f>IF(N134="zákl. přenesená",J134,0)</f>
        <v>0</v>
      </c>
      <c r="BH134" s="146">
        <f>IF(N134="sníž. přenesená",J134,0)</f>
        <v>0</v>
      </c>
      <c r="BI134" s="146">
        <f>IF(N134="nulová",J134,0)</f>
        <v>0</v>
      </c>
      <c r="BJ134" s="13" t="s">
        <v>85</v>
      </c>
      <c r="BK134" s="146">
        <f>ROUND(I134*H134,2)</f>
        <v>0</v>
      </c>
      <c r="BL134" s="13" t="s">
        <v>387</v>
      </c>
      <c r="BM134" s="145" t="s">
        <v>2273</v>
      </c>
    </row>
    <row r="135" spans="2:65" s="11" customFormat="1" ht="22.7" customHeight="1">
      <c r="B135" s="121"/>
      <c r="D135" s="122" t="s">
        <v>76</v>
      </c>
      <c r="E135" s="131" t="s">
        <v>400</v>
      </c>
      <c r="F135" s="131" t="s">
        <v>401</v>
      </c>
      <c r="I135" s="124"/>
      <c r="J135" s="132">
        <f>BK135</f>
        <v>0</v>
      </c>
      <c r="L135" s="121"/>
      <c r="M135" s="126"/>
      <c r="P135" s="127">
        <f>P136</f>
        <v>0</v>
      </c>
      <c r="R135" s="127">
        <f>R136</f>
        <v>0</v>
      </c>
      <c r="T135" s="128">
        <f>T136</f>
        <v>0</v>
      </c>
      <c r="AR135" s="122" t="s">
        <v>207</v>
      </c>
      <c r="AT135" s="129" t="s">
        <v>76</v>
      </c>
      <c r="AU135" s="129" t="s">
        <v>85</v>
      </c>
      <c r="AY135" s="122" t="s">
        <v>188</v>
      </c>
      <c r="BK135" s="130">
        <f>BK136</f>
        <v>0</v>
      </c>
    </row>
    <row r="136" spans="2:65" s="1" customFormat="1" ht="16.5" customHeight="1">
      <c r="B136" s="28"/>
      <c r="C136" s="133" t="s">
        <v>194</v>
      </c>
      <c r="D136" s="133" t="s">
        <v>190</v>
      </c>
      <c r="E136" s="134" t="s">
        <v>403</v>
      </c>
      <c r="F136" s="135" t="s">
        <v>404</v>
      </c>
      <c r="G136" s="136" t="s">
        <v>393</v>
      </c>
      <c r="H136" s="147"/>
      <c r="I136" s="138"/>
      <c r="J136" s="139">
        <f>ROUND(I136*H136,2)</f>
        <v>0</v>
      </c>
      <c r="K136" s="140"/>
      <c r="L136" s="28"/>
      <c r="M136" s="148" t="s">
        <v>1</v>
      </c>
      <c r="N136" s="149" t="s">
        <v>42</v>
      </c>
      <c r="O136" s="150"/>
      <c r="P136" s="151">
        <f>O136*H136</f>
        <v>0</v>
      </c>
      <c r="Q136" s="151">
        <v>0</v>
      </c>
      <c r="R136" s="151">
        <f>Q136*H136</f>
        <v>0</v>
      </c>
      <c r="S136" s="151">
        <v>0</v>
      </c>
      <c r="T136" s="152">
        <f>S136*H136</f>
        <v>0</v>
      </c>
      <c r="AR136" s="145" t="s">
        <v>387</v>
      </c>
      <c r="AT136" s="145" t="s">
        <v>190</v>
      </c>
      <c r="AU136" s="145" t="s">
        <v>87</v>
      </c>
      <c r="AY136" s="13" t="s">
        <v>188</v>
      </c>
      <c r="BE136" s="146">
        <f>IF(N136="základní",J136,0)</f>
        <v>0</v>
      </c>
      <c r="BF136" s="146">
        <f>IF(N136="snížená",J136,0)</f>
        <v>0</v>
      </c>
      <c r="BG136" s="146">
        <f>IF(N136="zákl. přenesená",J136,0)</f>
        <v>0</v>
      </c>
      <c r="BH136" s="146">
        <f>IF(N136="sníž. přenesená",J136,0)</f>
        <v>0</v>
      </c>
      <c r="BI136" s="146">
        <f>IF(N136="nulová",J136,0)</f>
        <v>0</v>
      </c>
      <c r="BJ136" s="13" t="s">
        <v>85</v>
      </c>
      <c r="BK136" s="146">
        <f>ROUND(I136*H136,2)</f>
        <v>0</v>
      </c>
      <c r="BL136" s="13" t="s">
        <v>387</v>
      </c>
      <c r="BM136" s="145" t="s">
        <v>2274</v>
      </c>
    </row>
    <row r="137" spans="2:65" s="1" customFormat="1" ht="6.95" customHeight="1">
      <c r="B137" s="40"/>
      <c r="C137" s="41"/>
      <c r="D137" s="41"/>
      <c r="E137" s="41"/>
      <c r="F137" s="41"/>
      <c r="G137" s="41"/>
      <c r="H137" s="41"/>
      <c r="I137" s="41"/>
      <c r="J137" s="41"/>
      <c r="K137" s="41"/>
      <c r="L137" s="28"/>
    </row>
  </sheetData>
  <sheetProtection algorithmName="SHA-512" hashValue="SmxWuYgBa7plPsfXlhSkycuLGm/I3VBYkhxvsuOcZOfaErMSQ5tMm1gPRjFCap1ZGZ8XZI1WkCM2ZJaBfAO/Pw==" saltValue="16RE+JmILca9eGxupA6cimhdpaUsUZmwYUzij1DxJLlZiULsC4tNkbDOGoO1blmgmk2pZe0nNcso2F1AfeObHA==" spinCount="100000" sheet="1" objects="1" scenarios="1" formatColumns="0" formatRows="0" autoFilter="0"/>
  <autoFilter ref="C125:K136"/>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011"/>
  <sheetViews>
    <sheetView zoomScaleNormal="100" workbookViewId="0">
      <selection activeCell="H11" sqref="H11"/>
    </sheetView>
  </sheetViews>
  <sheetFormatPr defaultColWidth="11.1640625" defaultRowHeight="12" outlineLevelRow="1"/>
  <cols>
    <col min="1" max="1" width="4.1640625" style="181" customWidth="1"/>
    <col min="2" max="2" width="15.1640625" style="183" bestFit="1" customWidth="1"/>
    <col min="3" max="3" width="55.33203125" style="183" bestFit="1" customWidth="1"/>
    <col min="4" max="4" width="5.83203125" style="181" customWidth="1"/>
    <col min="5" max="5" width="12.83203125" style="181" customWidth="1"/>
    <col min="6" max="6" width="12" style="181" customWidth="1"/>
    <col min="7" max="7" width="15.5" style="181" customWidth="1"/>
    <col min="8" max="8" width="14.83203125" style="181" bestFit="1" customWidth="1"/>
    <col min="9" max="11" width="11.1640625" style="181"/>
    <col min="12" max="13" width="11.1640625" style="181" hidden="1" customWidth="1"/>
    <col min="14" max="14" width="12.5" style="181" customWidth="1"/>
    <col min="15" max="15" width="11.1640625" style="181"/>
    <col min="16" max="16" width="12" style="181" bestFit="1" customWidth="1"/>
    <col min="17" max="16384" width="11.1640625" style="181"/>
  </cols>
  <sheetData>
    <row r="1" spans="1:13" ht="15.75">
      <c r="A1" s="659" t="s">
        <v>3217</v>
      </c>
      <c r="B1" s="659"/>
      <c r="C1" s="659"/>
      <c r="D1" s="659"/>
      <c r="E1" s="659"/>
      <c r="F1" s="659"/>
      <c r="G1" s="659"/>
      <c r="H1" s="217"/>
      <c r="I1" s="217"/>
    </row>
    <row r="2" spans="1:13">
      <c r="A2" s="218" t="s">
        <v>3218</v>
      </c>
      <c r="B2" s="219" t="str">
        <f>[3]Stavba!CisloStavby</f>
        <v>0001</v>
      </c>
      <c r="C2" s="660" t="str">
        <f>[3]Stavba!NazevStavby</f>
        <v>UNION Břevnov</v>
      </c>
      <c r="D2" s="660"/>
      <c r="E2" s="660"/>
      <c r="F2" s="660"/>
      <c r="G2" s="660"/>
      <c r="H2" s="660"/>
      <c r="I2" s="660"/>
      <c r="J2" s="660"/>
      <c r="K2" s="660"/>
    </row>
    <row r="3" spans="1:13">
      <c r="A3" s="218" t="s">
        <v>3219</v>
      </c>
      <c r="B3" s="219" t="str">
        <f>cisloobjektu</f>
        <v>25.011</v>
      </c>
      <c r="C3" s="661" t="str">
        <f>[3]Stavba!E3</f>
        <v>Měření a regulace</v>
      </c>
      <c r="D3" s="661"/>
      <c r="E3" s="661"/>
      <c r="F3" s="661"/>
      <c r="G3" s="661"/>
      <c r="H3" s="661"/>
      <c r="I3" s="661"/>
      <c r="J3" s="661"/>
      <c r="K3" s="661"/>
    </row>
    <row r="4" spans="1:13">
      <c r="A4" s="220" t="s">
        <v>3220</v>
      </c>
      <c r="B4" s="221" t="str">
        <f>CisloStavebnihoRozpoctu</f>
        <v>01</v>
      </c>
      <c r="C4" s="662" t="str">
        <f>NazevStavebnihoRozpoctu</f>
        <v>projektový rozpočet</v>
      </c>
      <c r="D4" s="663"/>
      <c r="E4" s="663"/>
      <c r="F4" s="663"/>
      <c r="G4" s="663"/>
      <c r="H4" s="663"/>
      <c r="I4" s="663"/>
      <c r="J4" s="663"/>
      <c r="K4" s="664"/>
    </row>
    <row r="5" spans="1:13">
      <c r="D5" s="184"/>
      <c r="H5" s="217"/>
      <c r="I5" s="217"/>
    </row>
    <row r="6" spans="1:13" ht="24">
      <c r="A6" s="222" t="s">
        <v>3221</v>
      </c>
      <c r="B6" s="223" t="s">
        <v>3222</v>
      </c>
      <c r="C6" s="223" t="s">
        <v>3223</v>
      </c>
      <c r="D6" s="224" t="s">
        <v>175</v>
      </c>
      <c r="E6" s="222" t="s">
        <v>3224</v>
      </c>
      <c r="F6" s="222" t="s">
        <v>3225</v>
      </c>
      <c r="G6" s="225" t="s">
        <v>3226</v>
      </c>
      <c r="H6" s="226" t="s">
        <v>3227</v>
      </c>
      <c r="I6" s="226" t="s">
        <v>3228</v>
      </c>
      <c r="J6" s="227" t="s">
        <v>3229</v>
      </c>
      <c r="K6" s="227" t="s">
        <v>3230</v>
      </c>
      <c r="L6" s="227" t="s">
        <v>41</v>
      </c>
      <c r="M6" s="227" t="s">
        <v>3231</v>
      </c>
    </row>
    <row r="7" spans="1:13">
      <c r="A7" s="177"/>
      <c r="B7" s="178"/>
      <c r="C7" s="178"/>
      <c r="D7" s="180"/>
      <c r="E7" s="228"/>
      <c r="F7" s="229"/>
      <c r="G7" s="229"/>
      <c r="H7" s="230"/>
      <c r="I7" s="230"/>
      <c r="J7" s="229"/>
      <c r="K7" s="229"/>
      <c r="L7" s="229"/>
      <c r="M7" s="229"/>
    </row>
    <row r="8" spans="1:13" s="216" customFormat="1">
      <c r="A8" s="231" t="s">
        <v>3232</v>
      </c>
      <c r="B8" s="232" t="s">
        <v>3233</v>
      </c>
      <c r="C8" s="233" t="s">
        <v>3234</v>
      </c>
      <c r="D8" s="234"/>
      <c r="E8" s="235"/>
      <c r="F8" s="236"/>
      <c r="G8" s="236">
        <f>SUM(G9:G33)</f>
        <v>0</v>
      </c>
      <c r="H8" s="236"/>
      <c r="I8" s="236">
        <f>SUM(I9:I33)</f>
        <v>0</v>
      </c>
      <c r="J8" s="236"/>
      <c r="K8" s="237">
        <f>SUM(K9:K33)</f>
        <v>0</v>
      </c>
      <c r="L8" s="190"/>
      <c r="M8" s="190">
        <f>SUM(M9:M33)</f>
        <v>0</v>
      </c>
    </row>
    <row r="9" spans="1:13" s="216" customFormat="1" ht="24" outlineLevel="1">
      <c r="A9" s="197">
        <v>1</v>
      </c>
      <c r="B9" s="198"/>
      <c r="C9" s="199" t="s">
        <v>3850</v>
      </c>
      <c r="D9" s="200" t="s">
        <v>500</v>
      </c>
      <c r="E9" s="201">
        <v>1</v>
      </c>
      <c r="F9" s="193">
        <f t="shared" ref="F9:F33" si="0">H9+J9</f>
        <v>0</v>
      </c>
      <c r="G9" s="193">
        <f t="shared" ref="G9:G24" si="1">E9*F9</f>
        <v>0</v>
      </c>
      <c r="H9" s="172"/>
      <c r="I9" s="193">
        <f t="shared" ref="I9:I33" si="2">ROUND(E9*H9,2)</f>
        <v>0</v>
      </c>
      <c r="J9" s="172"/>
      <c r="K9" s="186">
        <f t="shared" ref="K9:K33" si="3">ROUND(E9*J9,2)</f>
        <v>0</v>
      </c>
      <c r="L9" s="187">
        <v>21</v>
      </c>
      <c r="M9" s="187">
        <f t="shared" ref="M9:M33" si="4">G9*(1+L9/100)</f>
        <v>0</v>
      </c>
    </row>
    <row r="10" spans="1:13" s="216" customFormat="1" ht="24" outlineLevel="1">
      <c r="A10" s="197">
        <v>2</v>
      </c>
      <c r="B10" s="198"/>
      <c r="C10" s="199" t="s">
        <v>3851</v>
      </c>
      <c r="D10" s="200" t="s">
        <v>500</v>
      </c>
      <c r="E10" s="201">
        <v>5</v>
      </c>
      <c r="F10" s="193">
        <f t="shared" si="0"/>
        <v>0</v>
      </c>
      <c r="G10" s="193">
        <f t="shared" si="1"/>
        <v>0</v>
      </c>
      <c r="H10" s="172"/>
      <c r="I10" s="193">
        <f t="shared" si="2"/>
        <v>0</v>
      </c>
      <c r="J10" s="172"/>
      <c r="K10" s="186">
        <f t="shared" si="3"/>
        <v>0</v>
      </c>
      <c r="L10" s="187">
        <v>21</v>
      </c>
      <c r="M10" s="187">
        <f t="shared" si="4"/>
        <v>0</v>
      </c>
    </row>
    <row r="11" spans="1:13" s="216" customFormat="1" ht="12.75" customHeight="1" outlineLevel="1">
      <c r="A11" s="197">
        <v>3</v>
      </c>
      <c r="B11" s="198"/>
      <c r="C11" s="199" t="s">
        <v>3852</v>
      </c>
      <c r="D11" s="200" t="s">
        <v>500</v>
      </c>
      <c r="E11" s="201">
        <v>1</v>
      </c>
      <c r="F11" s="193">
        <f t="shared" si="0"/>
        <v>0</v>
      </c>
      <c r="G11" s="193">
        <f t="shared" si="1"/>
        <v>0</v>
      </c>
      <c r="H11" s="172"/>
      <c r="I11" s="193">
        <f t="shared" si="2"/>
        <v>0</v>
      </c>
      <c r="J11" s="172"/>
      <c r="K11" s="186">
        <f t="shared" si="3"/>
        <v>0</v>
      </c>
      <c r="L11" s="187">
        <v>21</v>
      </c>
      <c r="M11" s="187">
        <f t="shared" si="4"/>
        <v>0</v>
      </c>
    </row>
    <row r="12" spans="1:13" s="216" customFormat="1" ht="12.75" customHeight="1" outlineLevel="1">
      <c r="A12" s="197">
        <v>4</v>
      </c>
      <c r="B12" s="198"/>
      <c r="C12" s="199" t="s">
        <v>3853</v>
      </c>
      <c r="D12" s="200" t="s">
        <v>500</v>
      </c>
      <c r="E12" s="201">
        <v>1</v>
      </c>
      <c r="F12" s="193">
        <f t="shared" si="0"/>
        <v>0</v>
      </c>
      <c r="G12" s="193">
        <f t="shared" si="1"/>
        <v>0</v>
      </c>
      <c r="H12" s="172"/>
      <c r="I12" s="193">
        <f t="shared" si="2"/>
        <v>0</v>
      </c>
      <c r="J12" s="172"/>
      <c r="K12" s="186">
        <f t="shared" si="3"/>
        <v>0</v>
      </c>
      <c r="L12" s="187">
        <v>21</v>
      </c>
      <c r="M12" s="187">
        <f t="shared" si="4"/>
        <v>0</v>
      </c>
    </row>
    <row r="13" spans="1:13" s="216" customFormat="1" ht="24" outlineLevel="1">
      <c r="A13" s="197">
        <v>5</v>
      </c>
      <c r="B13" s="198"/>
      <c r="C13" s="199" t="s">
        <v>3854</v>
      </c>
      <c r="D13" s="200" t="s">
        <v>500</v>
      </c>
      <c r="E13" s="201">
        <v>1</v>
      </c>
      <c r="F13" s="193">
        <f t="shared" si="0"/>
        <v>0</v>
      </c>
      <c r="G13" s="193">
        <f t="shared" si="1"/>
        <v>0</v>
      </c>
      <c r="H13" s="172"/>
      <c r="I13" s="193">
        <f t="shared" si="2"/>
        <v>0</v>
      </c>
      <c r="J13" s="172"/>
      <c r="K13" s="186">
        <f t="shared" si="3"/>
        <v>0</v>
      </c>
      <c r="L13" s="187">
        <v>21</v>
      </c>
      <c r="M13" s="187">
        <f t="shared" si="4"/>
        <v>0</v>
      </c>
    </row>
    <row r="14" spans="1:13" s="216" customFormat="1" ht="12.75" customHeight="1" outlineLevel="1">
      <c r="A14" s="197">
        <v>6</v>
      </c>
      <c r="B14" s="198"/>
      <c r="C14" s="199" t="s">
        <v>3855</v>
      </c>
      <c r="D14" s="200" t="s">
        <v>500</v>
      </c>
      <c r="E14" s="201">
        <v>1</v>
      </c>
      <c r="F14" s="193">
        <f t="shared" si="0"/>
        <v>0</v>
      </c>
      <c r="G14" s="193">
        <f t="shared" si="1"/>
        <v>0</v>
      </c>
      <c r="H14" s="172"/>
      <c r="I14" s="193">
        <f t="shared" si="2"/>
        <v>0</v>
      </c>
      <c r="J14" s="172"/>
      <c r="K14" s="186">
        <f t="shared" si="3"/>
        <v>0</v>
      </c>
      <c r="L14" s="187">
        <v>21</v>
      </c>
      <c r="M14" s="187">
        <f t="shared" si="4"/>
        <v>0</v>
      </c>
    </row>
    <row r="15" spans="1:13" s="216" customFormat="1" ht="12.75" customHeight="1" outlineLevel="1">
      <c r="A15" s="197">
        <v>7</v>
      </c>
      <c r="B15" s="198" t="s">
        <v>3722</v>
      </c>
      <c r="C15" s="199" t="s">
        <v>3723</v>
      </c>
      <c r="D15" s="200" t="s">
        <v>500</v>
      </c>
      <c r="E15" s="201">
        <v>1</v>
      </c>
      <c r="F15" s="193">
        <f t="shared" si="0"/>
        <v>0</v>
      </c>
      <c r="G15" s="193">
        <f t="shared" si="1"/>
        <v>0</v>
      </c>
      <c r="H15" s="172"/>
      <c r="I15" s="193">
        <f t="shared" si="2"/>
        <v>0</v>
      </c>
      <c r="J15" s="172"/>
      <c r="K15" s="186">
        <f t="shared" si="3"/>
        <v>0</v>
      </c>
      <c r="L15" s="187">
        <v>21</v>
      </c>
      <c r="M15" s="187">
        <f t="shared" si="4"/>
        <v>0</v>
      </c>
    </row>
    <row r="16" spans="1:13" s="216" customFormat="1" ht="12.75" customHeight="1" outlineLevel="1">
      <c r="A16" s="197">
        <v>8</v>
      </c>
      <c r="B16" s="198"/>
      <c r="C16" s="199" t="s">
        <v>3763</v>
      </c>
      <c r="D16" s="200" t="s">
        <v>500</v>
      </c>
      <c r="E16" s="201">
        <v>100</v>
      </c>
      <c r="F16" s="193">
        <f t="shared" si="0"/>
        <v>0</v>
      </c>
      <c r="G16" s="193">
        <f t="shared" si="1"/>
        <v>0</v>
      </c>
      <c r="H16" s="172"/>
      <c r="I16" s="193">
        <f t="shared" si="2"/>
        <v>0</v>
      </c>
      <c r="J16" s="172"/>
      <c r="K16" s="186">
        <f t="shared" si="3"/>
        <v>0</v>
      </c>
      <c r="L16" s="187">
        <v>21</v>
      </c>
      <c r="M16" s="187">
        <f t="shared" si="4"/>
        <v>0</v>
      </c>
    </row>
    <row r="17" spans="1:15" s="216" customFormat="1" ht="12.75" customHeight="1" outlineLevel="1">
      <c r="A17" s="197">
        <v>9</v>
      </c>
      <c r="B17" s="198" t="s">
        <v>3764</v>
      </c>
      <c r="C17" s="199" t="s">
        <v>3765</v>
      </c>
      <c r="D17" s="200" t="s">
        <v>193</v>
      </c>
      <c r="E17" s="201">
        <v>50</v>
      </c>
      <c r="F17" s="193">
        <f t="shared" si="0"/>
        <v>0</v>
      </c>
      <c r="G17" s="193">
        <f t="shared" si="1"/>
        <v>0</v>
      </c>
      <c r="H17" s="172"/>
      <c r="I17" s="193">
        <f t="shared" si="2"/>
        <v>0</v>
      </c>
      <c r="J17" s="172"/>
      <c r="K17" s="186">
        <f t="shared" si="3"/>
        <v>0</v>
      </c>
      <c r="L17" s="187">
        <v>21</v>
      </c>
      <c r="M17" s="187">
        <f t="shared" si="4"/>
        <v>0</v>
      </c>
    </row>
    <row r="18" spans="1:15" s="216" customFormat="1" ht="12.75" customHeight="1" outlineLevel="1">
      <c r="A18" s="197">
        <v>10</v>
      </c>
      <c r="B18" s="198"/>
      <c r="C18" s="199" t="s">
        <v>3766</v>
      </c>
      <c r="D18" s="200" t="s">
        <v>218</v>
      </c>
      <c r="E18" s="201">
        <v>80</v>
      </c>
      <c r="F18" s="193">
        <f t="shared" si="0"/>
        <v>0</v>
      </c>
      <c r="G18" s="193">
        <f t="shared" si="1"/>
        <v>0</v>
      </c>
      <c r="H18" s="172"/>
      <c r="I18" s="193">
        <f t="shared" si="2"/>
        <v>0</v>
      </c>
      <c r="J18" s="172"/>
      <c r="K18" s="186">
        <f t="shared" si="3"/>
        <v>0</v>
      </c>
      <c r="L18" s="187">
        <v>21</v>
      </c>
      <c r="M18" s="187">
        <f t="shared" si="4"/>
        <v>0</v>
      </c>
    </row>
    <row r="19" spans="1:15" s="216" customFormat="1" ht="12.75" customHeight="1" outlineLevel="1">
      <c r="A19" s="197">
        <v>11</v>
      </c>
      <c r="B19" s="198"/>
      <c r="C19" s="199" t="s">
        <v>3787</v>
      </c>
      <c r="D19" s="200" t="s">
        <v>500</v>
      </c>
      <c r="E19" s="201">
        <v>8</v>
      </c>
      <c r="F19" s="193">
        <f t="shared" si="0"/>
        <v>0</v>
      </c>
      <c r="G19" s="193">
        <f t="shared" si="1"/>
        <v>0</v>
      </c>
      <c r="H19" s="172"/>
      <c r="I19" s="193">
        <f t="shared" si="2"/>
        <v>0</v>
      </c>
      <c r="J19" s="172"/>
      <c r="K19" s="186">
        <f t="shared" si="3"/>
        <v>0</v>
      </c>
      <c r="L19" s="187">
        <v>21</v>
      </c>
      <c r="M19" s="187">
        <f t="shared" si="4"/>
        <v>0</v>
      </c>
    </row>
    <row r="20" spans="1:15" s="216" customFormat="1" ht="12.75" customHeight="1" outlineLevel="1">
      <c r="A20" s="197">
        <v>12</v>
      </c>
      <c r="B20" s="198"/>
      <c r="C20" s="199" t="s">
        <v>3856</v>
      </c>
      <c r="D20" s="200" t="s">
        <v>500</v>
      </c>
      <c r="E20" s="201">
        <v>4</v>
      </c>
      <c r="F20" s="193">
        <f t="shared" si="0"/>
        <v>0</v>
      </c>
      <c r="G20" s="193">
        <f t="shared" si="1"/>
        <v>0</v>
      </c>
      <c r="H20" s="172"/>
      <c r="I20" s="193">
        <f t="shared" si="2"/>
        <v>0</v>
      </c>
      <c r="J20" s="172"/>
      <c r="K20" s="186">
        <f t="shared" si="3"/>
        <v>0</v>
      </c>
      <c r="L20" s="187">
        <v>21</v>
      </c>
      <c r="M20" s="187">
        <f t="shared" si="4"/>
        <v>0</v>
      </c>
    </row>
    <row r="21" spans="1:15" s="216" customFormat="1" ht="12.75" customHeight="1" outlineLevel="1">
      <c r="A21" s="197">
        <v>13</v>
      </c>
      <c r="B21" s="198"/>
      <c r="C21" s="199" t="s">
        <v>3857</v>
      </c>
      <c r="D21" s="200" t="s">
        <v>500</v>
      </c>
      <c r="E21" s="201">
        <v>1</v>
      </c>
      <c r="F21" s="193">
        <f t="shared" si="0"/>
        <v>0</v>
      </c>
      <c r="G21" s="193">
        <f t="shared" si="1"/>
        <v>0</v>
      </c>
      <c r="H21" s="172"/>
      <c r="I21" s="193">
        <f t="shared" si="2"/>
        <v>0</v>
      </c>
      <c r="J21" s="172"/>
      <c r="K21" s="186">
        <f t="shared" si="3"/>
        <v>0</v>
      </c>
      <c r="L21" s="187">
        <v>21</v>
      </c>
      <c r="M21" s="187">
        <f t="shared" si="4"/>
        <v>0</v>
      </c>
    </row>
    <row r="22" spans="1:15" s="216" customFormat="1" ht="12.75" customHeight="1" outlineLevel="1">
      <c r="A22" s="197">
        <v>14</v>
      </c>
      <c r="B22" s="198"/>
      <c r="C22" s="199" t="s">
        <v>3858</v>
      </c>
      <c r="D22" s="200" t="s">
        <v>500</v>
      </c>
      <c r="E22" s="201">
        <v>4</v>
      </c>
      <c r="F22" s="193">
        <f t="shared" si="0"/>
        <v>0</v>
      </c>
      <c r="G22" s="193">
        <f t="shared" si="1"/>
        <v>0</v>
      </c>
      <c r="H22" s="172"/>
      <c r="I22" s="193">
        <f t="shared" si="2"/>
        <v>0</v>
      </c>
      <c r="J22" s="172"/>
      <c r="K22" s="186">
        <f t="shared" si="3"/>
        <v>0</v>
      </c>
      <c r="L22" s="187">
        <v>21</v>
      </c>
      <c r="M22" s="187">
        <f t="shared" si="4"/>
        <v>0</v>
      </c>
    </row>
    <row r="23" spans="1:15" s="216" customFormat="1" ht="12.75" customHeight="1" outlineLevel="1">
      <c r="A23" s="197">
        <v>15</v>
      </c>
      <c r="B23" s="198"/>
      <c r="C23" s="199" t="s">
        <v>3859</v>
      </c>
      <c r="D23" s="200" t="s">
        <v>500</v>
      </c>
      <c r="E23" s="201">
        <v>30</v>
      </c>
      <c r="F23" s="193">
        <f t="shared" si="0"/>
        <v>0</v>
      </c>
      <c r="G23" s="193">
        <f t="shared" si="1"/>
        <v>0</v>
      </c>
      <c r="H23" s="172"/>
      <c r="I23" s="193">
        <f t="shared" si="2"/>
        <v>0</v>
      </c>
      <c r="J23" s="172"/>
      <c r="K23" s="186">
        <f t="shared" si="3"/>
        <v>0</v>
      </c>
      <c r="L23" s="187">
        <v>21</v>
      </c>
      <c r="M23" s="187">
        <f t="shared" si="4"/>
        <v>0</v>
      </c>
    </row>
    <row r="24" spans="1:15" s="216" customFormat="1" ht="12.75" customHeight="1" outlineLevel="1">
      <c r="A24" s="197">
        <v>16</v>
      </c>
      <c r="B24" s="198"/>
      <c r="C24" s="199" t="s">
        <v>3860</v>
      </c>
      <c r="D24" s="200" t="s">
        <v>445</v>
      </c>
      <c r="E24" s="201">
        <v>1</v>
      </c>
      <c r="F24" s="193">
        <f t="shared" si="0"/>
        <v>0</v>
      </c>
      <c r="G24" s="193">
        <f t="shared" si="1"/>
        <v>0</v>
      </c>
      <c r="H24" s="172"/>
      <c r="I24" s="193">
        <f t="shared" si="2"/>
        <v>0</v>
      </c>
      <c r="J24" s="172"/>
      <c r="K24" s="186">
        <f t="shared" si="3"/>
        <v>0</v>
      </c>
      <c r="L24" s="187">
        <v>21</v>
      </c>
      <c r="M24" s="187">
        <f t="shared" si="4"/>
        <v>0</v>
      </c>
    </row>
    <row r="25" spans="1:15" s="216" customFormat="1" ht="24" outlineLevel="1">
      <c r="A25" s="197">
        <v>17</v>
      </c>
      <c r="B25" s="198"/>
      <c r="C25" s="199" t="s">
        <v>3861</v>
      </c>
      <c r="D25" s="200" t="s">
        <v>218</v>
      </c>
      <c r="E25" s="201">
        <v>560</v>
      </c>
      <c r="F25" s="193">
        <f t="shared" si="0"/>
        <v>0</v>
      </c>
      <c r="G25" s="193">
        <f t="shared" ref="G25" si="5">ROUND(E25*F25,2)</f>
        <v>0</v>
      </c>
      <c r="H25" s="172"/>
      <c r="I25" s="193">
        <f t="shared" si="2"/>
        <v>0</v>
      </c>
      <c r="J25" s="172"/>
      <c r="K25" s="186">
        <f t="shared" si="3"/>
        <v>0</v>
      </c>
      <c r="L25" s="487">
        <v>21</v>
      </c>
      <c r="M25" s="487">
        <f t="shared" si="4"/>
        <v>0</v>
      </c>
      <c r="O25" s="581"/>
    </row>
    <row r="26" spans="1:15" outlineLevel="1">
      <c r="A26" s="197">
        <v>18</v>
      </c>
      <c r="B26" s="198"/>
      <c r="C26" s="199" t="s">
        <v>3862</v>
      </c>
      <c r="D26" s="209" t="s">
        <v>218</v>
      </c>
      <c r="E26" s="577">
        <v>40</v>
      </c>
      <c r="F26" s="202">
        <f t="shared" si="0"/>
        <v>0</v>
      </c>
      <c r="G26" s="202">
        <f t="shared" ref="G26" si="6">E26*F26</f>
        <v>0</v>
      </c>
      <c r="H26" s="173"/>
      <c r="I26" s="195">
        <f t="shared" si="2"/>
        <v>0</v>
      </c>
      <c r="J26" s="174"/>
      <c r="K26" s="191">
        <f t="shared" si="3"/>
        <v>0</v>
      </c>
      <c r="L26" s="187">
        <v>21</v>
      </c>
      <c r="M26" s="187">
        <f t="shared" si="4"/>
        <v>0</v>
      </c>
    </row>
    <row r="27" spans="1:15" ht="24" outlineLevel="1">
      <c r="A27" s="197">
        <v>19</v>
      </c>
      <c r="B27" s="198" t="s">
        <v>3800</v>
      </c>
      <c r="C27" s="199" t="s">
        <v>3863</v>
      </c>
      <c r="D27" s="209" t="s">
        <v>218</v>
      </c>
      <c r="E27" s="577">
        <v>50</v>
      </c>
      <c r="F27" s="202">
        <f t="shared" si="0"/>
        <v>0</v>
      </c>
      <c r="G27" s="202">
        <f t="shared" ref="G27:G28" si="7">ROUND(E27*F27,2)</f>
        <v>0</v>
      </c>
      <c r="H27" s="173"/>
      <c r="I27" s="195">
        <f t="shared" si="2"/>
        <v>0</v>
      </c>
      <c r="J27" s="174"/>
      <c r="K27" s="191">
        <f t="shared" si="3"/>
        <v>0</v>
      </c>
      <c r="L27" s="187">
        <v>21</v>
      </c>
      <c r="M27" s="187">
        <f t="shared" si="4"/>
        <v>0</v>
      </c>
    </row>
    <row r="28" spans="1:15" ht="24" outlineLevel="1">
      <c r="A28" s="197">
        <v>20</v>
      </c>
      <c r="B28" s="198"/>
      <c r="C28" s="199" t="s">
        <v>3864</v>
      </c>
      <c r="D28" s="209" t="s">
        <v>218</v>
      </c>
      <c r="E28" s="577">
        <v>30</v>
      </c>
      <c r="F28" s="202">
        <f t="shared" si="0"/>
        <v>0</v>
      </c>
      <c r="G28" s="202">
        <f t="shared" si="7"/>
        <v>0</v>
      </c>
      <c r="H28" s="173"/>
      <c r="I28" s="195">
        <f t="shared" si="2"/>
        <v>0</v>
      </c>
      <c r="J28" s="174"/>
      <c r="K28" s="191">
        <f t="shared" si="3"/>
        <v>0</v>
      </c>
      <c r="L28" s="187">
        <v>21</v>
      </c>
      <c r="M28" s="187">
        <f t="shared" si="4"/>
        <v>0</v>
      </c>
    </row>
    <row r="29" spans="1:15" ht="24" outlineLevel="1">
      <c r="A29" s="197">
        <v>21</v>
      </c>
      <c r="B29" s="198" t="s">
        <v>3239</v>
      </c>
      <c r="C29" s="199" t="s">
        <v>3240</v>
      </c>
      <c r="D29" s="209" t="s">
        <v>218</v>
      </c>
      <c r="E29" s="577">
        <v>10</v>
      </c>
      <c r="F29" s="202">
        <f t="shared" si="0"/>
        <v>0</v>
      </c>
      <c r="G29" s="202">
        <f t="shared" ref="G29" si="8">E29*F29</f>
        <v>0</v>
      </c>
      <c r="H29" s="173"/>
      <c r="I29" s="195">
        <f t="shared" si="2"/>
        <v>0</v>
      </c>
      <c r="J29" s="174"/>
      <c r="K29" s="191">
        <f t="shared" si="3"/>
        <v>0</v>
      </c>
      <c r="L29" s="187">
        <v>21</v>
      </c>
      <c r="M29" s="187">
        <f t="shared" si="4"/>
        <v>0</v>
      </c>
    </row>
    <row r="30" spans="1:15" outlineLevel="1">
      <c r="A30" s="197">
        <v>22</v>
      </c>
      <c r="B30" s="198"/>
      <c r="C30" s="199" t="s">
        <v>3865</v>
      </c>
      <c r="D30" s="209" t="s">
        <v>500</v>
      </c>
      <c r="E30" s="577">
        <v>1</v>
      </c>
      <c r="F30" s="202">
        <f t="shared" si="0"/>
        <v>0</v>
      </c>
      <c r="G30" s="202">
        <f t="shared" ref="G30" si="9">ROUND(E30*F30,2)</f>
        <v>0</v>
      </c>
      <c r="H30" s="173"/>
      <c r="I30" s="195">
        <f t="shared" si="2"/>
        <v>0</v>
      </c>
      <c r="J30" s="174"/>
      <c r="K30" s="191">
        <f t="shared" si="3"/>
        <v>0</v>
      </c>
      <c r="L30" s="187">
        <v>21</v>
      </c>
      <c r="M30" s="187">
        <f t="shared" si="4"/>
        <v>0</v>
      </c>
    </row>
    <row r="31" spans="1:15" s="216" customFormat="1" ht="12.75" customHeight="1" outlineLevel="1">
      <c r="A31" s="197">
        <v>23</v>
      </c>
      <c r="B31" s="198"/>
      <c r="C31" s="199" t="s">
        <v>3802</v>
      </c>
      <c r="D31" s="200" t="s">
        <v>500</v>
      </c>
      <c r="E31" s="201">
        <v>18</v>
      </c>
      <c r="F31" s="193">
        <f t="shared" si="0"/>
        <v>0</v>
      </c>
      <c r="G31" s="193">
        <f t="shared" ref="G31" si="10">E31*F31</f>
        <v>0</v>
      </c>
      <c r="H31" s="172"/>
      <c r="I31" s="193">
        <f t="shared" si="2"/>
        <v>0</v>
      </c>
      <c r="J31" s="172"/>
      <c r="K31" s="186">
        <f t="shared" si="3"/>
        <v>0</v>
      </c>
      <c r="L31" s="487">
        <v>21</v>
      </c>
      <c r="M31" s="487">
        <f t="shared" si="4"/>
        <v>0</v>
      </c>
      <c r="O31" s="581"/>
    </row>
    <row r="32" spans="1:15" s="216" customFormat="1" outlineLevel="1">
      <c r="A32" s="197">
        <v>24</v>
      </c>
      <c r="B32" s="198" t="s">
        <v>3259</v>
      </c>
      <c r="C32" s="199" t="s">
        <v>3866</v>
      </c>
      <c r="D32" s="200" t="s">
        <v>500</v>
      </c>
      <c r="E32" s="201">
        <v>100</v>
      </c>
      <c r="F32" s="193">
        <f t="shared" si="0"/>
        <v>0</v>
      </c>
      <c r="G32" s="193">
        <f t="shared" ref="G32" si="11">ROUND(E32*F32,2)</f>
        <v>0</v>
      </c>
      <c r="H32" s="172"/>
      <c r="I32" s="193">
        <f t="shared" si="2"/>
        <v>0</v>
      </c>
      <c r="J32" s="172"/>
      <c r="K32" s="186">
        <f t="shared" si="3"/>
        <v>0</v>
      </c>
      <c r="L32" s="187">
        <v>21</v>
      </c>
      <c r="M32" s="187">
        <f t="shared" si="4"/>
        <v>0</v>
      </c>
    </row>
    <row r="33" spans="1:13" s="216" customFormat="1" outlineLevel="1">
      <c r="A33" s="197">
        <v>25</v>
      </c>
      <c r="B33" s="198"/>
      <c r="C33" s="199" t="s">
        <v>3261</v>
      </c>
      <c r="D33" s="200" t="s">
        <v>500</v>
      </c>
      <c r="E33" s="201">
        <v>1</v>
      </c>
      <c r="F33" s="193">
        <f t="shared" si="0"/>
        <v>0</v>
      </c>
      <c r="G33" s="193">
        <f t="shared" ref="G33" si="12">E33*F33</f>
        <v>0</v>
      </c>
      <c r="H33" s="172"/>
      <c r="I33" s="193">
        <f t="shared" si="2"/>
        <v>0</v>
      </c>
      <c r="J33" s="172"/>
      <c r="K33" s="186">
        <f t="shared" si="3"/>
        <v>0</v>
      </c>
      <c r="L33" s="187">
        <v>21</v>
      </c>
      <c r="M33" s="187">
        <f t="shared" si="4"/>
        <v>0</v>
      </c>
    </row>
    <row r="34" spans="1:13">
      <c r="A34" s="203" t="s">
        <v>3232</v>
      </c>
      <c r="B34" s="204" t="s">
        <v>84</v>
      </c>
      <c r="C34" s="205" t="s">
        <v>84</v>
      </c>
      <c r="D34" s="206"/>
      <c r="E34" s="207"/>
      <c r="F34" s="208"/>
      <c r="G34" s="208">
        <f>SUM(G35:G42)</f>
        <v>0</v>
      </c>
      <c r="H34" s="208"/>
      <c r="I34" s="194">
        <f>SUM(I35:I42)</f>
        <v>0</v>
      </c>
      <c r="J34" s="208"/>
      <c r="K34" s="189">
        <f>SUM(K35:K42)</f>
        <v>0</v>
      </c>
      <c r="L34" s="190"/>
      <c r="M34" s="190">
        <f>SUM(M35:M42)</f>
        <v>0</v>
      </c>
    </row>
    <row r="35" spans="1:13" s="216" customFormat="1" outlineLevel="1">
      <c r="A35" s="197">
        <v>26</v>
      </c>
      <c r="B35" s="198"/>
      <c r="C35" s="199" t="s">
        <v>3867</v>
      </c>
      <c r="D35" s="200" t="s">
        <v>445</v>
      </c>
      <c r="E35" s="201">
        <v>1</v>
      </c>
      <c r="F35" s="193">
        <f t="shared" ref="F35:F42" si="13">H35+J35</f>
        <v>0</v>
      </c>
      <c r="G35" s="193">
        <f t="shared" ref="G35:G40" si="14">ROUND(E35*F35,2)</f>
        <v>0</v>
      </c>
      <c r="H35" s="172"/>
      <c r="I35" s="193">
        <f t="shared" ref="I35:I42" si="15">ROUND(E35*H35,2)</f>
        <v>0</v>
      </c>
      <c r="J35" s="172"/>
      <c r="K35" s="186">
        <f t="shared" ref="K35:K42" si="16">ROUND(E35*J35,2)</f>
        <v>0</v>
      </c>
      <c r="L35" s="187">
        <v>21</v>
      </c>
      <c r="M35" s="187">
        <f>G35*(1+L35/100)</f>
        <v>0</v>
      </c>
    </row>
    <row r="36" spans="1:13" s="216" customFormat="1" outlineLevel="1">
      <c r="A36" s="197">
        <v>27</v>
      </c>
      <c r="B36" s="198"/>
      <c r="C36" s="199" t="s">
        <v>3868</v>
      </c>
      <c r="D36" s="200" t="s">
        <v>500</v>
      </c>
      <c r="E36" s="201">
        <v>1</v>
      </c>
      <c r="F36" s="193">
        <f t="shared" si="13"/>
        <v>0</v>
      </c>
      <c r="G36" s="193">
        <f t="shared" si="14"/>
        <v>0</v>
      </c>
      <c r="H36" s="172"/>
      <c r="I36" s="193">
        <f t="shared" si="15"/>
        <v>0</v>
      </c>
      <c r="J36" s="172"/>
      <c r="K36" s="186">
        <f t="shared" si="16"/>
        <v>0</v>
      </c>
      <c r="L36" s="187">
        <v>21</v>
      </c>
      <c r="M36" s="187">
        <f>G36*(1+L36/100)</f>
        <v>0</v>
      </c>
    </row>
    <row r="37" spans="1:13" s="216" customFormat="1" outlineLevel="1">
      <c r="A37" s="197">
        <v>28</v>
      </c>
      <c r="B37" s="198"/>
      <c r="C37" s="199" t="s">
        <v>3869</v>
      </c>
      <c r="D37" s="200" t="s">
        <v>500</v>
      </c>
      <c r="E37" s="201">
        <v>1</v>
      </c>
      <c r="F37" s="193">
        <f t="shared" si="13"/>
        <v>0</v>
      </c>
      <c r="G37" s="193">
        <f t="shared" si="14"/>
        <v>0</v>
      </c>
      <c r="H37" s="172"/>
      <c r="I37" s="193">
        <f t="shared" si="15"/>
        <v>0</v>
      </c>
      <c r="J37" s="172"/>
      <c r="K37" s="186">
        <f t="shared" si="16"/>
        <v>0</v>
      </c>
      <c r="L37" s="187">
        <v>21</v>
      </c>
      <c r="M37" s="187">
        <f>G37*(1+L37/100)</f>
        <v>0</v>
      </c>
    </row>
    <row r="38" spans="1:13" s="216" customFormat="1" outlineLevel="1">
      <c r="A38" s="197">
        <v>29</v>
      </c>
      <c r="B38" s="198"/>
      <c r="C38" s="199" t="s">
        <v>3870</v>
      </c>
      <c r="D38" s="200" t="s">
        <v>500</v>
      </c>
      <c r="E38" s="201">
        <v>1</v>
      </c>
      <c r="F38" s="193">
        <f t="shared" si="13"/>
        <v>0</v>
      </c>
      <c r="G38" s="193">
        <f t="shared" si="14"/>
        <v>0</v>
      </c>
      <c r="H38" s="172"/>
      <c r="I38" s="193">
        <f t="shared" si="15"/>
        <v>0</v>
      </c>
      <c r="J38" s="172"/>
      <c r="K38" s="186">
        <f t="shared" si="16"/>
        <v>0</v>
      </c>
      <c r="L38" s="187">
        <v>21</v>
      </c>
      <c r="M38" s="187">
        <f>G38*(1+L38/100)</f>
        <v>0</v>
      </c>
    </row>
    <row r="39" spans="1:13" s="216" customFormat="1" outlineLevel="1">
      <c r="A39" s="197">
        <v>30</v>
      </c>
      <c r="B39" s="198"/>
      <c r="C39" s="199" t="s">
        <v>3871</v>
      </c>
      <c r="D39" s="200" t="s">
        <v>500</v>
      </c>
      <c r="E39" s="201">
        <v>1</v>
      </c>
      <c r="F39" s="193">
        <f t="shared" si="13"/>
        <v>0</v>
      </c>
      <c r="G39" s="193">
        <f t="shared" si="14"/>
        <v>0</v>
      </c>
      <c r="H39" s="172"/>
      <c r="I39" s="193">
        <f t="shared" si="15"/>
        <v>0</v>
      </c>
      <c r="J39" s="172"/>
      <c r="K39" s="186">
        <f t="shared" si="16"/>
        <v>0</v>
      </c>
      <c r="L39" s="187">
        <v>21</v>
      </c>
      <c r="M39" s="187">
        <f>G39*(1+L39/100)</f>
        <v>0</v>
      </c>
    </row>
    <row r="40" spans="1:13" s="216" customFormat="1" outlineLevel="1">
      <c r="A40" s="197">
        <v>31</v>
      </c>
      <c r="B40" s="198"/>
      <c r="C40" s="199" t="s">
        <v>3872</v>
      </c>
      <c r="D40" s="200" t="s">
        <v>218</v>
      </c>
      <c r="E40" s="201">
        <v>60</v>
      </c>
      <c r="F40" s="193">
        <f t="shared" si="13"/>
        <v>0</v>
      </c>
      <c r="G40" s="193">
        <f t="shared" si="14"/>
        <v>0</v>
      </c>
      <c r="H40" s="172"/>
      <c r="I40" s="193">
        <f t="shared" si="15"/>
        <v>0</v>
      </c>
      <c r="J40" s="172"/>
      <c r="K40" s="186">
        <f t="shared" si="16"/>
        <v>0</v>
      </c>
      <c r="L40" s="187">
        <v>21</v>
      </c>
      <c r="M40" s="187">
        <f t="shared" ref="M40:M42" si="17">G40*(1+L40/100)</f>
        <v>0</v>
      </c>
    </row>
    <row r="41" spans="1:13" s="216" customFormat="1" outlineLevel="1">
      <c r="A41" s="197">
        <v>32</v>
      </c>
      <c r="B41" s="198"/>
      <c r="C41" s="199" t="s">
        <v>3873</v>
      </c>
      <c r="D41" s="200" t="s">
        <v>218</v>
      </c>
      <c r="E41" s="201">
        <v>20</v>
      </c>
      <c r="F41" s="193">
        <f t="shared" si="13"/>
        <v>0</v>
      </c>
      <c r="G41" s="193">
        <f t="shared" ref="G41:G42" si="18">E41*F41</f>
        <v>0</v>
      </c>
      <c r="H41" s="172"/>
      <c r="I41" s="193">
        <f t="shared" si="15"/>
        <v>0</v>
      </c>
      <c r="J41" s="172"/>
      <c r="K41" s="186">
        <f t="shared" si="16"/>
        <v>0</v>
      </c>
      <c r="L41" s="187">
        <v>21</v>
      </c>
      <c r="M41" s="187">
        <f t="shared" si="17"/>
        <v>0</v>
      </c>
    </row>
    <row r="42" spans="1:13" s="216" customFormat="1" outlineLevel="1">
      <c r="A42" s="197">
        <v>33</v>
      </c>
      <c r="B42" s="198"/>
      <c r="C42" s="199" t="s">
        <v>3261</v>
      </c>
      <c r="D42" s="200" t="s">
        <v>500</v>
      </c>
      <c r="E42" s="201">
        <v>1</v>
      </c>
      <c r="F42" s="193">
        <f t="shared" si="13"/>
        <v>0</v>
      </c>
      <c r="G42" s="193">
        <f t="shared" si="18"/>
        <v>0</v>
      </c>
      <c r="H42" s="172"/>
      <c r="I42" s="193">
        <f t="shared" si="15"/>
        <v>0</v>
      </c>
      <c r="J42" s="172"/>
      <c r="K42" s="186">
        <f t="shared" si="16"/>
        <v>0</v>
      </c>
      <c r="L42" s="187">
        <v>21</v>
      </c>
      <c r="M42" s="187">
        <f t="shared" si="17"/>
        <v>0</v>
      </c>
    </row>
    <row r="43" spans="1:13">
      <c r="A43" s="203" t="s">
        <v>3232</v>
      </c>
      <c r="B43" s="204" t="s">
        <v>3874</v>
      </c>
      <c r="C43" s="205" t="s">
        <v>3875</v>
      </c>
      <c r="D43" s="206"/>
      <c r="E43" s="207"/>
      <c r="F43" s="208"/>
      <c r="G43" s="208">
        <f>SUM(G44:G52)</f>
        <v>0</v>
      </c>
      <c r="H43" s="208"/>
      <c r="I43" s="194">
        <f>SUM(I44:I52)</f>
        <v>0</v>
      </c>
      <c r="J43" s="208"/>
      <c r="K43" s="189">
        <f>SUM(K44:K52)</f>
        <v>0</v>
      </c>
      <c r="L43" s="190"/>
      <c r="M43" s="190">
        <f>SUM(M44:M50)</f>
        <v>0</v>
      </c>
    </row>
    <row r="44" spans="1:13" ht="24" outlineLevel="1">
      <c r="A44" s="197">
        <v>34</v>
      </c>
      <c r="B44" s="198"/>
      <c r="C44" s="199" t="s">
        <v>3876</v>
      </c>
      <c r="D44" s="209" t="s">
        <v>445</v>
      </c>
      <c r="E44" s="577">
        <v>4</v>
      </c>
      <c r="F44" s="202">
        <f t="shared" ref="F44:F52" si="19">H44+J44</f>
        <v>0</v>
      </c>
      <c r="G44" s="202">
        <f t="shared" ref="G44" si="20">ROUND(E44*F44,2)</f>
        <v>0</v>
      </c>
      <c r="H44" s="173"/>
      <c r="I44" s="195">
        <f t="shared" ref="I44:I52" si="21">ROUND(E44*H44,2)</f>
        <v>0</v>
      </c>
      <c r="J44" s="174"/>
      <c r="K44" s="191">
        <f t="shared" ref="K44:K52" si="22">ROUND(E44*J44,2)</f>
        <v>0</v>
      </c>
      <c r="L44" s="187">
        <v>21</v>
      </c>
      <c r="M44" s="187">
        <f t="shared" ref="M44:M52" si="23">G44*(1+L44/100)</f>
        <v>0</v>
      </c>
    </row>
    <row r="45" spans="1:13" ht="36" outlineLevel="1">
      <c r="A45" s="197">
        <v>35</v>
      </c>
      <c r="B45" s="198"/>
      <c r="C45" s="199" t="s">
        <v>3877</v>
      </c>
      <c r="D45" s="209" t="s">
        <v>445</v>
      </c>
      <c r="E45" s="577">
        <v>1</v>
      </c>
      <c r="F45" s="202">
        <f t="shared" si="19"/>
        <v>0</v>
      </c>
      <c r="G45" s="202">
        <f t="shared" ref="G45:G48" si="24">E45*F45</f>
        <v>0</v>
      </c>
      <c r="H45" s="173"/>
      <c r="I45" s="195">
        <f t="shared" si="21"/>
        <v>0</v>
      </c>
      <c r="J45" s="174"/>
      <c r="K45" s="191">
        <f t="shared" si="22"/>
        <v>0</v>
      </c>
      <c r="L45" s="187">
        <v>21</v>
      </c>
      <c r="M45" s="187">
        <f t="shared" si="23"/>
        <v>0</v>
      </c>
    </row>
    <row r="46" spans="1:13" ht="24" outlineLevel="1">
      <c r="A46" s="197">
        <v>36</v>
      </c>
      <c r="B46" s="198"/>
      <c r="C46" s="199" t="s">
        <v>3878</v>
      </c>
      <c r="D46" s="209" t="s">
        <v>500</v>
      </c>
      <c r="E46" s="577">
        <v>12</v>
      </c>
      <c r="F46" s="202">
        <f t="shared" si="19"/>
        <v>0</v>
      </c>
      <c r="G46" s="202">
        <f t="shared" si="24"/>
        <v>0</v>
      </c>
      <c r="H46" s="173"/>
      <c r="I46" s="195">
        <f t="shared" si="21"/>
        <v>0</v>
      </c>
      <c r="J46" s="174"/>
      <c r="K46" s="191">
        <f t="shared" si="22"/>
        <v>0</v>
      </c>
      <c r="L46" s="187">
        <v>21</v>
      </c>
      <c r="M46" s="187">
        <f t="shared" si="23"/>
        <v>0</v>
      </c>
    </row>
    <row r="47" spans="1:13" outlineLevel="1">
      <c r="A47" s="197">
        <v>37</v>
      </c>
      <c r="B47" s="198"/>
      <c r="C47" s="199" t="s">
        <v>3879</v>
      </c>
      <c r="D47" s="209" t="s">
        <v>445</v>
      </c>
      <c r="E47" s="577">
        <v>1.3</v>
      </c>
      <c r="F47" s="202">
        <f t="shared" si="19"/>
        <v>0</v>
      </c>
      <c r="G47" s="202">
        <f t="shared" si="24"/>
        <v>0</v>
      </c>
      <c r="H47" s="173"/>
      <c r="I47" s="195">
        <f t="shared" si="21"/>
        <v>0</v>
      </c>
      <c r="J47" s="174"/>
      <c r="K47" s="191">
        <f t="shared" si="22"/>
        <v>0</v>
      </c>
      <c r="L47" s="187">
        <v>21</v>
      </c>
      <c r="M47" s="187">
        <f t="shared" si="23"/>
        <v>0</v>
      </c>
    </row>
    <row r="48" spans="1:13" outlineLevel="1">
      <c r="A48" s="197">
        <v>38</v>
      </c>
      <c r="B48" s="198"/>
      <c r="C48" s="199" t="s">
        <v>3862</v>
      </c>
      <c r="D48" s="209" t="s">
        <v>218</v>
      </c>
      <c r="E48" s="577">
        <v>50</v>
      </c>
      <c r="F48" s="202">
        <f t="shared" si="19"/>
        <v>0</v>
      </c>
      <c r="G48" s="202">
        <f t="shared" si="24"/>
        <v>0</v>
      </c>
      <c r="H48" s="173"/>
      <c r="I48" s="195">
        <f t="shared" si="21"/>
        <v>0</v>
      </c>
      <c r="J48" s="174"/>
      <c r="K48" s="191">
        <f t="shared" si="22"/>
        <v>0</v>
      </c>
      <c r="L48" s="187">
        <v>21</v>
      </c>
      <c r="M48" s="187">
        <f t="shared" si="23"/>
        <v>0</v>
      </c>
    </row>
    <row r="49" spans="1:13" ht="24" outlineLevel="1">
      <c r="A49" s="197">
        <v>39</v>
      </c>
      <c r="B49" s="198" t="s">
        <v>3800</v>
      </c>
      <c r="C49" s="199" t="s">
        <v>3863</v>
      </c>
      <c r="D49" s="209" t="s">
        <v>218</v>
      </c>
      <c r="E49" s="577">
        <v>150</v>
      </c>
      <c r="F49" s="202">
        <f t="shared" si="19"/>
        <v>0</v>
      </c>
      <c r="G49" s="202">
        <f t="shared" ref="G49" si="25">ROUND(E49*F49,2)</f>
        <v>0</v>
      </c>
      <c r="H49" s="173"/>
      <c r="I49" s="195">
        <f t="shared" si="21"/>
        <v>0</v>
      </c>
      <c r="J49" s="174"/>
      <c r="K49" s="191">
        <f t="shared" si="22"/>
        <v>0</v>
      </c>
      <c r="L49" s="187">
        <v>21</v>
      </c>
      <c r="M49" s="187">
        <f t="shared" si="23"/>
        <v>0</v>
      </c>
    </row>
    <row r="50" spans="1:13" s="216" customFormat="1" ht="12.75" customHeight="1" outlineLevel="1">
      <c r="A50" s="197">
        <v>40</v>
      </c>
      <c r="B50" s="198"/>
      <c r="C50" s="199" t="s">
        <v>3787</v>
      </c>
      <c r="D50" s="200" t="s">
        <v>500</v>
      </c>
      <c r="E50" s="201">
        <v>4</v>
      </c>
      <c r="F50" s="193">
        <f t="shared" si="19"/>
        <v>0</v>
      </c>
      <c r="G50" s="193">
        <f t="shared" ref="G50:G52" si="26">E50*F50</f>
        <v>0</v>
      </c>
      <c r="H50" s="172"/>
      <c r="I50" s="193">
        <f t="shared" si="21"/>
        <v>0</v>
      </c>
      <c r="J50" s="172"/>
      <c r="K50" s="186">
        <f t="shared" si="22"/>
        <v>0</v>
      </c>
      <c r="L50" s="187">
        <v>21</v>
      </c>
      <c r="M50" s="187">
        <f t="shared" si="23"/>
        <v>0</v>
      </c>
    </row>
    <row r="51" spans="1:13" s="216" customFormat="1" ht="12.75" customHeight="1" outlineLevel="1">
      <c r="A51" s="197">
        <v>41</v>
      </c>
      <c r="B51" s="579"/>
      <c r="C51" s="199" t="s">
        <v>3880</v>
      </c>
      <c r="D51" s="200" t="s">
        <v>500</v>
      </c>
      <c r="E51" s="201">
        <v>1</v>
      </c>
      <c r="F51" s="193">
        <f t="shared" si="19"/>
        <v>0</v>
      </c>
      <c r="G51" s="193">
        <f t="shared" si="26"/>
        <v>0</v>
      </c>
      <c r="H51" s="172"/>
      <c r="I51" s="193">
        <f t="shared" si="21"/>
        <v>0</v>
      </c>
      <c r="J51" s="172"/>
      <c r="K51" s="186">
        <f t="shared" si="22"/>
        <v>0</v>
      </c>
      <c r="L51" s="187">
        <v>21</v>
      </c>
      <c r="M51" s="187">
        <f t="shared" si="23"/>
        <v>0</v>
      </c>
    </row>
    <row r="52" spans="1:13" s="216" customFormat="1" ht="12.75" customHeight="1" outlineLevel="1">
      <c r="A52" s="197">
        <v>42</v>
      </c>
      <c r="B52" s="579"/>
      <c r="C52" s="580" t="s">
        <v>3881</v>
      </c>
      <c r="D52" s="200" t="s">
        <v>500</v>
      </c>
      <c r="E52" s="201">
        <v>14</v>
      </c>
      <c r="F52" s="193">
        <f t="shared" si="19"/>
        <v>0</v>
      </c>
      <c r="G52" s="193">
        <f t="shared" si="26"/>
        <v>0</v>
      </c>
      <c r="H52" s="172"/>
      <c r="I52" s="193">
        <f t="shared" si="21"/>
        <v>0</v>
      </c>
      <c r="J52" s="172"/>
      <c r="K52" s="186">
        <f t="shared" si="22"/>
        <v>0</v>
      </c>
      <c r="L52" s="187">
        <v>21</v>
      </c>
      <c r="M52" s="187">
        <f t="shared" si="23"/>
        <v>0</v>
      </c>
    </row>
    <row r="53" spans="1:13">
      <c r="A53" s="203" t="s">
        <v>3232</v>
      </c>
      <c r="B53" s="204" t="s">
        <v>3262</v>
      </c>
      <c r="C53" s="205" t="s">
        <v>3263</v>
      </c>
      <c r="D53" s="206"/>
      <c r="E53" s="207"/>
      <c r="F53" s="208"/>
      <c r="G53" s="208">
        <f>SUMIF(W54:W57,"&lt;&gt;NOR",G54:G57)</f>
        <v>0</v>
      </c>
      <c r="H53" s="208"/>
      <c r="I53" s="194">
        <f>SUM(I54:I57)</f>
        <v>0</v>
      </c>
      <c r="J53" s="208"/>
      <c r="K53" s="189">
        <f>SUM(K54:K57)</f>
        <v>0</v>
      </c>
      <c r="L53" s="190"/>
      <c r="M53" s="190">
        <f>SUM(M54:M57)</f>
        <v>0</v>
      </c>
    </row>
    <row r="54" spans="1:13" outlineLevel="1">
      <c r="A54" s="197">
        <v>43</v>
      </c>
      <c r="B54" s="198" t="s">
        <v>3834</v>
      </c>
      <c r="C54" s="199" t="s">
        <v>3835</v>
      </c>
      <c r="D54" s="209" t="s">
        <v>218</v>
      </c>
      <c r="E54" s="577">
        <v>10</v>
      </c>
      <c r="F54" s="202">
        <f t="shared" ref="F54:F57" si="27">H54+J54</f>
        <v>0</v>
      </c>
      <c r="G54" s="202">
        <f t="shared" ref="G54:G57" si="28">ROUND(E54*F54,2)</f>
        <v>0</v>
      </c>
      <c r="H54" s="173"/>
      <c r="I54" s="195">
        <f t="shared" ref="I54:I57" si="29">ROUND(E54*H54,2)</f>
        <v>0</v>
      </c>
      <c r="J54" s="174"/>
      <c r="K54" s="191">
        <f t="shared" ref="K54:K57" si="30">ROUND(E54*J54,2)</f>
        <v>0</v>
      </c>
      <c r="L54" s="187">
        <v>21</v>
      </c>
      <c r="M54" s="187">
        <f t="shared" ref="M54:M57" si="31">G54*(1+L54/100)</f>
        <v>0</v>
      </c>
    </row>
    <row r="55" spans="1:13" ht="24" outlineLevel="1">
      <c r="A55" s="197">
        <v>44</v>
      </c>
      <c r="B55" s="198" t="s">
        <v>3272</v>
      </c>
      <c r="C55" s="199" t="s">
        <v>3884</v>
      </c>
      <c r="D55" s="209" t="s">
        <v>218</v>
      </c>
      <c r="E55" s="577">
        <v>10</v>
      </c>
      <c r="F55" s="202">
        <f t="shared" si="27"/>
        <v>0</v>
      </c>
      <c r="G55" s="202">
        <f t="shared" si="28"/>
        <v>0</v>
      </c>
      <c r="H55" s="173"/>
      <c r="I55" s="195">
        <f t="shared" si="29"/>
        <v>0</v>
      </c>
      <c r="J55" s="174"/>
      <c r="K55" s="191">
        <f t="shared" si="30"/>
        <v>0</v>
      </c>
      <c r="L55" s="187">
        <v>21</v>
      </c>
      <c r="M55" s="187">
        <f t="shared" si="31"/>
        <v>0</v>
      </c>
    </row>
    <row r="56" spans="1:13" outlineLevel="1">
      <c r="A56" s="197">
        <v>45</v>
      </c>
      <c r="B56" s="198" t="s">
        <v>3281</v>
      </c>
      <c r="C56" s="199" t="s">
        <v>3885</v>
      </c>
      <c r="D56" s="209" t="s">
        <v>218</v>
      </c>
      <c r="E56" s="577">
        <v>10</v>
      </c>
      <c r="F56" s="202">
        <f t="shared" si="27"/>
        <v>0</v>
      </c>
      <c r="G56" s="202">
        <f t="shared" si="28"/>
        <v>0</v>
      </c>
      <c r="H56" s="173"/>
      <c r="I56" s="195">
        <f t="shared" si="29"/>
        <v>0</v>
      </c>
      <c r="J56" s="174"/>
      <c r="K56" s="191">
        <f t="shared" si="30"/>
        <v>0</v>
      </c>
      <c r="L56" s="187">
        <v>21</v>
      </c>
      <c r="M56" s="187">
        <f t="shared" si="31"/>
        <v>0</v>
      </c>
    </row>
    <row r="57" spans="1:13" outlineLevel="1">
      <c r="A57" s="197">
        <v>46</v>
      </c>
      <c r="B57" s="198" t="s">
        <v>3836</v>
      </c>
      <c r="C57" s="199" t="s">
        <v>3837</v>
      </c>
      <c r="D57" s="209" t="s">
        <v>218</v>
      </c>
      <c r="E57" s="577">
        <v>10</v>
      </c>
      <c r="F57" s="202">
        <f t="shared" si="27"/>
        <v>0</v>
      </c>
      <c r="G57" s="202">
        <f t="shared" si="28"/>
        <v>0</v>
      </c>
      <c r="H57" s="173"/>
      <c r="I57" s="195">
        <f t="shared" si="29"/>
        <v>0</v>
      </c>
      <c r="J57" s="174"/>
      <c r="K57" s="191">
        <f t="shared" si="30"/>
        <v>0</v>
      </c>
      <c r="L57" s="187">
        <v>21</v>
      </c>
      <c r="M57" s="187">
        <f t="shared" si="31"/>
        <v>0</v>
      </c>
    </row>
    <row r="58" spans="1:13">
      <c r="A58" s="203" t="s">
        <v>3232</v>
      </c>
      <c r="B58" s="204" t="s">
        <v>3838</v>
      </c>
      <c r="C58" s="205" t="s">
        <v>3839</v>
      </c>
      <c r="D58" s="206"/>
      <c r="E58" s="207"/>
      <c r="F58" s="208"/>
      <c r="G58" s="208">
        <f>SUM(G59:G62)</f>
        <v>0</v>
      </c>
      <c r="H58" s="208"/>
      <c r="I58" s="194">
        <f>SUM(I59:I62)</f>
        <v>0</v>
      </c>
      <c r="J58" s="208"/>
      <c r="K58" s="189">
        <f>SUM(K59:K62)</f>
        <v>0</v>
      </c>
      <c r="L58" s="190"/>
      <c r="M58" s="190">
        <f>SUM(M59:M62)</f>
        <v>0</v>
      </c>
    </row>
    <row r="59" spans="1:13" outlineLevel="1">
      <c r="A59" s="197">
        <v>47</v>
      </c>
      <c r="B59" s="198"/>
      <c r="C59" s="199" t="s">
        <v>3840</v>
      </c>
      <c r="D59" s="209" t="s">
        <v>193</v>
      </c>
      <c r="E59" s="577">
        <v>10</v>
      </c>
      <c r="F59" s="202">
        <f>H59+J59</f>
        <v>0</v>
      </c>
      <c r="G59" s="202">
        <f>E59*F59</f>
        <v>0</v>
      </c>
      <c r="H59" s="173"/>
      <c r="I59" s="195">
        <f>ROUND(E59*H59,2)</f>
        <v>0</v>
      </c>
      <c r="J59" s="174"/>
      <c r="K59" s="191">
        <f>ROUND(E59*J59,2)</f>
        <v>0</v>
      </c>
      <c r="L59" s="187">
        <v>21</v>
      </c>
      <c r="M59" s="187">
        <f t="shared" ref="M59:M62" si="32">G59*(1+L59/100)</f>
        <v>0</v>
      </c>
    </row>
    <row r="60" spans="1:13" outlineLevel="1">
      <c r="A60" s="197">
        <v>48</v>
      </c>
      <c r="B60" s="198"/>
      <c r="C60" s="199" t="s">
        <v>3841</v>
      </c>
      <c r="D60" s="209" t="s">
        <v>500</v>
      </c>
      <c r="E60" s="577">
        <v>165</v>
      </c>
      <c r="F60" s="202">
        <f>H60+J60</f>
        <v>0</v>
      </c>
      <c r="G60" s="202">
        <f>E60*F60</f>
        <v>0</v>
      </c>
      <c r="H60" s="173"/>
      <c r="I60" s="195">
        <f>ROUND(E60*H60,2)</f>
        <v>0</v>
      </c>
      <c r="J60" s="174"/>
      <c r="K60" s="191">
        <f>ROUND(E60*J60,2)</f>
        <v>0</v>
      </c>
      <c r="L60" s="187">
        <v>21</v>
      </c>
      <c r="M60" s="187">
        <f t="shared" si="32"/>
        <v>0</v>
      </c>
    </row>
    <row r="61" spans="1:13" outlineLevel="1">
      <c r="A61" s="197">
        <v>49</v>
      </c>
      <c r="B61" s="198" t="s">
        <v>3842</v>
      </c>
      <c r="C61" s="199" t="s">
        <v>3843</v>
      </c>
      <c r="D61" s="209" t="s">
        <v>2018</v>
      </c>
      <c r="E61" s="577">
        <v>1</v>
      </c>
      <c r="F61" s="202">
        <f>H61+J61</f>
        <v>0</v>
      </c>
      <c r="G61" s="202">
        <f>E61*F61</f>
        <v>0</v>
      </c>
      <c r="H61" s="173"/>
      <c r="I61" s="195">
        <f>ROUND(E61*H61,2)</f>
        <v>0</v>
      </c>
      <c r="J61" s="174"/>
      <c r="K61" s="191">
        <f>ROUND(E61*J61,2)</f>
        <v>0</v>
      </c>
      <c r="L61" s="187">
        <v>21</v>
      </c>
      <c r="M61" s="187">
        <f t="shared" si="32"/>
        <v>0</v>
      </c>
    </row>
    <row r="62" spans="1:13" outlineLevel="1">
      <c r="A62" s="197">
        <v>50</v>
      </c>
      <c r="B62" s="198"/>
      <c r="C62" s="199" t="s">
        <v>3844</v>
      </c>
      <c r="D62" s="209" t="s">
        <v>445</v>
      </c>
      <c r="E62" s="577">
        <v>1</v>
      </c>
      <c r="F62" s="202">
        <f>H62+J62</f>
        <v>0</v>
      </c>
      <c r="G62" s="202">
        <f>ROUND(E62*F62,2)</f>
        <v>0</v>
      </c>
      <c r="H62" s="173"/>
      <c r="I62" s="195">
        <f>ROUND(E62*H62,2)</f>
        <v>0</v>
      </c>
      <c r="J62" s="174"/>
      <c r="K62" s="191">
        <f>ROUND(E62*J62,2)</f>
        <v>0</v>
      </c>
      <c r="L62" s="187">
        <v>21</v>
      </c>
      <c r="M62" s="187">
        <f t="shared" si="32"/>
        <v>0</v>
      </c>
    </row>
    <row r="63" spans="1:13">
      <c r="A63" s="203" t="s">
        <v>3232</v>
      </c>
      <c r="B63" s="204" t="s">
        <v>3290</v>
      </c>
      <c r="C63" s="205" t="s">
        <v>401</v>
      </c>
      <c r="D63" s="206"/>
      <c r="E63" s="207"/>
      <c r="F63" s="208"/>
      <c r="G63" s="208">
        <f>SUM(G64:G68)</f>
        <v>0</v>
      </c>
      <c r="H63" s="208"/>
      <c r="I63" s="194">
        <f>SUM(I64:I68)</f>
        <v>0</v>
      </c>
      <c r="J63" s="208"/>
      <c r="K63" s="189">
        <f>SUM(K64:K68)</f>
        <v>0</v>
      </c>
      <c r="L63" s="190"/>
      <c r="M63" s="190">
        <f>SUM(M64:M68)</f>
        <v>0</v>
      </c>
    </row>
    <row r="64" spans="1:13" outlineLevel="1">
      <c r="A64" s="197">
        <v>51</v>
      </c>
      <c r="B64" s="198" t="s">
        <v>3291</v>
      </c>
      <c r="C64" s="199" t="s">
        <v>3292</v>
      </c>
      <c r="D64" s="209" t="s">
        <v>3293</v>
      </c>
      <c r="E64" s="577">
        <v>1</v>
      </c>
      <c r="F64" s="202">
        <f>H64+J64</f>
        <v>0</v>
      </c>
      <c r="G64" s="202">
        <f>E64*F64</f>
        <v>0</v>
      </c>
      <c r="H64" s="173"/>
      <c r="I64" s="195">
        <f>ROUND(E64*H64,2)</f>
        <v>0</v>
      </c>
      <c r="J64" s="174"/>
      <c r="K64" s="191">
        <f>ROUND(E64*J64,2)</f>
        <v>0</v>
      </c>
      <c r="L64" s="187">
        <v>21</v>
      </c>
      <c r="M64" s="187">
        <f>G64*(1+L64/100)</f>
        <v>0</v>
      </c>
    </row>
    <row r="65" spans="1:13" ht="24" outlineLevel="1">
      <c r="A65" s="197">
        <v>52</v>
      </c>
      <c r="B65" s="198"/>
      <c r="C65" s="199" t="s">
        <v>3845</v>
      </c>
      <c r="D65" s="209" t="s">
        <v>445</v>
      </c>
      <c r="E65" s="577">
        <v>1</v>
      </c>
      <c r="F65" s="202">
        <f t="shared" ref="F65:F68" si="33">H65+J65</f>
        <v>0</v>
      </c>
      <c r="G65" s="202">
        <f t="shared" ref="G65:G68" si="34">E65*F65</f>
        <v>0</v>
      </c>
      <c r="H65" s="173"/>
      <c r="I65" s="195">
        <f t="shared" ref="I65:I67" si="35">ROUND(E65*H65,2)</f>
        <v>0</v>
      </c>
      <c r="J65" s="174"/>
      <c r="K65" s="191">
        <f t="shared" ref="K65:K67" si="36">ROUND(E65*J65,2)</f>
        <v>0</v>
      </c>
      <c r="L65" s="187">
        <v>21</v>
      </c>
      <c r="M65" s="187">
        <f t="shared" ref="M65:M68" si="37">G65*(1+L65/100)</f>
        <v>0</v>
      </c>
    </row>
    <row r="66" spans="1:13" outlineLevel="1">
      <c r="A66" s="197">
        <v>53</v>
      </c>
      <c r="B66" s="198"/>
      <c r="C66" s="199" t="s">
        <v>3886</v>
      </c>
      <c r="D66" s="209" t="s">
        <v>445</v>
      </c>
      <c r="E66" s="577">
        <v>1</v>
      </c>
      <c r="F66" s="202">
        <f t="shared" si="33"/>
        <v>0</v>
      </c>
      <c r="G66" s="202">
        <f t="shared" si="34"/>
        <v>0</v>
      </c>
      <c r="H66" s="173"/>
      <c r="I66" s="195">
        <f t="shared" si="35"/>
        <v>0</v>
      </c>
      <c r="J66" s="174"/>
      <c r="K66" s="191">
        <f t="shared" si="36"/>
        <v>0</v>
      </c>
      <c r="L66" s="187">
        <v>21</v>
      </c>
      <c r="M66" s="187">
        <f t="shared" si="37"/>
        <v>0</v>
      </c>
    </row>
    <row r="67" spans="1:13" outlineLevel="1">
      <c r="A67" s="197">
        <v>54</v>
      </c>
      <c r="B67" s="198" t="s">
        <v>3298</v>
      </c>
      <c r="C67" s="199" t="s">
        <v>3299</v>
      </c>
      <c r="D67" s="209" t="s">
        <v>3293</v>
      </c>
      <c r="E67" s="577">
        <v>1</v>
      </c>
      <c r="F67" s="202">
        <f t="shared" si="33"/>
        <v>0</v>
      </c>
      <c r="G67" s="202">
        <f t="shared" si="34"/>
        <v>0</v>
      </c>
      <c r="H67" s="173"/>
      <c r="I67" s="195">
        <f t="shared" si="35"/>
        <v>0</v>
      </c>
      <c r="J67" s="174"/>
      <c r="K67" s="191">
        <f t="shared" si="36"/>
        <v>0</v>
      </c>
      <c r="L67" s="187">
        <v>21</v>
      </c>
      <c r="M67" s="187">
        <f t="shared" si="37"/>
        <v>0</v>
      </c>
    </row>
    <row r="68" spans="1:13" outlineLevel="1">
      <c r="A68" s="197">
        <v>55</v>
      </c>
      <c r="B68" s="198" t="s">
        <v>3308</v>
      </c>
      <c r="C68" s="199" t="s">
        <v>3309</v>
      </c>
      <c r="D68" s="209" t="s">
        <v>3293</v>
      </c>
      <c r="E68" s="577">
        <v>1</v>
      </c>
      <c r="F68" s="202">
        <f t="shared" si="33"/>
        <v>0</v>
      </c>
      <c r="G68" s="202">
        <f t="shared" si="34"/>
        <v>0</v>
      </c>
      <c r="H68" s="173"/>
      <c r="I68" s="195">
        <f>ROUND(E68*H68,2)</f>
        <v>0</v>
      </c>
      <c r="J68" s="174"/>
      <c r="K68" s="191">
        <f>ROUND(E68*J68,2)</f>
        <v>0</v>
      </c>
      <c r="L68" s="187">
        <v>21</v>
      </c>
      <c r="M68" s="187">
        <f t="shared" si="37"/>
        <v>0</v>
      </c>
    </row>
    <row r="69" spans="1:13">
      <c r="A69" s="203" t="s">
        <v>3232</v>
      </c>
      <c r="B69" s="204" t="s">
        <v>3310</v>
      </c>
      <c r="C69" s="205" t="s">
        <v>3311</v>
      </c>
      <c r="D69" s="206"/>
      <c r="E69" s="207"/>
      <c r="F69" s="208"/>
      <c r="G69" s="208">
        <f>SUM(G70:G74)</f>
        <v>0</v>
      </c>
      <c r="H69" s="208"/>
      <c r="I69" s="194">
        <f>SUM(I70:I74)</f>
        <v>0</v>
      </c>
      <c r="J69" s="208"/>
      <c r="K69" s="189">
        <f>SUM(K70:K74)</f>
        <v>0</v>
      </c>
      <c r="L69" s="190"/>
      <c r="M69" s="190">
        <f>SUM(M70:M74)</f>
        <v>0</v>
      </c>
    </row>
    <row r="70" spans="1:13" outlineLevel="1">
      <c r="A70" s="197">
        <v>56</v>
      </c>
      <c r="B70" s="198" t="s">
        <v>3847</v>
      </c>
      <c r="C70" s="199" t="s">
        <v>3848</v>
      </c>
      <c r="D70" s="209" t="s">
        <v>3293</v>
      </c>
      <c r="E70" s="577">
        <v>1</v>
      </c>
      <c r="F70" s="202">
        <f>H70+J70</f>
        <v>0</v>
      </c>
      <c r="G70" s="202">
        <f t="shared" ref="G70:G74" si="38">E70*F70</f>
        <v>0</v>
      </c>
      <c r="H70" s="173"/>
      <c r="I70" s="195">
        <f>ROUND(E70*H70,2)</f>
        <v>0</v>
      </c>
      <c r="J70" s="174"/>
      <c r="K70" s="191">
        <f t="shared" ref="K70:K74" si="39">ROUND(E70*J70,2)</f>
        <v>0</v>
      </c>
      <c r="L70" s="187">
        <v>21</v>
      </c>
      <c r="M70" s="187">
        <f>G70*(1+L70/100)</f>
        <v>0</v>
      </c>
    </row>
    <row r="71" spans="1:13" outlineLevel="1">
      <c r="A71" s="197">
        <v>57</v>
      </c>
      <c r="B71" s="198"/>
      <c r="C71" s="199" t="s">
        <v>3300</v>
      </c>
      <c r="D71" s="209" t="s">
        <v>393</v>
      </c>
      <c r="E71" s="577">
        <v>1</v>
      </c>
      <c r="F71" s="202">
        <f>H71+J71</f>
        <v>0</v>
      </c>
      <c r="G71" s="202">
        <f>ROUND(E71*F71,2)</f>
        <v>0</v>
      </c>
      <c r="H71" s="173"/>
      <c r="I71" s="195">
        <f t="shared" ref="I71:I74" si="40">ROUND(E71*H71,2)</f>
        <v>0</v>
      </c>
      <c r="J71" s="174"/>
      <c r="K71" s="191">
        <f t="shared" si="39"/>
        <v>0</v>
      </c>
      <c r="L71" s="187">
        <v>21</v>
      </c>
      <c r="M71" s="187">
        <f t="shared" ref="M71:M74" si="41">G71*(1+L71/100)</f>
        <v>0</v>
      </c>
    </row>
    <row r="72" spans="1:13" outlineLevel="1">
      <c r="A72" s="197">
        <v>58</v>
      </c>
      <c r="B72" s="198"/>
      <c r="C72" s="199" t="s">
        <v>3301</v>
      </c>
      <c r="D72" s="209" t="s">
        <v>393</v>
      </c>
      <c r="E72" s="577">
        <v>1</v>
      </c>
      <c r="F72" s="202">
        <f t="shared" ref="F72:F74" si="42">H72+J72</f>
        <v>0</v>
      </c>
      <c r="G72" s="202">
        <f t="shared" ref="G72:G73" si="43">ROUND(E72*F72,2)</f>
        <v>0</v>
      </c>
      <c r="H72" s="173"/>
      <c r="I72" s="195">
        <f t="shared" si="40"/>
        <v>0</v>
      </c>
      <c r="J72" s="174"/>
      <c r="K72" s="191">
        <f t="shared" si="39"/>
        <v>0</v>
      </c>
      <c r="L72" s="187">
        <v>21</v>
      </c>
      <c r="M72" s="187">
        <f t="shared" si="41"/>
        <v>0</v>
      </c>
    </row>
    <row r="73" spans="1:13" outlineLevel="1">
      <c r="A73" s="197">
        <v>59</v>
      </c>
      <c r="B73" s="198" t="s">
        <v>3302</v>
      </c>
      <c r="C73" s="199" t="s">
        <v>3303</v>
      </c>
      <c r="D73" s="209" t="s">
        <v>393</v>
      </c>
      <c r="E73" s="577">
        <v>1</v>
      </c>
      <c r="F73" s="202">
        <f t="shared" si="42"/>
        <v>0</v>
      </c>
      <c r="G73" s="202">
        <f t="shared" si="43"/>
        <v>0</v>
      </c>
      <c r="H73" s="173"/>
      <c r="I73" s="195">
        <f t="shared" si="40"/>
        <v>0</v>
      </c>
      <c r="J73" s="174"/>
      <c r="K73" s="191">
        <f t="shared" si="39"/>
        <v>0</v>
      </c>
      <c r="L73" s="187">
        <v>21</v>
      </c>
      <c r="M73" s="187">
        <f t="shared" si="41"/>
        <v>0</v>
      </c>
    </row>
    <row r="74" spans="1:13" outlineLevel="1">
      <c r="A74" s="214">
        <v>60</v>
      </c>
      <c r="B74" s="210" t="s">
        <v>964</v>
      </c>
      <c r="C74" s="211" t="s">
        <v>3314</v>
      </c>
      <c r="D74" s="212" t="s">
        <v>3293</v>
      </c>
      <c r="E74" s="578">
        <v>1</v>
      </c>
      <c r="F74" s="213">
        <f t="shared" si="42"/>
        <v>0</v>
      </c>
      <c r="G74" s="213">
        <f t="shared" si="38"/>
        <v>0</v>
      </c>
      <c r="H74" s="175"/>
      <c r="I74" s="196">
        <f t="shared" si="40"/>
        <v>0</v>
      </c>
      <c r="J74" s="176"/>
      <c r="K74" s="192">
        <f t="shared" si="39"/>
        <v>0</v>
      </c>
      <c r="L74" s="187">
        <v>21</v>
      </c>
      <c r="M74" s="187">
        <f t="shared" si="41"/>
        <v>0</v>
      </c>
    </row>
    <row r="75" spans="1:13">
      <c r="A75" s="177"/>
      <c r="B75" s="178"/>
      <c r="C75" s="179"/>
      <c r="D75" s="180"/>
      <c r="E75" s="177"/>
      <c r="F75" s="177"/>
      <c r="G75" s="177"/>
      <c r="H75" s="177"/>
      <c r="I75" s="177"/>
      <c r="J75" s="177"/>
      <c r="K75" s="177"/>
      <c r="L75" s="177"/>
      <c r="M75" s="177"/>
    </row>
    <row r="76" spans="1:13">
      <c r="A76" s="665" t="s">
        <v>3226</v>
      </c>
      <c r="B76" s="666"/>
      <c r="C76" s="666"/>
      <c r="D76" s="666"/>
      <c r="E76" s="666"/>
      <c r="F76" s="667"/>
      <c r="G76" s="182">
        <f>G8+G34+G43+G53+G58+G63+G69</f>
        <v>0</v>
      </c>
      <c r="H76" s="185"/>
      <c r="J76" s="185"/>
    </row>
    <row r="77" spans="1:13">
      <c r="D77" s="184"/>
      <c r="G77" s="185"/>
    </row>
    <row r="78" spans="1:13">
      <c r="A78" s="668" t="s">
        <v>3315</v>
      </c>
      <c r="B78" s="668"/>
      <c r="C78" s="669"/>
      <c r="D78" s="180"/>
      <c r="E78" s="177"/>
      <c r="F78" s="177"/>
      <c r="G78" s="177"/>
      <c r="H78" s="177"/>
      <c r="I78" s="177"/>
      <c r="J78" s="177"/>
      <c r="K78" s="177"/>
    </row>
    <row r="79" spans="1:13">
      <c r="A79" s="658" t="s">
        <v>3849</v>
      </c>
      <c r="B79" s="658"/>
      <c r="C79" s="658"/>
      <c r="D79" s="658"/>
      <c r="E79" s="658"/>
      <c r="F79" s="658"/>
      <c r="G79" s="658"/>
      <c r="H79" s="658"/>
      <c r="I79" s="658"/>
      <c r="J79" s="658"/>
      <c r="K79" s="658"/>
    </row>
    <row r="80" spans="1:13">
      <c r="A80" s="658"/>
      <c r="B80" s="658"/>
      <c r="C80" s="658"/>
      <c r="D80" s="658"/>
      <c r="E80" s="658"/>
      <c r="F80" s="658"/>
      <c r="G80" s="658"/>
      <c r="H80" s="658"/>
      <c r="I80" s="658"/>
      <c r="J80" s="658"/>
      <c r="K80" s="658"/>
    </row>
    <row r="81" spans="1:11">
      <c r="A81" s="658"/>
      <c r="B81" s="658"/>
      <c r="C81" s="658"/>
      <c r="D81" s="658"/>
      <c r="E81" s="658"/>
      <c r="F81" s="658"/>
      <c r="G81" s="658"/>
      <c r="H81" s="658"/>
      <c r="I81" s="658"/>
      <c r="J81" s="658"/>
      <c r="K81" s="658"/>
    </row>
    <row r="82" spans="1:11">
      <c r="A82" s="658"/>
      <c r="B82" s="658"/>
      <c r="C82" s="658"/>
      <c r="D82" s="658"/>
      <c r="E82" s="658"/>
      <c r="F82" s="658"/>
      <c r="G82" s="658"/>
      <c r="H82" s="658"/>
      <c r="I82" s="658"/>
      <c r="J82" s="658"/>
      <c r="K82" s="658"/>
    </row>
    <row r="83" spans="1:11">
      <c r="A83" s="658"/>
      <c r="B83" s="658"/>
      <c r="C83" s="658"/>
      <c r="D83" s="658"/>
      <c r="E83" s="658"/>
      <c r="F83" s="658"/>
      <c r="G83" s="658"/>
      <c r="H83" s="658"/>
      <c r="I83" s="658"/>
      <c r="J83" s="658"/>
      <c r="K83" s="658"/>
    </row>
    <row r="84" spans="1:11">
      <c r="A84" s="658"/>
      <c r="B84" s="658"/>
      <c r="C84" s="658"/>
      <c r="D84" s="658"/>
      <c r="E84" s="658"/>
      <c r="F84" s="658"/>
      <c r="G84" s="658"/>
      <c r="H84" s="658"/>
      <c r="I84" s="658"/>
      <c r="J84" s="658"/>
      <c r="K84" s="658"/>
    </row>
    <row r="85" spans="1:11">
      <c r="A85" s="658"/>
      <c r="B85" s="658"/>
      <c r="C85" s="658"/>
      <c r="D85" s="658"/>
      <c r="E85" s="658"/>
      <c r="F85" s="658"/>
      <c r="G85" s="658"/>
      <c r="H85" s="658"/>
      <c r="I85" s="658"/>
      <c r="J85" s="658"/>
      <c r="K85" s="658"/>
    </row>
    <row r="86" spans="1:11">
      <c r="A86" s="658"/>
      <c r="B86" s="658"/>
      <c r="C86" s="658"/>
      <c r="D86" s="658"/>
      <c r="E86" s="658"/>
      <c r="F86" s="658"/>
      <c r="G86" s="658"/>
      <c r="H86" s="658"/>
      <c r="I86" s="658"/>
      <c r="J86" s="658"/>
      <c r="K86" s="658"/>
    </row>
    <row r="87" spans="1:11">
      <c r="A87" s="658"/>
      <c r="B87" s="658"/>
      <c r="C87" s="658"/>
      <c r="D87" s="658"/>
      <c r="E87" s="658"/>
      <c r="F87" s="658"/>
      <c r="G87" s="658"/>
      <c r="H87" s="658"/>
      <c r="I87" s="658"/>
      <c r="J87" s="658"/>
      <c r="K87" s="658"/>
    </row>
    <row r="88" spans="1:11">
      <c r="A88" s="658"/>
      <c r="B88" s="658"/>
      <c r="C88" s="658"/>
      <c r="D88" s="658"/>
      <c r="E88" s="658"/>
      <c r="F88" s="658"/>
      <c r="G88" s="658"/>
      <c r="H88" s="658"/>
      <c r="I88" s="658"/>
      <c r="J88" s="658"/>
      <c r="K88" s="658"/>
    </row>
    <row r="89" spans="1:11">
      <c r="A89" s="658"/>
      <c r="B89" s="658"/>
      <c r="C89" s="658"/>
      <c r="D89" s="658"/>
      <c r="E89" s="658"/>
      <c r="F89" s="658"/>
      <c r="G89" s="658"/>
      <c r="H89" s="658"/>
      <c r="I89" s="658"/>
      <c r="J89" s="658"/>
      <c r="K89" s="658"/>
    </row>
    <row r="90" spans="1:11" ht="92.25" customHeight="1">
      <c r="A90" s="658"/>
      <c r="B90" s="658"/>
      <c r="C90" s="658"/>
      <c r="D90" s="658"/>
      <c r="E90" s="658"/>
      <c r="F90" s="658"/>
      <c r="G90" s="658"/>
      <c r="H90" s="658"/>
      <c r="I90" s="658"/>
      <c r="J90" s="658"/>
      <c r="K90" s="658"/>
    </row>
    <row r="91" spans="1:11">
      <c r="D91" s="184"/>
    </row>
    <row r="92" spans="1:11">
      <c r="D92" s="184"/>
    </row>
    <row r="93" spans="1:11">
      <c r="D93" s="184"/>
    </row>
    <row r="94" spans="1:11">
      <c r="D94" s="184"/>
    </row>
    <row r="95" spans="1:11">
      <c r="D95" s="184"/>
    </row>
    <row r="96" spans="1:11">
      <c r="D96" s="184"/>
    </row>
    <row r="97" spans="4:4">
      <c r="D97" s="184"/>
    </row>
    <row r="98" spans="4:4">
      <c r="D98" s="184"/>
    </row>
    <row r="99" spans="4:4">
      <c r="D99" s="184"/>
    </row>
    <row r="100" spans="4:4">
      <c r="D100" s="184"/>
    </row>
    <row r="101" spans="4:4">
      <c r="D101" s="184"/>
    </row>
    <row r="102" spans="4:4">
      <c r="D102" s="184"/>
    </row>
    <row r="103" spans="4:4">
      <c r="D103" s="184"/>
    </row>
    <row r="104" spans="4:4">
      <c r="D104" s="184"/>
    </row>
    <row r="105" spans="4:4">
      <c r="D105" s="184"/>
    </row>
    <row r="106" spans="4:4">
      <c r="D106" s="184"/>
    </row>
    <row r="107" spans="4:4">
      <c r="D107" s="184"/>
    </row>
    <row r="108" spans="4:4">
      <c r="D108" s="184"/>
    </row>
    <row r="109" spans="4:4">
      <c r="D109" s="184"/>
    </row>
    <row r="110" spans="4:4">
      <c r="D110" s="184"/>
    </row>
    <row r="111" spans="4:4">
      <c r="D111" s="184"/>
    </row>
    <row r="112" spans="4:4">
      <c r="D112" s="184"/>
    </row>
    <row r="113" spans="4:4">
      <c r="D113" s="184"/>
    </row>
    <row r="114" spans="4:4">
      <c r="D114" s="184"/>
    </row>
    <row r="115" spans="4:4">
      <c r="D115" s="184"/>
    </row>
    <row r="116" spans="4:4">
      <c r="D116" s="184"/>
    </row>
    <row r="117" spans="4:4">
      <c r="D117" s="184"/>
    </row>
    <row r="118" spans="4:4">
      <c r="D118" s="184"/>
    </row>
    <row r="119" spans="4:4">
      <c r="D119" s="184"/>
    </row>
    <row r="120" spans="4:4">
      <c r="D120" s="184"/>
    </row>
    <row r="121" spans="4:4">
      <c r="D121" s="184"/>
    </row>
    <row r="122" spans="4:4">
      <c r="D122" s="184"/>
    </row>
    <row r="123" spans="4:4">
      <c r="D123" s="184"/>
    </row>
    <row r="124" spans="4:4">
      <c r="D124" s="184"/>
    </row>
    <row r="125" spans="4:4">
      <c r="D125" s="184"/>
    </row>
    <row r="126" spans="4:4">
      <c r="D126" s="184"/>
    </row>
    <row r="127" spans="4:4">
      <c r="D127" s="184"/>
    </row>
    <row r="128" spans="4:4">
      <c r="D128" s="184"/>
    </row>
    <row r="129" spans="4:4">
      <c r="D129" s="184"/>
    </row>
    <row r="130" spans="4:4">
      <c r="D130" s="184"/>
    </row>
    <row r="131" spans="4:4">
      <c r="D131" s="184"/>
    </row>
    <row r="132" spans="4:4">
      <c r="D132" s="184"/>
    </row>
    <row r="133" spans="4:4">
      <c r="D133" s="184"/>
    </row>
    <row r="134" spans="4:4">
      <c r="D134" s="184"/>
    </row>
    <row r="135" spans="4:4">
      <c r="D135" s="184"/>
    </row>
    <row r="136" spans="4:4">
      <c r="D136" s="184"/>
    </row>
    <row r="137" spans="4:4">
      <c r="D137" s="184"/>
    </row>
    <row r="138" spans="4:4">
      <c r="D138" s="184"/>
    </row>
    <row r="139" spans="4:4">
      <c r="D139" s="184"/>
    </row>
    <row r="140" spans="4:4">
      <c r="D140" s="184"/>
    </row>
    <row r="141" spans="4:4">
      <c r="D141" s="184"/>
    </row>
    <row r="142" spans="4:4">
      <c r="D142" s="184"/>
    </row>
    <row r="143" spans="4:4">
      <c r="D143" s="184"/>
    </row>
    <row r="144" spans="4:4">
      <c r="D144" s="184"/>
    </row>
    <row r="145" spans="4:4">
      <c r="D145" s="184"/>
    </row>
    <row r="146" spans="4:4">
      <c r="D146" s="184"/>
    </row>
    <row r="147" spans="4:4">
      <c r="D147" s="184"/>
    </row>
    <row r="148" spans="4:4">
      <c r="D148" s="184"/>
    </row>
    <row r="149" spans="4:4">
      <c r="D149" s="184"/>
    </row>
    <row r="150" spans="4:4">
      <c r="D150" s="184"/>
    </row>
    <row r="151" spans="4:4">
      <c r="D151" s="184"/>
    </row>
    <row r="152" spans="4:4">
      <c r="D152" s="184"/>
    </row>
    <row r="153" spans="4:4">
      <c r="D153" s="184"/>
    </row>
    <row r="154" spans="4:4">
      <c r="D154" s="184"/>
    </row>
    <row r="155" spans="4:4">
      <c r="D155" s="184"/>
    </row>
    <row r="156" spans="4:4">
      <c r="D156" s="184"/>
    </row>
    <row r="157" spans="4:4">
      <c r="D157" s="184"/>
    </row>
    <row r="158" spans="4:4">
      <c r="D158" s="184"/>
    </row>
    <row r="159" spans="4:4">
      <c r="D159" s="184"/>
    </row>
    <row r="160" spans="4:4">
      <c r="D160" s="184"/>
    </row>
    <row r="161" spans="4:4">
      <c r="D161" s="184"/>
    </row>
    <row r="162" spans="4:4">
      <c r="D162" s="184"/>
    </row>
    <row r="163" spans="4:4">
      <c r="D163" s="184"/>
    </row>
    <row r="164" spans="4:4">
      <c r="D164" s="184"/>
    </row>
    <row r="165" spans="4:4">
      <c r="D165" s="184"/>
    </row>
    <row r="166" spans="4:4">
      <c r="D166" s="184"/>
    </row>
    <row r="167" spans="4:4">
      <c r="D167" s="184"/>
    </row>
    <row r="168" spans="4:4">
      <c r="D168" s="184"/>
    </row>
    <row r="169" spans="4:4">
      <c r="D169" s="184"/>
    </row>
    <row r="170" spans="4:4">
      <c r="D170" s="184"/>
    </row>
    <row r="171" spans="4:4">
      <c r="D171" s="184"/>
    </row>
    <row r="172" spans="4:4">
      <c r="D172" s="184"/>
    </row>
    <row r="173" spans="4:4">
      <c r="D173" s="184"/>
    </row>
    <row r="174" spans="4:4">
      <c r="D174" s="184"/>
    </row>
    <row r="175" spans="4:4">
      <c r="D175" s="184"/>
    </row>
    <row r="176" spans="4:4">
      <c r="D176" s="184"/>
    </row>
    <row r="177" spans="4:4">
      <c r="D177" s="184"/>
    </row>
    <row r="178" spans="4:4">
      <c r="D178" s="184"/>
    </row>
    <row r="179" spans="4:4">
      <c r="D179" s="184"/>
    </row>
    <row r="180" spans="4:4">
      <c r="D180" s="184"/>
    </row>
    <row r="181" spans="4:4">
      <c r="D181" s="184"/>
    </row>
    <row r="182" spans="4:4">
      <c r="D182" s="184"/>
    </row>
    <row r="183" spans="4:4">
      <c r="D183" s="184"/>
    </row>
    <row r="184" spans="4:4">
      <c r="D184" s="184"/>
    </row>
    <row r="185" spans="4:4">
      <c r="D185" s="184"/>
    </row>
    <row r="186" spans="4:4">
      <c r="D186" s="184"/>
    </row>
    <row r="187" spans="4:4">
      <c r="D187" s="184"/>
    </row>
    <row r="188" spans="4:4">
      <c r="D188" s="184"/>
    </row>
    <row r="189" spans="4:4">
      <c r="D189" s="184"/>
    </row>
    <row r="190" spans="4:4">
      <c r="D190" s="184"/>
    </row>
    <row r="191" spans="4:4">
      <c r="D191" s="184"/>
    </row>
    <row r="192" spans="4:4">
      <c r="D192" s="184"/>
    </row>
    <row r="193" spans="4:4">
      <c r="D193" s="184"/>
    </row>
    <row r="194" spans="4:4">
      <c r="D194" s="184"/>
    </row>
    <row r="195" spans="4:4">
      <c r="D195" s="184"/>
    </row>
    <row r="196" spans="4:4">
      <c r="D196" s="184"/>
    </row>
    <row r="197" spans="4:4">
      <c r="D197" s="184"/>
    </row>
    <row r="198" spans="4:4">
      <c r="D198" s="184"/>
    </row>
    <row r="199" spans="4:4">
      <c r="D199" s="184"/>
    </row>
    <row r="200" spans="4:4">
      <c r="D200" s="184"/>
    </row>
    <row r="201" spans="4:4">
      <c r="D201" s="184"/>
    </row>
    <row r="202" spans="4:4">
      <c r="D202" s="184"/>
    </row>
    <row r="203" spans="4:4">
      <c r="D203" s="184"/>
    </row>
    <row r="204" spans="4:4">
      <c r="D204" s="184"/>
    </row>
    <row r="205" spans="4:4">
      <c r="D205" s="184"/>
    </row>
    <row r="206" spans="4:4">
      <c r="D206" s="184"/>
    </row>
    <row r="207" spans="4:4">
      <c r="D207" s="184"/>
    </row>
    <row r="208" spans="4:4">
      <c r="D208" s="184"/>
    </row>
    <row r="209" spans="4:4">
      <c r="D209" s="184"/>
    </row>
    <row r="210" spans="4:4">
      <c r="D210" s="184"/>
    </row>
    <row r="211" spans="4:4">
      <c r="D211" s="184"/>
    </row>
    <row r="212" spans="4:4">
      <c r="D212" s="184"/>
    </row>
    <row r="213" spans="4:4">
      <c r="D213" s="184"/>
    </row>
    <row r="214" spans="4:4">
      <c r="D214" s="184"/>
    </row>
    <row r="215" spans="4:4">
      <c r="D215" s="184"/>
    </row>
    <row r="216" spans="4:4">
      <c r="D216" s="184"/>
    </row>
    <row r="217" spans="4:4">
      <c r="D217" s="184"/>
    </row>
    <row r="218" spans="4:4">
      <c r="D218" s="184"/>
    </row>
    <row r="219" spans="4:4">
      <c r="D219" s="184"/>
    </row>
    <row r="220" spans="4:4">
      <c r="D220" s="184"/>
    </row>
    <row r="221" spans="4:4">
      <c r="D221" s="184"/>
    </row>
    <row r="222" spans="4:4">
      <c r="D222" s="184"/>
    </row>
    <row r="223" spans="4:4">
      <c r="D223" s="184"/>
    </row>
    <row r="224" spans="4:4">
      <c r="D224" s="184"/>
    </row>
    <row r="225" spans="4:4">
      <c r="D225" s="184"/>
    </row>
    <row r="226" spans="4:4">
      <c r="D226" s="184"/>
    </row>
    <row r="227" spans="4:4">
      <c r="D227" s="184"/>
    </row>
    <row r="228" spans="4:4">
      <c r="D228" s="184"/>
    </row>
    <row r="229" spans="4:4">
      <c r="D229" s="184"/>
    </row>
    <row r="230" spans="4:4">
      <c r="D230" s="184"/>
    </row>
    <row r="231" spans="4:4">
      <c r="D231" s="184"/>
    </row>
    <row r="232" spans="4:4">
      <c r="D232" s="184"/>
    </row>
    <row r="233" spans="4:4">
      <c r="D233" s="184"/>
    </row>
    <row r="234" spans="4:4">
      <c r="D234" s="184"/>
    </row>
    <row r="235" spans="4:4">
      <c r="D235" s="184"/>
    </row>
    <row r="236" spans="4:4">
      <c r="D236" s="184"/>
    </row>
    <row r="237" spans="4:4">
      <c r="D237" s="184"/>
    </row>
    <row r="238" spans="4:4">
      <c r="D238" s="184"/>
    </row>
    <row r="239" spans="4:4">
      <c r="D239" s="184"/>
    </row>
    <row r="240" spans="4:4">
      <c r="D240" s="184"/>
    </row>
    <row r="241" spans="4:4">
      <c r="D241" s="184"/>
    </row>
    <row r="242" spans="4:4">
      <c r="D242" s="184"/>
    </row>
    <row r="243" spans="4:4">
      <c r="D243" s="184"/>
    </row>
    <row r="244" spans="4:4">
      <c r="D244" s="184"/>
    </row>
    <row r="245" spans="4:4">
      <c r="D245" s="184"/>
    </row>
    <row r="246" spans="4:4">
      <c r="D246" s="184"/>
    </row>
    <row r="247" spans="4:4">
      <c r="D247" s="184"/>
    </row>
    <row r="248" spans="4:4">
      <c r="D248" s="184"/>
    </row>
    <row r="249" spans="4:4">
      <c r="D249" s="184"/>
    </row>
    <row r="250" spans="4:4">
      <c r="D250" s="184"/>
    </row>
    <row r="251" spans="4:4">
      <c r="D251" s="184"/>
    </row>
    <row r="252" spans="4:4">
      <c r="D252" s="184"/>
    </row>
    <row r="253" spans="4:4">
      <c r="D253" s="184"/>
    </row>
    <row r="254" spans="4:4">
      <c r="D254" s="184"/>
    </row>
    <row r="255" spans="4:4">
      <c r="D255" s="184"/>
    </row>
    <row r="256" spans="4:4">
      <c r="D256" s="184"/>
    </row>
    <row r="257" spans="4:4">
      <c r="D257" s="184"/>
    </row>
    <row r="258" spans="4:4">
      <c r="D258" s="184"/>
    </row>
    <row r="259" spans="4:4">
      <c r="D259" s="184"/>
    </row>
    <row r="260" spans="4:4">
      <c r="D260" s="184"/>
    </row>
    <row r="261" spans="4:4">
      <c r="D261" s="184"/>
    </row>
    <row r="262" spans="4:4">
      <c r="D262" s="184"/>
    </row>
    <row r="263" spans="4:4">
      <c r="D263" s="184"/>
    </row>
    <row r="264" spans="4:4">
      <c r="D264" s="184"/>
    </row>
    <row r="265" spans="4:4">
      <c r="D265" s="184"/>
    </row>
    <row r="266" spans="4:4">
      <c r="D266" s="184"/>
    </row>
    <row r="267" spans="4:4">
      <c r="D267" s="184"/>
    </row>
    <row r="268" spans="4:4">
      <c r="D268" s="184"/>
    </row>
    <row r="269" spans="4:4">
      <c r="D269" s="184"/>
    </row>
    <row r="270" spans="4:4">
      <c r="D270" s="184"/>
    </row>
    <row r="271" spans="4:4">
      <c r="D271" s="184"/>
    </row>
    <row r="272" spans="4:4">
      <c r="D272" s="184"/>
    </row>
    <row r="273" spans="4:4">
      <c r="D273" s="184"/>
    </row>
    <row r="274" spans="4:4">
      <c r="D274" s="184"/>
    </row>
    <row r="275" spans="4:4">
      <c r="D275" s="184"/>
    </row>
    <row r="276" spans="4:4">
      <c r="D276" s="184"/>
    </row>
    <row r="277" spans="4:4">
      <c r="D277" s="184"/>
    </row>
    <row r="278" spans="4:4">
      <c r="D278" s="184"/>
    </row>
    <row r="279" spans="4:4">
      <c r="D279" s="184"/>
    </row>
    <row r="280" spans="4:4">
      <c r="D280" s="184"/>
    </row>
    <row r="281" spans="4:4">
      <c r="D281" s="184"/>
    </row>
    <row r="282" spans="4:4">
      <c r="D282" s="184"/>
    </row>
    <row r="283" spans="4:4">
      <c r="D283" s="184"/>
    </row>
    <row r="284" spans="4:4">
      <c r="D284" s="184"/>
    </row>
    <row r="285" spans="4:4">
      <c r="D285" s="184"/>
    </row>
    <row r="286" spans="4:4">
      <c r="D286" s="184"/>
    </row>
    <row r="287" spans="4:4">
      <c r="D287" s="184"/>
    </row>
    <row r="288" spans="4:4">
      <c r="D288" s="184"/>
    </row>
    <row r="289" spans="4:4">
      <c r="D289" s="184"/>
    </row>
    <row r="290" spans="4:4">
      <c r="D290" s="184"/>
    </row>
    <row r="291" spans="4:4">
      <c r="D291" s="184"/>
    </row>
    <row r="292" spans="4:4">
      <c r="D292" s="184"/>
    </row>
    <row r="293" spans="4:4">
      <c r="D293" s="184"/>
    </row>
    <row r="294" spans="4:4">
      <c r="D294" s="184"/>
    </row>
    <row r="295" spans="4:4">
      <c r="D295" s="184"/>
    </row>
    <row r="296" spans="4:4">
      <c r="D296" s="184"/>
    </row>
    <row r="297" spans="4:4">
      <c r="D297" s="184"/>
    </row>
    <row r="298" spans="4:4">
      <c r="D298" s="184"/>
    </row>
    <row r="299" spans="4:4">
      <c r="D299" s="184"/>
    </row>
    <row r="300" spans="4:4">
      <c r="D300" s="184"/>
    </row>
    <row r="301" spans="4:4">
      <c r="D301" s="184"/>
    </row>
    <row r="302" spans="4:4">
      <c r="D302" s="184"/>
    </row>
    <row r="303" spans="4:4">
      <c r="D303" s="184"/>
    </row>
    <row r="304" spans="4:4">
      <c r="D304" s="184"/>
    </row>
    <row r="305" spans="4:4">
      <c r="D305" s="184"/>
    </row>
    <row r="306" spans="4:4">
      <c r="D306" s="184"/>
    </row>
    <row r="307" spans="4:4">
      <c r="D307" s="184"/>
    </row>
    <row r="308" spans="4:4">
      <c r="D308" s="184"/>
    </row>
    <row r="309" spans="4:4">
      <c r="D309" s="184"/>
    </row>
    <row r="310" spans="4:4">
      <c r="D310" s="184"/>
    </row>
    <row r="311" spans="4:4">
      <c r="D311" s="184"/>
    </row>
    <row r="312" spans="4:4">
      <c r="D312" s="184"/>
    </row>
    <row r="313" spans="4:4">
      <c r="D313" s="184"/>
    </row>
    <row r="314" spans="4:4">
      <c r="D314" s="184"/>
    </row>
    <row r="315" spans="4:4">
      <c r="D315" s="184"/>
    </row>
    <row r="316" spans="4:4">
      <c r="D316" s="184"/>
    </row>
    <row r="317" spans="4:4">
      <c r="D317" s="184"/>
    </row>
    <row r="318" spans="4:4">
      <c r="D318" s="184"/>
    </row>
    <row r="319" spans="4:4">
      <c r="D319" s="184"/>
    </row>
    <row r="320" spans="4:4">
      <c r="D320" s="184"/>
    </row>
    <row r="321" spans="4:4">
      <c r="D321" s="184"/>
    </row>
    <row r="322" spans="4:4">
      <c r="D322" s="184"/>
    </row>
    <row r="323" spans="4:4">
      <c r="D323" s="184"/>
    </row>
    <row r="324" spans="4:4">
      <c r="D324" s="184"/>
    </row>
    <row r="325" spans="4:4">
      <c r="D325" s="184"/>
    </row>
    <row r="326" spans="4:4">
      <c r="D326" s="184"/>
    </row>
    <row r="327" spans="4:4">
      <c r="D327" s="184"/>
    </row>
    <row r="328" spans="4:4">
      <c r="D328" s="184"/>
    </row>
    <row r="329" spans="4:4">
      <c r="D329" s="184"/>
    </row>
    <row r="330" spans="4:4">
      <c r="D330" s="184"/>
    </row>
    <row r="331" spans="4:4">
      <c r="D331" s="184"/>
    </row>
    <row r="332" spans="4:4">
      <c r="D332" s="184"/>
    </row>
    <row r="333" spans="4:4">
      <c r="D333" s="184"/>
    </row>
    <row r="334" spans="4:4">
      <c r="D334" s="184"/>
    </row>
    <row r="335" spans="4:4">
      <c r="D335" s="184"/>
    </row>
    <row r="336" spans="4:4">
      <c r="D336" s="184"/>
    </row>
    <row r="337" spans="4:4">
      <c r="D337" s="184"/>
    </row>
    <row r="338" spans="4:4">
      <c r="D338" s="184"/>
    </row>
    <row r="339" spans="4:4">
      <c r="D339" s="184"/>
    </row>
    <row r="340" spans="4:4">
      <c r="D340" s="184"/>
    </row>
    <row r="341" spans="4:4">
      <c r="D341" s="184"/>
    </row>
    <row r="342" spans="4:4">
      <c r="D342" s="184"/>
    </row>
    <row r="343" spans="4:4">
      <c r="D343" s="184"/>
    </row>
    <row r="344" spans="4:4">
      <c r="D344" s="184"/>
    </row>
    <row r="345" spans="4:4">
      <c r="D345" s="184"/>
    </row>
    <row r="346" spans="4:4">
      <c r="D346" s="184"/>
    </row>
    <row r="347" spans="4:4">
      <c r="D347" s="184"/>
    </row>
    <row r="348" spans="4:4">
      <c r="D348" s="184"/>
    </row>
    <row r="349" spans="4:4">
      <c r="D349" s="184"/>
    </row>
    <row r="350" spans="4:4">
      <c r="D350" s="184"/>
    </row>
    <row r="351" spans="4:4">
      <c r="D351" s="184"/>
    </row>
    <row r="352" spans="4:4">
      <c r="D352" s="184"/>
    </row>
    <row r="353" spans="4:4">
      <c r="D353" s="184"/>
    </row>
    <row r="354" spans="4:4">
      <c r="D354" s="184"/>
    </row>
    <row r="355" spans="4:4">
      <c r="D355" s="184"/>
    </row>
    <row r="356" spans="4:4">
      <c r="D356" s="184"/>
    </row>
    <row r="357" spans="4:4">
      <c r="D357" s="184"/>
    </row>
    <row r="358" spans="4:4">
      <c r="D358" s="184"/>
    </row>
    <row r="359" spans="4:4">
      <c r="D359" s="184"/>
    </row>
    <row r="360" spans="4:4">
      <c r="D360" s="184"/>
    </row>
    <row r="361" spans="4:4">
      <c r="D361" s="184"/>
    </row>
    <row r="362" spans="4:4">
      <c r="D362" s="184"/>
    </row>
    <row r="363" spans="4:4">
      <c r="D363" s="184"/>
    </row>
    <row r="364" spans="4:4">
      <c r="D364" s="184"/>
    </row>
    <row r="365" spans="4:4">
      <c r="D365" s="184"/>
    </row>
    <row r="366" spans="4:4">
      <c r="D366" s="184"/>
    </row>
    <row r="367" spans="4:4">
      <c r="D367" s="184"/>
    </row>
    <row r="368" spans="4:4">
      <c r="D368" s="184"/>
    </row>
    <row r="369" spans="4:4">
      <c r="D369" s="184"/>
    </row>
    <row r="370" spans="4:4">
      <c r="D370" s="184"/>
    </row>
    <row r="371" spans="4:4">
      <c r="D371" s="184"/>
    </row>
    <row r="372" spans="4:4">
      <c r="D372" s="184"/>
    </row>
    <row r="373" spans="4:4">
      <c r="D373" s="184"/>
    </row>
    <row r="374" spans="4:4">
      <c r="D374" s="184"/>
    </row>
    <row r="375" spans="4:4">
      <c r="D375" s="184"/>
    </row>
    <row r="376" spans="4:4">
      <c r="D376" s="184"/>
    </row>
    <row r="377" spans="4:4">
      <c r="D377" s="184"/>
    </row>
    <row r="378" spans="4:4">
      <c r="D378" s="184"/>
    </row>
    <row r="379" spans="4:4">
      <c r="D379" s="184"/>
    </row>
    <row r="380" spans="4:4">
      <c r="D380" s="184"/>
    </row>
    <row r="381" spans="4:4">
      <c r="D381" s="184"/>
    </row>
    <row r="382" spans="4:4">
      <c r="D382" s="184"/>
    </row>
    <row r="383" spans="4:4">
      <c r="D383" s="184"/>
    </row>
    <row r="384" spans="4:4">
      <c r="D384" s="184"/>
    </row>
    <row r="385" spans="4:4">
      <c r="D385" s="184"/>
    </row>
    <row r="386" spans="4:4">
      <c r="D386" s="184"/>
    </row>
    <row r="387" spans="4:4">
      <c r="D387" s="184"/>
    </row>
    <row r="388" spans="4:4">
      <c r="D388" s="184"/>
    </row>
    <row r="389" spans="4:4">
      <c r="D389" s="184"/>
    </row>
    <row r="390" spans="4:4">
      <c r="D390" s="184"/>
    </row>
    <row r="391" spans="4:4">
      <c r="D391" s="184"/>
    </row>
    <row r="392" spans="4:4">
      <c r="D392" s="184"/>
    </row>
    <row r="393" spans="4:4">
      <c r="D393" s="184"/>
    </row>
    <row r="394" spans="4:4">
      <c r="D394" s="184"/>
    </row>
    <row r="395" spans="4:4">
      <c r="D395" s="184"/>
    </row>
    <row r="396" spans="4:4">
      <c r="D396" s="184"/>
    </row>
    <row r="397" spans="4:4">
      <c r="D397" s="184"/>
    </row>
    <row r="398" spans="4:4">
      <c r="D398" s="184"/>
    </row>
    <row r="399" spans="4:4">
      <c r="D399" s="184"/>
    </row>
    <row r="400" spans="4:4">
      <c r="D400" s="184"/>
    </row>
    <row r="401" spans="4:4">
      <c r="D401" s="184"/>
    </row>
    <row r="402" spans="4:4">
      <c r="D402" s="184"/>
    </row>
    <row r="403" spans="4:4">
      <c r="D403" s="184"/>
    </row>
    <row r="404" spans="4:4">
      <c r="D404" s="184"/>
    </row>
    <row r="405" spans="4:4">
      <c r="D405" s="184"/>
    </row>
    <row r="406" spans="4:4">
      <c r="D406" s="184"/>
    </row>
    <row r="407" spans="4:4">
      <c r="D407" s="184"/>
    </row>
    <row r="408" spans="4:4">
      <c r="D408" s="184"/>
    </row>
    <row r="409" spans="4:4">
      <c r="D409" s="184"/>
    </row>
    <row r="410" spans="4:4">
      <c r="D410" s="184"/>
    </row>
    <row r="411" spans="4:4">
      <c r="D411" s="184"/>
    </row>
    <row r="412" spans="4:4">
      <c r="D412" s="184"/>
    </row>
    <row r="413" spans="4:4">
      <c r="D413" s="184"/>
    </row>
    <row r="414" spans="4:4">
      <c r="D414" s="184"/>
    </row>
    <row r="415" spans="4:4">
      <c r="D415" s="184"/>
    </row>
    <row r="416" spans="4:4">
      <c r="D416" s="184"/>
    </row>
    <row r="417" spans="4:4">
      <c r="D417" s="184"/>
    </row>
    <row r="418" spans="4:4">
      <c r="D418" s="184"/>
    </row>
    <row r="419" spans="4:4">
      <c r="D419" s="184"/>
    </row>
    <row r="420" spans="4:4">
      <c r="D420" s="184"/>
    </row>
    <row r="421" spans="4:4">
      <c r="D421" s="184"/>
    </row>
    <row r="422" spans="4:4">
      <c r="D422" s="184"/>
    </row>
    <row r="423" spans="4:4">
      <c r="D423" s="184"/>
    </row>
    <row r="424" spans="4:4">
      <c r="D424" s="184"/>
    </row>
    <row r="425" spans="4:4">
      <c r="D425" s="184"/>
    </row>
    <row r="426" spans="4:4">
      <c r="D426" s="184"/>
    </row>
    <row r="427" spans="4:4">
      <c r="D427" s="184"/>
    </row>
    <row r="428" spans="4:4">
      <c r="D428" s="184"/>
    </row>
    <row r="429" spans="4:4">
      <c r="D429" s="184"/>
    </row>
    <row r="430" spans="4:4">
      <c r="D430" s="184"/>
    </row>
    <row r="431" spans="4:4">
      <c r="D431" s="184"/>
    </row>
    <row r="432" spans="4:4">
      <c r="D432" s="184"/>
    </row>
    <row r="433" spans="4:4">
      <c r="D433" s="184"/>
    </row>
    <row r="434" spans="4:4">
      <c r="D434" s="184"/>
    </row>
    <row r="435" spans="4:4">
      <c r="D435" s="184"/>
    </row>
    <row r="436" spans="4:4">
      <c r="D436" s="184"/>
    </row>
    <row r="437" spans="4:4">
      <c r="D437" s="184"/>
    </row>
    <row r="438" spans="4:4">
      <c r="D438" s="184"/>
    </row>
    <row r="439" spans="4:4">
      <c r="D439" s="184"/>
    </row>
    <row r="440" spans="4:4">
      <c r="D440" s="184"/>
    </row>
    <row r="441" spans="4:4">
      <c r="D441" s="184"/>
    </row>
    <row r="442" spans="4:4">
      <c r="D442" s="184"/>
    </row>
    <row r="443" spans="4:4">
      <c r="D443" s="184"/>
    </row>
    <row r="444" spans="4:4">
      <c r="D444" s="184"/>
    </row>
    <row r="445" spans="4:4">
      <c r="D445" s="184"/>
    </row>
    <row r="446" spans="4:4">
      <c r="D446" s="184"/>
    </row>
    <row r="447" spans="4:4">
      <c r="D447" s="184"/>
    </row>
    <row r="448" spans="4:4">
      <c r="D448" s="184"/>
    </row>
    <row r="449" spans="4:4">
      <c r="D449" s="184"/>
    </row>
    <row r="450" spans="4:4">
      <c r="D450" s="184"/>
    </row>
    <row r="451" spans="4:4">
      <c r="D451" s="184"/>
    </row>
    <row r="452" spans="4:4">
      <c r="D452" s="184"/>
    </row>
    <row r="453" spans="4:4">
      <c r="D453" s="184"/>
    </row>
    <row r="454" spans="4:4">
      <c r="D454" s="184"/>
    </row>
    <row r="455" spans="4:4">
      <c r="D455" s="184"/>
    </row>
    <row r="456" spans="4:4">
      <c r="D456" s="184"/>
    </row>
    <row r="457" spans="4:4">
      <c r="D457" s="184"/>
    </row>
    <row r="458" spans="4:4">
      <c r="D458" s="184"/>
    </row>
    <row r="459" spans="4:4">
      <c r="D459" s="184"/>
    </row>
    <row r="460" spans="4:4">
      <c r="D460" s="184"/>
    </row>
    <row r="461" spans="4:4">
      <c r="D461" s="184"/>
    </row>
    <row r="462" spans="4:4">
      <c r="D462" s="184"/>
    </row>
    <row r="463" spans="4:4">
      <c r="D463" s="184"/>
    </row>
    <row r="464" spans="4:4">
      <c r="D464" s="184"/>
    </row>
    <row r="465" spans="4:4">
      <c r="D465" s="184"/>
    </row>
    <row r="466" spans="4:4">
      <c r="D466" s="184"/>
    </row>
    <row r="467" spans="4:4">
      <c r="D467" s="184"/>
    </row>
    <row r="468" spans="4:4">
      <c r="D468" s="184"/>
    </row>
    <row r="469" spans="4:4">
      <c r="D469" s="184"/>
    </row>
    <row r="470" spans="4:4">
      <c r="D470" s="184"/>
    </row>
    <row r="471" spans="4:4">
      <c r="D471" s="184"/>
    </row>
    <row r="472" spans="4:4">
      <c r="D472" s="184"/>
    </row>
    <row r="473" spans="4:4">
      <c r="D473" s="184"/>
    </row>
    <row r="474" spans="4:4">
      <c r="D474" s="184"/>
    </row>
    <row r="475" spans="4:4">
      <c r="D475" s="184"/>
    </row>
    <row r="476" spans="4:4">
      <c r="D476" s="184"/>
    </row>
    <row r="477" spans="4:4">
      <c r="D477" s="184"/>
    </row>
    <row r="478" spans="4:4">
      <c r="D478" s="184"/>
    </row>
    <row r="479" spans="4:4">
      <c r="D479" s="184"/>
    </row>
    <row r="480" spans="4:4">
      <c r="D480" s="184"/>
    </row>
    <row r="481" spans="4:4">
      <c r="D481" s="184"/>
    </row>
    <row r="482" spans="4:4">
      <c r="D482" s="184"/>
    </row>
    <row r="483" spans="4:4">
      <c r="D483" s="184"/>
    </row>
    <row r="484" spans="4:4">
      <c r="D484" s="184"/>
    </row>
    <row r="485" spans="4:4">
      <c r="D485" s="184"/>
    </row>
    <row r="486" spans="4:4">
      <c r="D486" s="184"/>
    </row>
    <row r="487" spans="4:4">
      <c r="D487" s="184"/>
    </row>
    <row r="488" spans="4:4">
      <c r="D488" s="184"/>
    </row>
    <row r="489" spans="4:4">
      <c r="D489" s="184"/>
    </row>
    <row r="490" spans="4:4">
      <c r="D490" s="184"/>
    </row>
    <row r="491" spans="4:4">
      <c r="D491" s="184"/>
    </row>
    <row r="492" spans="4:4">
      <c r="D492" s="184"/>
    </row>
    <row r="493" spans="4:4">
      <c r="D493" s="184"/>
    </row>
    <row r="494" spans="4:4">
      <c r="D494" s="184"/>
    </row>
    <row r="495" spans="4:4">
      <c r="D495" s="184"/>
    </row>
    <row r="496" spans="4:4">
      <c r="D496" s="184"/>
    </row>
    <row r="497" spans="4:4">
      <c r="D497" s="184"/>
    </row>
    <row r="498" spans="4:4">
      <c r="D498" s="184"/>
    </row>
    <row r="499" spans="4:4">
      <c r="D499" s="184"/>
    </row>
    <row r="500" spans="4:4">
      <c r="D500" s="184"/>
    </row>
    <row r="501" spans="4:4">
      <c r="D501" s="184"/>
    </row>
    <row r="502" spans="4:4">
      <c r="D502" s="184"/>
    </row>
    <row r="503" spans="4:4">
      <c r="D503" s="184"/>
    </row>
    <row r="504" spans="4:4">
      <c r="D504" s="184"/>
    </row>
    <row r="505" spans="4:4">
      <c r="D505" s="184"/>
    </row>
    <row r="506" spans="4:4">
      <c r="D506" s="184"/>
    </row>
    <row r="507" spans="4:4">
      <c r="D507" s="184"/>
    </row>
    <row r="508" spans="4:4">
      <c r="D508" s="184"/>
    </row>
    <row r="509" spans="4:4">
      <c r="D509" s="184"/>
    </row>
    <row r="510" spans="4:4">
      <c r="D510" s="184"/>
    </row>
    <row r="511" spans="4:4">
      <c r="D511" s="184"/>
    </row>
    <row r="512" spans="4:4">
      <c r="D512" s="184"/>
    </row>
    <row r="513" spans="4:4">
      <c r="D513" s="184"/>
    </row>
    <row r="514" spans="4:4">
      <c r="D514" s="184"/>
    </row>
    <row r="515" spans="4:4">
      <c r="D515" s="184"/>
    </row>
    <row r="516" spans="4:4">
      <c r="D516" s="184"/>
    </row>
    <row r="517" spans="4:4">
      <c r="D517" s="184"/>
    </row>
    <row r="518" spans="4:4">
      <c r="D518" s="184"/>
    </row>
    <row r="519" spans="4:4">
      <c r="D519" s="184"/>
    </row>
    <row r="520" spans="4:4">
      <c r="D520" s="184"/>
    </row>
    <row r="521" spans="4:4">
      <c r="D521" s="184"/>
    </row>
    <row r="522" spans="4:4">
      <c r="D522" s="184"/>
    </row>
    <row r="523" spans="4:4">
      <c r="D523" s="184"/>
    </row>
    <row r="524" spans="4:4">
      <c r="D524" s="184"/>
    </row>
    <row r="525" spans="4:4">
      <c r="D525" s="184"/>
    </row>
    <row r="526" spans="4:4">
      <c r="D526" s="184"/>
    </row>
    <row r="527" spans="4:4">
      <c r="D527" s="184"/>
    </row>
    <row r="528" spans="4:4">
      <c r="D528" s="184"/>
    </row>
    <row r="529" spans="4:4">
      <c r="D529" s="184"/>
    </row>
    <row r="530" spans="4:4">
      <c r="D530" s="184"/>
    </row>
    <row r="531" spans="4:4">
      <c r="D531" s="184"/>
    </row>
    <row r="532" spans="4:4">
      <c r="D532" s="184"/>
    </row>
    <row r="533" spans="4:4">
      <c r="D533" s="184"/>
    </row>
    <row r="534" spans="4:4">
      <c r="D534" s="184"/>
    </row>
    <row r="535" spans="4:4">
      <c r="D535" s="184"/>
    </row>
    <row r="536" spans="4:4">
      <c r="D536" s="184"/>
    </row>
    <row r="537" spans="4:4">
      <c r="D537" s="184"/>
    </row>
    <row r="538" spans="4:4">
      <c r="D538" s="184"/>
    </row>
    <row r="539" spans="4:4">
      <c r="D539" s="184"/>
    </row>
    <row r="540" spans="4:4">
      <c r="D540" s="184"/>
    </row>
    <row r="541" spans="4:4">
      <c r="D541" s="184"/>
    </row>
    <row r="542" spans="4:4">
      <c r="D542" s="184"/>
    </row>
    <row r="543" spans="4:4">
      <c r="D543" s="184"/>
    </row>
    <row r="544" spans="4:4">
      <c r="D544" s="184"/>
    </row>
    <row r="545" spans="4:4">
      <c r="D545" s="184"/>
    </row>
    <row r="546" spans="4:4">
      <c r="D546" s="184"/>
    </row>
    <row r="547" spans="4:4">
      <c r="D547" s="184"/>
    </row>
    <row r="548" spans="4:4">
      <c r="D548" s="184"/>
    </row>
    <row r="549" spans="4:4">
      <c r="D549" s="184"/>
    </row>
    <row r="550" spans="4:4">
      <c r="D550" s="184"/>
    </row>
    <row r="551" spans="4:4">
      <c r="D551" s="184"/>
    </row>
    <row r="552" spans="4:4">
      <c r="D552" s="184"/>
    </row>
    <row r="553" spans="4:4">
      <c r="D553" s="184"/>
    </row>
    <row r="554" spans="4:4">
      <c r="D554" s="184"/>
    </row>
    <row r="555" spans="4:4">
      <c r="D555" s="184"/>
    </row>
    <row r="556" spans="4:4">
      <c r="D556" s="184"/>
    </row>
    <row r="557" spans="4:4">
      <c r="D557" s="184"/>
    </row>
    <row r="558" spans="4:4">
      <c r="D558" s="184"/>
    </row>
    <row r="559" spans="4:4">
      <c r="D559" s="184"/>
    </row>
    <row r="560" spans="4:4">
      <c r="D560" s="184"/>
    </row>
    <row r="561" spans="4:4">
      <c r="D561" s="184"/>
    </row>
    <row r="562" spans="4:4">
      <c r="D562" s="184"/>
    </row>
    <row r="563" spans="4:4">
      <c r="D563" s="184"/>
    </row>
    <row r="564" spans="4:4">
      <c r="D564" s="184"/>
    </row>
    <row r="565" spans="4:4">
      <c r="D565" s="184"/>
    </row>
    <row r="566" spans="4:4">
      <c r="D566" s="184"/>
    </row>
    <row r="567" spans="4:4">
      <c r="D567" s="184"/>
    </row>
    <row r="568" spans="4:4">
      <c r="D568" s="184"/>
    </row>
    <row r="569" spans="4:4">
      <c r="D569" s="184"/>
    </row>
    <row r="570" spans="4:4">
      <c r="D570" s="184"/>
    </row>
    <row r="571" spans="4:4">
      <c r="D571" s="184"/>
    </row>
    <row r="572" spans="4:4">
      <c r="D572" s="184"/>
    </row>
    <row r="573" spans="4:4">
      <c r="D573" s="184"/>
    </row>
    <row r="574" spans="4:4">
      <c r="D574" s="184"/>
    </row>
    <row r="575" spans="4:4">
      <c r="D575" s="184"/>
    </row>
    <row r="576" spans="4:4">
      <c r="D576" s="184"/>
    </row>
    <row r="577" spans="4:4">
      <c r="D577" s="184"/>
    </row>
    <row r="578" spans="4:4">
      <c r="D578" s="184"/>
    </row>
    <row r="579" spans="4:4">
      <c r="D579" s="184"/>
    </row>
    <row r="580" spans="4:4">
      <c r="D580" s="184"/>
    </row>
    <row r="581" spans="4:4">
      <c r="D581" s="184"/>
    </row>
    <row r="582" spans="4:4">
      <c r="D582" s="184"/>
    </row>
    <row r="583" spans="4:4">
      <c r="D583" s="184"/>
    </row>
    <row r="584" spans="4:4">
      <c r="D584" s="184"/>
    </row>
    <row r="585" spans="4:4">
      <c r="D585" s="184"/>
    </row>
    <row r="586" spans="4:4">
      <c r="D586" s="184"/>
    </row>
    <row r="587" spans="4:4">
      <c r="D587" s="184"/>
    </row>
    <row r="588" spans="4:4">
      <c r="D588" s="184"/>
    </row>
    <row r="589" spans="4:4">
      <c r="D589" s="184"/>
    </row>
    <row r="590" spans="4:4">
      <c r="D590" s="184"/>
    </row>
    <row r="591" spans="4:4">
      <c r="D591" s="184"/>
    </row>
    <row r="592" spans="4:4">
      <c r="D592" s="184"/>
    </row>
    <row r="593" spans="4:4">
      <c r="D593" s="184"/>
    </row>
    <row r="594" spans="4:4">
      <c r="D594" s="184"/>
    </row>
    <row r="595" spans="4:4">
      <c r="D595" s="184"/>
    </row>
    <row r="596" spans="4:4">
      <c r="D596" s="184"/>
    </row>
    <row r="597" spans="4:4">
      <c r="D597" s="184"/>
    </row>
    <row r="598" spans="4:4">
      <c r="D598" s="184"/>
    </row>
    <row r="599" spans="4:4">
      <c r="D599" s="184"/>
    </row>
    <row r="600" spans="4:4">
      <c r="D600" s="184"/>
    </row>
    <row r="601" spans="4:4">
      <c r="D601" s="184"/>
    </row>
    <row r="602" spans="4:4">
      <c r="D602" s="184"/>
    </row>
    <row r="603" spans="4:4">
      <c r="D603" s="184"/>
    </row>
    <row r="604" spans="4:4">
      <c r="D604" s="184"/>
    </row>
    <row r="605" spans="4:4">
      <c r="D605" s="184"/>
    </row>
    <row r="606" spans="4:4">
      <c r="D606" s="184"/>
    </row>
    <row r="607" spans="4:4">
      <c r="D607" s="184"/>
    </row>
    <row r="608" spans="4:4">
      <c r="D608" s="184"/>
    </row>
    <row r="609" spans="4:4">
      <c r="D609" s="184"/>
    </row>
    <row r="610" spans="4:4">
      <c r="D610" s="184"/>
    </row>
    <row r="611" spans="4:4">
      <c r="D611" s="184"/>
    </row>
    <row r="612" spans="4:4">
      <c r="D612" s="184"/>
    </row>
    <row r="613" spans="4:4">
      <c r="D613" s="184"/>
    </row>
    <row r="614" spans="4:4">
      <c r="D614" s="184"/>
    </row>
    <row r="615" spans="4:4">
      <c r="D615" s="184"/>
    </row>
    <row r="616" spans="4:4">
      <c r="D616" s="184"/>
    </row>
    <row r="617" spans="4:4">
      <c r="D617" s="184"/>
    </row>
    <row r="618" spans="4:4">
      <c r="D618" s="184"/>
    </row>
    <row r="619" spans="4:4">
      <c r="D619" s="184"/>
    </row>
    <row r="620" spans="4:4">
      <c r="D620" s="184"/>
    </row>
    <row r="621" spans="4:4">
      <c r="D621" s="184"/>
    </row>
    <row r="622" spans="4:4">
      <c r="D622" s="184"/>
    </row>
    <row r="623" spans="4:4">
      <c r="D623" s="184"/>
    </row>
    <row r="624" spans="4:4">
      <c r="D624" s="184"/>
    </row>
    <row r="625" spans="4:4">
      <c r="D625" s="184"/>
    </row>
    <row r="626" spans="4:4">
      <c r="D626" s="184"/>
    </row>
    <row r="627" spans="4:4">
      <c r="D627" s="184"/>
    </row>
    <row r="628" spans="4:4">
      <c r="D628" s="184"/>
    </row>
    <row r="629" spans="4:4">
      <c r="D629" s="184"/>
    </row>
    <row r="630" spans="4:4">
      <c r="D630" s="184"/>
    </row>
    <row r="631" spans="4:4">
      <c r="D631" s="184"/>
    </row>
    <row r="632" spans="4:4">
      <c r="D632" s="184"/>
    </row>
    <row r="633" spans="4:4">
      <c r="D633" s="184"/>
    </row>
    <row r="634" spans="4:4">
      <c r="D634" s="184"/>
    </row>
    <row r="635" spans="4:4">
      <c r="D635" s="184"/>
    </row>
    <row r="636" spans="4:4">
      <c r="D636" s="184"/>
    </row>
    <row r="637" spans="4:4">
      <c r="D637" s="184"/>
    </row>
    <row r="638" spans="4:4">
      <c r="D638" s="184"/>
    </row>
    <row r="639" spans="4:4">
      <c r="D639" s="184"/>
    </row>
    <row r="640" spans="4:4">
      <c r="D640" s="184"/>
    </row>
    <row r="641" spans="4:4">
      <c r="D641" s="184"/>
    </row>
    <row r="642" spans="4:4">
      <c r="D642" s="184"/>
    </row>
    <row r="643" spans="4:4">
      <c r="D643" s="184"/>
    </row>
    <row r="644" spans="4:4">
      <c r="D644" s="184"/>
    </row>
    <row r="645" spans="4:4">
      <c r="D645" s="184"/>
    </row>
    <row r="646" spans="4:4">
      <c r="D646" s="184"/>
    </row>
    <row r="647" spans="4:4">
      <c r="D647" s="184"/>
    </row>
    <row r="648" spans="4:4">
      <c r="D648" s="184"/>
    </row>
    <row r="649" spans="4:4">
      <c r="D649" s="184"/>
    </row>
    <row r="650" spans="4:4">
      <c r="D650" s="184"/>
    </row>
    <row r="651" spans="4:4">
      <c r="D651" s="184"/>
    </row>
    <row r="652" spans="4:4">
      <c r="D652" s="184"/>
    </row>
    <row r="653" spans="4:4">
      <c r="D653" s="184"/>
    </row>
    <row r="654" spans="4:4">
      <c r="D654" s="184"/>
    </row>
    <row r="655" spans="4:4">
      <c r="D655" s="184"/>
    </row>
    <row r="656" spans="4:4">
      <c r="D656" s="184"/>
    </row>
    <row r="657" spans="4:4">
      <c r="D657" s="184"/>
    </row>
    <row r="658" spans="4:4">
      <c r="D658" s="184"/>
    </row>
    <row r="659" spans="4:4">
      <c r="D659" s="184"/>
    </row>
    <row r="660" spans="4:4">
      <c r="D660" s="184"/>
    </row>
    <row r="661" spans="4:4">
      <c r="D661" s="184"/>
    </row>
    <row r="662" spans="4:4">
      <c r="D662" s="184"/>
    </row>
    <row r="663" spans="4:4">
      <c r="D663" s="184"/>
    </row>
    <row r="664" spans="4:4">
      <c r="D664" s="184"/>
    </row>
    <row r="665" spans="4:4">
      <c r="D665" s="184"/>
    </row>
    <row r="666" spans="4:4">
      <c r="D666" s="184"/>
    </row>
    <row r="667" spans="4:4">
      <c r="D667" s="184"/>
    </row>
    <row r="668" spans="4:4">
      <c r="D668" s="184"/>
    </row>
    <row r="669" spans="4:4">
      <c r="D669" s="184"/>
    </row>
    <row r="670" spans="4:4">
      <c r="D670" s="184"/>
    </row>
    <row r="671" spans="4:4">
      <c r="D671" s="184"/>
    </row>
    <row r="672" spans="4:4">
      <c r="D672" s="184"/>
    </row>
    <row r="673" spans="4:4">
      <c r="D673" s="184"/>
    </row>
    <row r="674" spans="4:4">
      <c r="D674" s="184"/>
    </row>
    <row r="675" spans="4:4">
      <c r="D675" s="184"/>
    </row>
    <row r="676" spans="4:4">
      <c r="D676" s="184"/>
    </row>
    <row r="677" spans="4:4">
      <c r="D677" s="184"/>
    </row>
    <row r="678" spans="4:4">
      <c r="D678" s="184"/>
    </row>
    <row r="679" spans="4:4">
      <c r="D679" s="184"/>
    </row>
    <row r="680" spans="4:4">
      <c r="D680" s="184"/>
    </row>
    <row r="681" spans="4:4">
      <c r="D681" s="184"/>
    </row>
    <row r="682" spans="4:4">
      <c r="D682" s="184"/>
    </row>
    <row r="683" spans="4:4">
      <c r="D683" s="184"/>
    </row>
    <row r="684" spans="4:4">
      <c r="D684" s="184"/>
    </row>
    <row r="685" spans="4:4">
      <c r="D685" s="184"/>
    </row>
    <row r="686" spans="4:4">
      <c r="D686" s="184"/>
    </row>
    <row r="687" spans="4:4">
      <c r="D687" s="184"/>
    </row>
    <row r="688" spans="4:4">
      <c r="D688" s="184"/>
    </row>
    <row r="689" spans="4:4">
      <c r="D689" s="184"/>
    </row>
    <row r="690" spans="4:4">
      <c r="D690" s="184"/>
    </row>
    <row r="691" spans="4:4">
      <c r="D691" s="184"/>
    </row>
    <row r="692" spans="4:4">
      <c r="D692" s="184"/>
    </row>
    <row r="693" spans="4:4">
      <c r="D693" s="184"/>
    </row>
    <row r="694" spans="4:4">
      <c r="D694" s="184"/>
    </row>
    <row r="695" spans="4:4">
      <c r="D695" s="184"/>
    </row>
    <row r="696" spans="4:4">
      <c r="D696" s="184"/>
    </row>
    <row r="697" spans="4:4">
      <c r="D697" s="184"/>
    </row>
    <row r="698" spans="4:4">
      <c r="D698" s="184"/>
    </row>
    <row r="699" spans="4:4">
      <c r="D699" s="184"/>
    </row>
    <row r="700" spans="4:4">
      <c r="D700" s="184"/>
    </row>
    <row r="701" spans="4:4">
      <c r="D701" s="184"/>
    </row>
    <row r="702" spans="4:4">
      <c r="D702" s="184"/>
    </row>
    <row r="703" spans="4:4">
      <c r="D703" s="184"/>
    </row>
    <row r="704" spans="4:4">
      <c r="D704" s="184"/>
    </row>
    <row r="705" spans="4:4">
      <c r="D705" s="184"/>
    </row>
    <row r="706" spans="4:4">
      <c r="D706" s="184"/>
    </row>
    <row r="707" spans="4:4">
      <c r="D707" s="184"/>
    </row>
    <row r="708" spans="4:4">
      <c r="D708" s="184"/>
    </row>
    <row r="709" spans="4:4">
      <c r="D709" s="184"/>
    </row>
    <row r="710" spans="4:4">
      <c r="D710" s="184"/>
    </row>
    <row r="711" spans="4:4">
      <c r="D711" s="184"/>
    </row>
    <row r="712" spans="4:4">
      <c r="D712" s="184"/>
    </row>
    <row r="713" spans="4:4">
      <c r="D713" s="184"/>
    </row>
    <row r="714" spans="4:4">
      <c r="D714" s="184"/>
    </row>
    <row r="715" spans="4:4">
      <c r="D715" s="184"/>
    </row>
    <row r="716" spans="4:4">
      <c r="D716" s="184"/>
    </row>
    <row r="717" spans="4:4">
      <c r="D717" s="184"/>
    </row>
    <row r="718" spans="4:4">
      <c r="D718" s="184"/>
    </row>
    <row r="719" spans="4:4">
      <c r="D719" s="184"/>
    </row>
    <row r="720" spans="4:4">
      <c r="D720" s="184"/>
    </row>
    <row r="721" spans="4:4">
      <c r="D721" s="184"/>
    </row>
    <row r="722" spans="4:4">
      <c r="D722" s="184"/>
    </row>
    <row r="723" spans="4:4">
      <c r="D723" s="184"/>
    </row>
    <row r="724" spans="4:4">
      <c r="D724" s="184"/>
    </row>
    <row r="725" spans="4:4">
      <c r="D725" s="184"/>
    </row>
    <row r="726" spans="4:4">
      <c r="D726" s="184"/>
    </row>
    <row r="727" spans="4:4">
      <c r="D727" s="184"/>
    </row>
    <row r="728" spans="4:4">
      <c r="D728" s="184"/>
    </row>
    <row r="729" spans="4:4">
      <c r="D729" s="184"/>
    </row>
    <row r="730" spans="4:4">
      <c r="D730" s="184"/>
    </row>
    <row r="731" spans="4:4">
      <c r="D731" s="184"/>
    </row>
    <row r="732" spans="4:4">
      <c r="D732" s="184"/>
    </row>
    <row r="733" spans="4:4">
      <c r="D733" s="184"/>
    </row>
    <row r="734" spans="4:4">
      <c r="D734" s="184"/>
    </row>
    <row r="735" spans="4:4">
      <c r="D735" s="184"/>
    </row>
    <row r="736" spans="4:4">
      <c r="D736" s="184"/>
    </row>
    <row r="737" spans="4:4">
      <c r="D737" s="184"/>
    </row>
    <row r="738" spans="4:4">
      <c r="D738" s="184"/>
    </row>
    <row r="739" spans="4:4">
      <c r="D739" s="184"/>
    </row>
    <row r="740" spans="4:4">
      <c r="D740" s="184"/>
    </row>
    <row r="741" spans="4:4">
      <c r="D741" s="184"/>
    </row>
    <row r="742" spans="4:4">
      <c r="D742" s="184"/>
    </row>
    <row r="743" spans="4:4">
      <c r="D743" s="184"/>
    </row>
    <row r="744" spans="4:4">
      <c r="D744" s="184"/>
    </row>
    <row r="745" spans="4:4">
      <c r="D745" s="184"/>
    </row>
    <row r="746" spans="4:4">
      <c r="D746" s="184"/>
    </row>
    <row r="747" spans="4:4">
      <c r="D747" s="184"/>
    </row>
    <row r="748" spans="4:4">
      <c r="D748" s="184"/>
    </row>
    <row r="749" spans="4:4">
      <c r="D749" s="184"/>
    </row>
    <row r="750" spans="4:4">
      <c r="D750" s="184"/>
    </row>
    <row r="751" spans="4:4">
      <c r="D751" s="184"/>
    </row>
    <row r="752" spans="4:4">
      <c r="D752" s="184"/>
    </row>
    <row r="753" spans="4:4">
      <c r="D753" s="184"/>
    </row>
    <row r="754" spans="4:4">
      <c r="D754" s="184"/>
    </row>
    <row r="755" spans="4:4">
      <c r="D755" s="184"/>
    </row>
    <row r="756" spans="4:4">
      <c r="D756" s="184"/>
    </row>
    <row r="757" spans="4:4">
      <c r="D757" s="184"/>
    </row>
    <row r="758" spans="4:4">
      <c r="D758" s="184"/>
    </row>
    <row r="759" spans="4:4">
      <c r="D759" s="184"/>
    </row>
    <row r="760" spans="4:4">
      <c r="D760" s="184"/>
    </row>
    <row r="761" spans="4:4">
      <c r="D761" s="184"/>
    </row>
    <row r="762" spans="4:4">
      <c r="D762" s="184"/>
    </row>
    <row r="763" spans="4:4">
      <c r="D763" s="184"/>
    </row>
    <row r="764" spans="4:4">
      <c r="D764" s="184"/>
    </row>
    <row r="765" spans="4:4">
      <c r="D765" s="184"/>
    </row>
    <row r="766" spans="4:4">
      <c r="D766" s="184"/>
    </row>
    <row r="767" spans="4:4">
      <c r="D767" s="184"/>
    </row>
    <row r="768" spans="4:4">
      <c r="D768" s="184"/>
    </row>
    <row r="769" spans="4:4">
      <c r="D769" s="184"/>
    </row>
    <row r="770" spans="4:4">
      <c r="D770" s="184"/>
    </row>
    <row r="771" spans="4:4">
      <c r="D771" s="184"/>
    </row>
    <row r="772" spans="4:4">
      <c r="D772" s="184"/>
    </row>
    <row r="773" spans="4:4">
      <c r="D773" s="184"/>
    </row>
    <row r="774" spans="4:4">
      <c r="D774" s="184"/>
    </row>
    <row r="775" spans="4:4">
      <c r="D775" s="184"/>
    </row>
    <row r="776" spans="4:4">
      <c r="D776" s="184"/>
    </row>
    <row r="777" spans="4:4">
      <c r="D777" s="184"/>
    </row>
    <row r="778" spans="4:4">
      <c r="D778" s="184"/>
    </row>
    <row r="779" spans="4:4">
      <c r="D779" s="184"/>
    </row>
    <row r="780" spans="4:4">
      <c r="D780" s="184"/>
    </row>
    <row r="781" spans="4:4">
      <c r="D781" s="184"/>
    </row>
    <row r="782" spans="4:4">
      <c r="D782" s="184"/>
    </row>
    <row r="783" spans="4:4">
      <c r="D783" s="184"/>
    </row>
    <row r="784" spans="4:4">
      <c r="D784" s="184"/>
    </row>
    <row r="785" spans="4:4">
      <c r="D785" s="184"/>
    </row>
    <row r="786" spans="4:4">
      <c r="D786" s="184"/>
    </row>
    <row r="787" spans="4:4">
      <c r="D787" s="184"/>
    </row>
    <row r="788" spans="4:4">
      <c r="D788" s="184"/>
    </row>
    <row r="789" spans="4:4">
      <c r="D789" s="184"/>
    </row>
    <row r="790" spans="4:4">
      <c r="D790" s="184"/>
    </row>
    <row r="791" spans="4:4">
      <c r="D791" s="184"/>
    </row>
    <row r="792" spans="4:4">
      <c r="D792" s="184"/>
    </row>
    <row r="793" spans="4:4">
      <c r="D793" s="184"/>
    </row>
    <row r="794" spans="4:4">
      <c r="D794" s="184"/>
    </row>
    <row r="795" spans="4:4">
      <c r="D795" s="184"/>
    </row>
    <row r="796" spans="4:4">
      <c r="D796" s="184"/>
    </row>
    <row r="797" spans="4:4">
      <c r="D797" s="184"/>
    </row>
    <row r="798" spans="4:4">
      <c r="D798" s="184"/>
    </row>
    <row r="799" spans="4:4">
      <c r="D799" s="184"/>
    </row>
    <row r="800" spans="4:4">
      <c r="D800" s="184"/>
    </row>
    <row r="801" spans="4:4">
      <c r="D801" s="184"/>
    </row>
    <row r="802" spans="4:4">
      <c r="D802" s="184"/>
    </row>
    <row r="803" spans="4:4">
      <c r="D803" s="184"/>
    </row>
    <row r="804" spans="4:4">
      <c r="D804" s="184"/>
    </row>
    <row r="805" spans="4:4">
      <c r="D805" s="184"/>
    </row>
    <row r="806" spans="4:4">
      <c r="D806" s="184"/>
    </row>
    <row r="807" spans="4:4">
      <c r="D807" s="184"/>
    </row>
    <row r="808" spans="4:4">
      <c r="D808" s="184"/>
    </row>
    <row r="809" spans="4:4">
      <c r="D809" s="184"/>
    </row>
    <row r="810" spans="4:4">
      <c r="D810" s="184"/>
    </row>
    <row r="811" spans="4:4">
      <c r="D811" s="184"/>
    </row>
    <row r="812" spans="4:4">
      <c r="D812" s="184"/>
    </row>
    <row r="813" spans="4:4">
      <c r="D813" s="184"/>
    </row>
    <row r="814" spans="4:4">
      <c r="D814" s="184"/>
    </row>
    <row r="815" spans="4:4">
      <c r="D815" s="184"/>
    </row>
    <row r="816" spans="4:4">
      <c r="D816" s="184"/>
    </row>
    <row r="817" spans="4:4">
      <c r="D817" s="184"/>
    </row>
    <row r="818" spans="4:4">
      <c r="D818" s="184"/>
    </row>
    <row r="819" spans="4:4">
      <c r="D819" s="184"/>
    </row>
    <row r="820" spans="4:4">
      <c r="D820" s="184"/>
    </row>
    <row r="821" spans="4:4">
      <c r="D821" s="184"/>
    </row>
    <row r="822" spans="4:4">
      <c r="D822" s="184"/>
    </row>
    <row r="823" spans="4:4">
      <c r="D823" s="184"/>
    </row>
    <row r="824" spans="4:4">
      <c r="D824" s="184"/>
    </row>
    <row r="825" spans="4:4">
      <c r="D825" s="184"/>
    </row>
    <row r="826" spans="4:4">
      <c r="D826" s="184"/>
    </row>
    <row r="827" spans="4:4">
      <c r="D827" s="184"/>
    </row>
    <row r="828" spans="4:4">
      <c r="D828" s="184"/>
    </row>
    <row r="829" spans="4:4">
      <c r="D829" s="184"/>
    </row>
    <row r="830" spans="4:4">
      <c r="D830" s="184"/>
    </row>
    <row r="831" spans="4:4">
      <c r="D831" s="184"/>
    </row>
    <row r="832" spans="4:4">
      <c r="D832" s="184"/>
    </row>
    <row r="833" spans="4:4">
      <c r="D833" s="184"/>
    </row>
    <row r="834" spans="4:4">
      <c r="D834" s="184"/>
    </row>
    <row r="835" spans="4:4">
      <c r="D835" s="184"/>
    </row>
    <row r="836" spans="4:4">
      <c r="D836" s="184"/>
    </row>
    <row r="837" spans="4:4">
      <c r="D837" s="184"/>
    </row>
    <row r="838" spans="4:4">
      <c r="D838" s="184"/>
    </row>
    <row r="839" spans="4:4">
      <c r="D839" s="184"/>
    </row>
    <row r="840" spans="4:4">
      <c r="D840" s="184"/>
    </row>
    <row r="841" spans="4:4">
      <c r="D841" s="184"/>
    </row>
    <row r="842" spans="4:4">
      <c r="D842" s="184"/>
    </row>
    <row r="843" spans="4:4">
      <c r="D843" s="184"/>
    </row>
    <row r="844" spans="4:4">
      <c r="D844" s="184"/>
    </row>
    <row r="845" spans="4:4">
      <c r="D845" s="184"/>
    </row>
    <row r="846" spans="4:4">
      <c r="D846" s="184"/>
    </row>
    <row r="847" spans="4:4">
      <c r="D847" s="184"/>
    </row>
    <row r="848" spans="4:4">
      <c r="D848" s="184"/>
    </row>
    <row r="849" spans="4:4">
      <c r="D849" s="184"/>
    </row>
    <row r="850" spans="4:4">
      <c r="D850" s="184"/>
    </row>
    <row r="851" spans="4:4">
      <c r="D851" s="184"/>
    </row>
    <row r="852" spans="4:4">
      <c r="D852" s="184"/>
    </row>
    <row r="853" spans="4:4">
      <c r="D853" s="184"/>
    </row>
    <row r="854" spans="4:4">
      <c r="D854" s="184"/>
    </row>
    <row r="855" spans="4:4">
      <c r="D855" s="184"/>
    </row>
    <row r="856" spans="4:4">
      <c r="D856" s="184"/>
    </row>
    <row r="857" spans="4:4">
      <c r="D857" s="184"/>
    </row>
    <row r="858" spans="4:4">
      <c r="D858" s="184"/>
    </row>
    <row r="859" spans="4:4">
      <c r="D859" s="184"/>
    </row>
    <row r="860" spans="4:4">
      <c r="D860" s="184"/>
    </row>
    <row r="861" spans="4:4">
      <c r="D861" s="184"/>
    </row>
    <row r="862" spans="4:4">
      <c r="D862" s="184"/>
    </row>
    <row r="863" spans="4:4">
      <c r="D863" s="184"/>
    </row>
    <row r="864" spans="4:4">
      <c r="D864" s="184"/>
    </row>
    <row r="865" spans="4:4">
      <c r="D865" s="184"/>
    </row>
    <row r="866" spans="4:4">
      <c r="D866" s="184"/>
    </row>
    <row r="867" spans="4:4">
      <c r="D867" s="184"/>
    </row>
    <row r="868" spans="4:4">
      <c r="D868" s="184"/>
    </row>
    <row r="869" spans="4:4">
      <c r="D869" s="184"/>
    </row>
    <row r="870" spans="4:4">
      <c r="D870" s="184"/>
    </row>
    <row r="871" spans="4:4">
      <c r="D871" s="184"/>
    </row>
    <row r="872" spans="4:4">
      <c r="D872" s="184"/>
    </row>
    <row r="873" spans="4:4">
      <c r="D873" s="184"/>
    </row>
    <row r="874" spans="4:4">
      <c r="D874" s="184"/>
    </row>
    <row r="875" spans="4:4">
      <c r="D875" s="184"/>
    </row>
    <row r="876" spans="4:4">
      <c r="D876" s="184"/>
    </row>
    <row r="877" spans="4:4">
      <c r="D877" s="184"/>
    </row>
    <row r="878" spans="4:4">
      <c r="D878" s="184"/>
    </row>
    <row r="879" spans="4:4">
      <c r="D879" s="184"/>
    </row>
    <row r="880" spans="4:4">
      <c r="D880" s="184"/>
    </row>
    <row r="881" spans="4:4">
      <c r="D881" s="184"/>
    </row>
    <row r="882" spans="4:4">
      <c r="D882" s="184"/>
    </row>
    <row r="883" spans="4:4">
      <c r="D883" s="184"/>
    </row>
    <row r="884" spans="4:4">
      <c r="D884" s="184"/>
    </row>
    <row r="885" spans="4:4">
      <c r="D885" s="184"/>
    </row>
    <row r="886" spans="4:4">
      <c r="D886" s="184"/>
    </row>
    <row r="887" spans="4:4">
      <c r="D887" s="184"/>
    </row>
    <row r="888" spans="4:4">
      <c r="D888" s="184"/>
    </row>
    <row r="889" spans="4:4">
      <c r="D889" s="184"/>
    </row>
    <row r="890" spans="4:4">
      <c r="D890" s="184"/>
    </row>
    <row r="891" spans="4:4">
      <c r="D891" s="184"/>
    </row>
    <row r="892" spans="4:4">
      <c r="D892" s="184"/>
    </row>
    <row r="893" spans="4:4">
      <c r="D893" s="184"/>
    </row>
    <row r="894" spans="4:4">
      <c r="D894" s="184"/>
    </row>
    <row r="895" spans="4:4">
      <c r="D895" s="184"/>
    </row>
    <row r="896" spans="4:4">
      <c r="D896" s="184"/>
    </row>
    <row r="897" spans="4:4">
      <c r="D897" s="184"/>
    </row>
    <row r="898" spans="4:4">
      <c r="D898" s="184"/>
    </row>
    <row r="899" spans="4:4">
      <c r="D899" s="184"/>
    </row>
    <row r="900" spans="4:4">
      <c r="D900" s="184"/>
    </row>
    <row r="901" spans="4:4">
      <c r="D901" s="184"/>
    </row>
    <row r="902" spans="4:4">
      <c r="D902" s="184"/>
    </row>
    <row r="903" spans="4:4">
      <c r="D903" s="184"/>
    </row>
    <row r="904" spans="4:4">
      <c r="D904" s="184"/>
    </row>
    <row r="905" spans="4:4">
      <c r="D905" s="184"/>
    </row>
    <row r="906" spans="4:4">
      <c r="D906" s="184"/>
    </row>
    <row r="907" spans="4:4">
      <c r="D907" s="184"/>
    </row>
    <row r="908" spans="4:4">
      <c r="D908" s="184"/>
    </row>
    <row r="909" spans="4:4">
      <c r="D909" s="184"/>
    </row>
    <row r="910" spans="4:4">
      <c r="D910" s="184"/>
    </row>
    <row r="911" spans="4:4">
      <c r="D911" s="184"/>
    </row>
    <row r="912" spans="4:4">
      <c r="D912" s="184"/>
    </row>
    <row r="913" spans="4:4">
      <c r="D913" s="184"/>
    </row>
    <row r="914" spans="4:4">
      <c r="D914" s="184"/>
    </row>
    <row r="915" spans="4:4">
      <c r="D915" s="184"/>
    </row>
    <row r="916" spans="4:4">
      <c r="D916" s="184"/>
    </row>
    <row r="917" spans="4:4">
      <c r="D917" s="184"/>
    </row>
    <row r="918" spans="4:4">
      <c r="D918" s="184"/>
    </row>
    <row r="919" spans="4:4">
      <c r="D919" s="184"/>
    </row>
    <row r="920" spans="4:4">
      <c r="D920" s="184"/>
    </row>
    <row r="921" spans="4:4">
      <c r="D921" s="184"/>
    </row>
    <row r="922" spans="4:4">
      <c r="D922" s="184"/>
    </row>
    <row r="923" spans="4:4">
      <c r="D923" s="184"/>
    </row>
    <row r="924" spans="4:4">
      <c r="D924" s="184"/>
    </row>
    <row r="925" spans="4:4">
      <c r="D925" s="184"/>
    </row>
    <row r="926" spans="4:4">
      <c r="D926" s="184"/>
    </row>
    <row r="927" spans="4:4">
      <c r="D927" s="184"/>
    </row>
    <row r="928" spans="4:4">
      <c r="D928" s="184"/>
    </row>
    <row r="929" spans="4:4">
      <c r="D929" s="184"/>
    </row>
    <row r="930" spans="4:4">
      <c r="D930" s="184"/>
    </row>
    <row r="931" spans="4:4">
      <c r="D931" s="184"/>
    </row>
    <row r="932" spans="4:4">
      <c r="D932" s="184"/>
    </row>
    <row r="933" spans="4:4">
      <c r="D933" s="184"/>
    </row>
    <row r="934" spans="4:4">
      <c r="D934" s="184"/>
    </row>
    <row r="935" spans="4:4">
      <c r="D935" s="184"/>
    </row>
    <row r="936" spans="4:4">
      <c r="D936" s="184"/>
    </row>
    <row r="937" spans="4:4">
      <c r="D937" s="184"/>
    </row>
    <row r="938" spans="4:4">
      <c r="D938" s="184"/>
    </row>
    <row r="939" spans="4:4">
      <c r="D939" s="184"/>
    </row>
    <row r="940" spans="4:4">
      <c r="D940" s="184"/>
    </row>
    <row r="941" spans="4:4">
      <c r="D941" s="184"/>
    </row>
    <row r="942" spans="4:4">
      <c r="D942" s="184"/>
    </row>
    <row r="943" spans="4:4">
      <c r="D943" s="184"/>
    </row>
    <row r="944" spans="4:4">
      <c r="D944" s="184"/>
    </row>
    <row r="945" spans="4:4">
      <c r="D945" s="184"/>
    </row>
    <row r="946" spans="4:4">
      <c r="D946" s="184"/>
    </row>
    <row r="947" spans="4:4">
      <c r="D947" s="184"/>
    </row>
    <row r="948" spans="4:4">
      <c r="D948" s="184"/>
    </row>
    <row r="949" spans="4:4">
      <c r="D949" s="184"/>
    </row>
    <row r="950" spans="4:4">
      <c r="D950" s="184"/>
    </row>
    <row r="951" spans="4:4">
      <c r="D951" s="184"/>
    </row>
    <row r="952" spans="4:4">
      <c r="D952" s="184"/>
    </row>
    <row r="953" spans="4:4">
      <c r="D953" s="184"/>
    </row>
    <row r="954" spans="4:4">
      <c r="D954" s="184"/>
    </row>
    <row r="955" spans="4:4">
      <c r="D955" s="184"/>
    </row>
    <row r="956" spans="4:4">
      <c r="D956" s="184"/>
    </row>
    <row r="957" spans="4:4">
      <c r="D957" s="184"/>
    </row>
    <row r="958" spans="4:4">
      <c r="D958" s="184"/>
    </row>
    <row r="959" spans="4:4">
      <c r="D959" s="184"/>
    </row>
    <row r="960" spans="4:4">
      <c r="D960" s="184"/>
    </row>
    <row r="961" spans="4:4">
      <c r="D961" s="184"/>
    </row>
    <row r="962" spans="4:4">
      <c r="D962" s="184"/>
    </row>
    <row r="963" spans="4:4">
      <c r="D963" s="184"/>
    </row>
    <row r="964" spans="4:4">
      <c r="D964" s="184"/>
    </row>
    <row r="965" spans="4:4">
      <c r="D965" s="184"/>
    </row>
    <row r="966" spans="4:4">
      <c r="D966" s="184"/>
    </row>
    <row r="967" spans="4:4">
      <c r="D967" s="184"/>
    </row>
    <row r="968" spans="4:4">
      <c r="D968" s="184"/>
    </row>
    <row r="969" spans="4:4">
      <c r="D969" s="184"/>
    </row>
    <row r="970" spans="4:4">
      <c r="D970" s="184"/>
    </row>
    <row r="971" spans="4:4">
      <c r="D971" s="184"/>
    </row>
    <row r="972" spans="4:4">
      <c r="D972" s="184"/>
    </row>
    <row r="973" spans="4:4">
      <c r="D973" s="184"/>
    </row>
    <row r="974" spans="4:4">
      <c r="D974" s="184"/>
    </row>
    <row r="975" spans="4:4">
      <c r="D975" s="184"/>
    </row>
    <row r="976" spans="4:4">
      <c r="D976" s="184"/>
    </row>
    <row r="977" spans="4:4">
      <c r="D977" s="184"/>
    </row>
    <row r="978" spans="4:4">
      <c r="D978" s="184"/>
    </row>
    <row r="979" spans="4:4">
      <c r="D979" s="184"/>
    </row>
    <row r="980" spans="4:4">
      <c r="D980" s="184"/>
    </row>
    <row r="981" spans="4:4">
      <c r="D981" s="184"/>
    </row>
    <row r="982" spans="4:4">
      <c r="D982" s="184"/>
    </row>
    <row r="983" spans="4:4">
      <c r="D983" s="184"/>
    </row>
    <row r="984" spans="4:4">
      <c r="D984" s="184"/>
    </row>
    <row r="985" spans="4:4">
      <c r="D985" s="184"/>
    </row>
    <row r="986" spans="4:4">
      <c r="D986" s="184"/>
    </row>
    <row r="987" spans="4:4">
      <c r="D987" s="184"/>
    </row>
    <row r="988" spans="4:4">
      <c r="D988" s="184"/>
    </row>
    <row r="989" spans="4:4">
      <c r="D989" s="184"/>
    </row>
    <row r="990" spans="4:4">
      <c r="D990" s="184"/>
    </row>
    <row r="991" spans="4:4">
      <c r="D991" s="184"/>
    </row>
    <row r="992" spans="4:4">
      <c r="D992" s="184"/>
    </row>
    <row r="993" spans="4:4">
      <c r="D993" s="184"/>
    </row>
    <row r="994" spans="4:4">
      <c r="D994" s="184"/>
    </row>
    <row r="995" spans="4:4">
      <c r="D995" s="184"/>
    </row>
    <row r="996" spans="4:4">
      <c r="D996" s="184"/>
    </row>
    <row r="997" spans="4:4">
      <c r="D997" s="184"/>
    </row>
    <row r="998" spans="4:4">
      <c r="D998" s="184"/>
    </row>
    <row r="999" spans="4:4">
      <c r="D999" s="184"/>
    </row>
    <row r="1000" spans="4:4">
      <c r="D1000" s="184"/>
    </row>
    <row r="1001" spans="4:4">
      <c r="D1001" s="184"/>
    </row>
    <row r="1002" spans="4:4">
      <c r="D1002" s="184"/>
    </row>
    <row r="1003" spans="4:4">
      <c r="D1003" s="184"/>
    </row>
    <row r="1004" spans="4:4">
      <c r="D1004" s="184"/>
    </row>
    <row r="1005" spans="4:4">
      <c r="D1005" s="184"/>
    </row>
    <row r="1006" spans="4:4">
      <c r="D1006" s="184"/>
    </row>
    <row r="1007" spans="4:4">
      <c r="D1007" s="184"/>
    </row>
    <row r="1008" spans="4:4">
      <c r="D1008" s="184"/>
    </row>
    <row r="1009" spans="4:4">
      <c r="D1009" s="184"/>
    </row>
    <row r="1010" spans="4:4">
      <c r="D1010" s="184"/>
    </row>
    <row r="1011" spans="4:4">
      <c r="D1011" s="184"/>
    </row>
    <row r="1012" spans="4:4">
      <c r="D1012" s="184"/>
    </row>
    <row r="1013" spans="4:4">
      <c r="D1013" s="184"/>
    </row>
    <row r="1014" spans="4:4">
      <c r="D1014" s="184"/>
    </row>
    <row r="1015" spans="4:4">
      <c r="D1015" s="184"/>
    </row>
    <row r="1016" spans="4:4">
      <c r="D1016" s="184"/>
    </row>
    <row r="1017" spans="4:4">
      <c r="D1017" s="184"/>
    </row>
    <row r="1018" spans="4:4">
      <c r="D1018" s="184"/>
    </row>
    <row r="1019" spans="4:4">
      <c r="D1019" s="184"/>
    </row>
    <row r="1020" spans="4:4">
      <c r="D1020" s="184"/>
    </row>
    <row r="1021" spans="4:4">
      <c r="D1021" s="184"/>
    </row>
    <row r="1022" spans="4:4">
      <c r="D1022" s="184"/>
    </row>
    <row r="1023" spans="4:4">
      <c r="D1023" s="184"/>
    </row>
    <row r="1024" spans="4:4">
      <c r="D1024" s="184"/>
    </row>
    <row r="1025" spans="4:4">
      <c r="D1025" s="184"/>
    </row>
    <row r="1026" spans="4:4">
      <c r="D1026" s="184"/>
    </row>
    <row r="1027" spans="4:4">
      <c r="D1027" s="184"/>
    </row>
    <row r="1028" spans="4:4">
      <c r="D1028" s="184"/>
    </row>
    <row r="1029" spans="4:4">
      <c r="D1029" s="184"/>
    </row>
    <row r="1030" spans="4:4">
      <c r="D1030" s="184"/>
    </row>
    <row r="1031" spans="4:4">
      <c r="D1031" s="184"/>
    </row>
    <row r="1032" spans="4:4">
      <c r="D1032" s="184"/>
    </row>
    <row r="1033" spans="4:4">
      <c r="D1033" s="184"/>
    </row>
    <row r="1034" spans="4:4">
      <c r="D1034" s="184"/>
    </row>
    <row r="1035" spans="4:4">
      <c r="D1035" s="184"/>
    </row>
    <row r="1036" spans="4:4">
      <c r="D1036" s="184"/>
    </row>
    <row r="1037" spans="4:4">
      <c r="D1037" s="184"/>
    </row>
    <row r="1038" spans="4:4">
      <c r="D1038" s="184"/>
    </row>
    <row r="1039" spans="4:4">
      <c r="D1039" s="184"/>
    </row>
    <row r="1040" spans="4:4">
      <c r="D1040" s="184"/>
    </row>
    <row r="1041" spans="4:4">
      <c r="D1041" s="184"/>
    </row>
    <row r="1042" spans="4:4">
      <c r="D1042" s="184"/>
    </row>
    <row r="1043" spans="4:4">
      <c r="D1043" s="184"/>
    </row>
    <row r="1044" spans="4:4">
      <c r="D1044" s="184"/>
    </row>
    <row r="1045" spans="4:4">
      <c r="D1045" s="184"/>
    </row>
    <row r="1046" spans="4:4">
      <c r="D1046" s="184"/>
    </row>
    <row r="1047" spans="4:4">
      <c r="D1047" s="184"/>
    </row>
    <row r="1048" spans="4:4">
      <c r="D1048" s="184"/>
    </row>
    <row r="1049" spans="4:4">
      <c r="D1049" s="184"/>
    </row>
    <row r="1050" spans="4:4">
      <c r="D1050" s="184"/>
    </row>
    <row r="1051" spans="4:4">
      <c r="D1051" s="184"/>
    </row>
    <row r="1052" spans="4:4">
      <c r="D1052" s="184"/>
    </row>
    <row r="1053" spans="4:4">
      <c r="D1053" s="184"/>
    </row>
    <row r="1054" spans="4:4">
      <c r="D1054" s="184"/>
    </row>
    <row r="1055" spans="4:4">
      <c r="D1055" s="184"/>
    </row>
    <row r="1056" spans="4:4">
      <c r="D1056" s="184"/>
    </row>
    <row r="1057" spans="4:4">
      <c r="D1057" s="184"/>
    </row>
    <row r="1058" spans="4:4">
      <c r="D1058" s="184"/>
    </row>
    <row r="1059" spans="4:4">
      <c r="D1059" s="184"/>
    </row>
    <row r="1060" spans="4:4">
      <c r="D1060" s="184"/>
    </row>
    <row r="1061" spans="4:4">
      <c r="D1061" s="184"/>
    </row>
    <row r="1062" spans="4:4">
      <c r="D1062" s="184"/>
    </row>
    <row r="1063" spans="4:4">
      <c r="D1063" s="184"/>
    </row>
    <row r="1064" spans="4:4">
      <c r="D1064" s="184"/>
    </row>
    <row r="1065" spans="4:4">
      <c r="D1065" s="184"/>
    </row>
    <row r="1066" spans="4:4">
      <c r="D1066" s="184"/>
    </row>
    <row r="1067" spans="4:4">
      <c r="D1067" s="184"/>
    </row>
    <row r="1068" spans="4:4">
      <c r="D1068" s="184"/>
    </row>
    <row r="1069" spans="4:4">
      <c r="D1069" s="184"/>
    </row>
    <row r="1070" spans="4:4">
      <c r="D1070" s="184"/>
    </row>
    <row r="1071" spans="4:4">
      <c r="D1071" s="184"/>
    </row>
    <row r="1072" spans="4:4">
      <c r="D1072" s="184"/>
    </row>
    <row r="1073" spans="4:4">
      <c r="D1073" s="184"/>
    </row>
    <row r="1074" spans="4:4">
      <c r="D1074" s="184"/>
    </row>
    <row r="1075" spans="4:4">
      <c r="D1075" s="184"/>
    </row>
    <row r="1076" spans="4:4">
      <c r="D1076" s="184"/>
    </row>
    <row r="1077" spans="4:4">
      <c r="D1077" s="184"/>
    </row>
    <row r="1078" spans="4:4">
      <c r="D1078" s="184"/>
    </row>
    <row r="1079" spans="4:4">
      <c r="D1079" s="184"/>
    </row>
    <row r="1080" spans="4:4">
      <c r="D1080" s="184"/>
    </row>
    <row r="1081" spans="4:4">
      <c r="D1081" s="184"/>
    </row>
    <row r="1082" spans="4:4">
      <c r="D1082" s="184"/>
    </row>
    <row r="1083" spans="4:4">
      <c r="D1083" s="184"/>
    </row>
    <row r="1084" spans="4:4">
      <c r="D1084" s="184"/>
    </row>
    <row r="1085" spans="4:4">
      <c r="D1085" s="184"/>
    </row>
    <row r="1086" spans="4:4">
      <c r="D1086" s="184"/>
    </row>
    <row r="1087" spans="4:4">
      <c r="D1087" s="184"/>
    </row>
    <row r="1088" spans="4:4">
      <c r="D1088" s="184"/>
    </row>
    <row r="1089" spans="4:4">
      <c r="D1089" s="184"/>
    </row>
    <row r="1090" spans="4:4">
      <c r="D1090" s="184"/>
    </row>
    <row r="1091" spans="4:4">
      <c r="D1091" s="184"/>
    </row>
    <row r="1092" spans="4:4">
      <c r="D1092" s="184"/>
    </row>
    <row r="1093" spans="4:4">
      <c r="D1093" s="184"/>
    </row>
    <row r="1094" spans="4:4">
      <c r="D1094" s="184"/>
    </row>
    <row r="1095" spans="4:4">
      <c r="D1095" s="184"/>
    </row>
    <row r="1096" spans="4:4">
      <c r="D1096" s="184"/>
    </row>
    <row r="1097" spans="4:4">
      <c r="D1097" s="184"/>
    </row>
    <row r="1098" spans="4:4">
      <c r="D1098" s="184"/>
    </row>
    <row r="1099" spans="4:4">
      <c r="D1099" s="184"/>
    </row>
    <row r="1100" spans="4:4">
      <c r="D1100" s="184"/>
    </row>
    <row r="1101" spans="4:4">
      <c r="D1101" s="184"/>
    </row>
    <row r="1102" spans="4:4">
      <c r="D1102" s="184"/>
    </row>
    <row r="1103" spans="4:4">
      <c r="D1103" s="184"/>
    </row>
    <row r="1104" spans="4:4">
      <c r="D1104" s="184"/>
    </row>
    <row r="1105" spans="4:4">
      <c r="D1105" s="184"/>
    </row>
    <row r="1106" spans="4:4">
      <c r="D1106" s="184"/>
    </row>
    <row r="1107" spans="4:4">
      <c r="D1107" s="184"/>
    </row>
    <row r="1108" spans="4:4">
      <c r="D1108" s="184"/>
    </row>
    <row r="1109" spans="4:4">
      <c r="D1109" s="184"/>
    </row>
    <row r="1110" spans="4:4">
      <c r="D1110" s="184"/>
    </row>
    <row r="1111" spans="4:4">
      <c r="D1111" s="184"/>
    </row>
    <row r="1112" spans="4:4">
      <c r="D1112" s="184"/>
    </row>
    <row r="1113" spans="4:4">
      <c r="D1113" s="184"/>
    </row>
    <row r="1114" spans="4:4">
      <c r="D1114" s="184"/>
    </row>
    <row r="1115" spans="4:4">
      <c r="D1115" s="184"/>
    </row>
    <row r="1116" spans="4:4">
      <c r="D1116" s="184"/>
    </row>
    <row r="1117" spans="4:4">
      <c r="D1117" s="184"/>
    </row>
    <row r="1118" spans="4:4">
      <c r="D1118" s="184"/>
    </row>
    <row r="1119" spans="4:4">
      <c r="D1119" s="184"/>
    </row>
    <row r="1120" spans="4:4">
      <c r="D1120" s="184"/>
    </row>
    <row r="1121" spans="4:4">
      <c r="D1121" s="184"/>
    </row>
    <row r="1122" spans="4:4">
      <c r="D1122" s="184"/>
    </row>
    <row r="1123" spans="4:4">
      <c r="D1123" s="184"/>
    </row>
    <row r="1124" spans="4:4">
      <c r="D1124" s="184"/>
    </row>
    <row r="1125" spans="4:4">
      <c r="D1125" s="184"/>
    </row>
    <row r="1126" spans="4:4">
      <c r="D1126" s="184"/>
    </row>
    <row r="1127" spans="4:4">
      <c r="D1127" s="184"/>
    </row>
    <row r="1128" spans="4:4">
      <c r="D1128" s="184"/>
    </row>
    <row r="1129" spans="4:4">
      <c r="D1129" s="184"/>
    </row>
    <row r="1130" spans="4:4">
      <c r="D1130" s="184"/>
    </row>
    <row r="1131" spans="4:4">
      <c r="D1131" s="184"/>
    </row>
    <row r="1132" spans="4:4">
      <c r="D1132" s="184"/>
    </row>
    <row r="1133" spans="4:4">
      <c r="D1133" s="184"/>
    </row>
    <row r="1134" spans="4:4">
      <c r="D1134" s="184"/>
    </row>
    <row r="1135" spans="4:4">
      <c r="D1135" s="184"/>
    </row>
    <row r="1136" spans="4:4">
      <c r="D1136" s="184"/>
    </row>
    <row r="1137" spans="4:4">
      <c r="D1137" s="184"/>
    </row>
    <row r="1138" spans="4:4">
      <c r="D1138" s="184"/>
    </row>
    <row r="1139" spans="4:4">
      <c r="D1139" s="184"/>
    </row>
    <row r="1140" spans="4:4">
      <c r="D1140" s="184"/>
    </row>
    <row r="1141" spans="4:4">
      <c r="D1141" s="184"/>
    </row>
    <row r="1142" spans="4:4">
      <c r="D1142" s="184"/>
    </row>
    <row r="1143" spans="4:4">
      <c r="D1143" s="184"/>
    </row>
    <row r="1144" spans="4:4">
      <c r="D1144" s="184"/>
    </row>
    <row r="1145" spans="4:4">
      <c r="D1145" s="184"/>
    </row>
    <row r="1146" spans="4:4">
      <c r="D1146" s="184"/>
    </row>
    <row r="1147" spans="4:4">
      <c r="D1147" s="184"/>
    </row>
    <row r="1148" spans="4:4">
      <c r="D1148" s="184"/>
    </row>
    <row r="1149" spans="4:4">
      <c r="D1149" s="184"/>
    </row>
    <row r="1150" spans="4:4">
      <c r="D1150" s="184"/>
    </row>
    <row r="1151" spans="4:4">
      <c r="D1151" s="184"/>
    </row>
    <row r="1152" spans="4:4">
      <c r="D1152" s="184"/>
    </row>
    <row r="1153" spans="4:4">
      <c r="D1153" s="184"/>
    </row>
    <row r="1154" spans="4:4">
      <c r="D1154" s="184"/>
    </row>
    <row r="1155" spans="4:4">
      <c r="D1155" s="184"/>
    </row>
    <row r="1156" spans="4:4">
      <c r="D1156" s="184"/>
    </row>
    <row r="1157" spans="4:4">
      <c r="D1157" s="184"/>
    </row>
    <row r="1158" spans="4:4">
      <c r="D1158" s="184"/>
    </row>
    <row r="1159" spans="4:4">
      <c r="D1159" s="184"/>
    </row>
    <row r="1160" spans="4:4">
      <c r="D1160" s="184"/>
    </row>
    <row r="1161" spans="4:4">
      <c r="D1161" s="184"/>
    </row>
    <row r="1162" spans="4:4">
      <c r="D1162" s="184"/>
    </row>
    <row r="1163" spans="4:4">
      <c r="D1163" s="184"/>
    </row>
    <row r="1164" spans="4:4">
      <c r="D1164" s="184"/>
    </row>
    <row r="1165" spans="4:4">
      <c r="D1165" s="184"/>
    </row>
    <row r="1166" spans="4:4">
      <c r="D1166" s="184"/>
    </row>
    <row r="1167" spans="4:4">
      <c r="D1167" s="184"/>
    </row>
    <row r="1168" spans="4:4">
      <c r="D1168" s="184"/>
    </row>
    <row r="1169" spans="4:4">
      <c r="D1169" s="184"/>
    </row>
    <row r="1170" spans="4:4">
      <c r="D1170" s="184"/>
    </row>
    <row r="1171" spans="4:4">
      <c r="D1171" s="184"/>
    </row>
    <row r="1172" spans="4:4">
      <c r="D1172" s="184"/>
    </row>
    <row r="1173" spans="4:4">
      <c r="D1173" s="184"/>
    </row>
    <row r="1174" spans="4:4">
      <c r="D1174" s="184"/>
    </row>
    <row r="1175" spans="4:4">
      <c r="D1175" s="184"/>
    </row>
    <row r="1176" spans="4:4">
      <c r="D1176" s="184"/>
    </row>
    <row r="1177" spans="4:4">
      <c r="D1177" s="184"/>
    </row>
    <row r="1178" spans="4:4">
      <c r="D1178" s="184"/>
    </row>
    <row r="1179" spans="4:4">
      <c r="D1179" s="184"/>
    </row>
    <row r="1180" spans="4:4">
      <c r="D1180" s="184"/>
    </row>
    <row r="1181" spans="4:4">
      <c r="D1181" s="184"/>
    </row>
    <row r="1182" spans="4:4">
      <c r="D1182" s="184"/>
    </row>
    <row r="1183" spans="4:4">
      <c r="D1183" s="184"/>
    </row>
    <row r="1184" spans="4:4">
      <c r="D1184" s="184"/>
    </row>
    <row r="1185" spans="4:4">
      <c r="D1185" s="184"/>
    </row>
    <row r="1186" spans="4:4">
      <c r="D1186" s="184"/>
    </row>
    <row r="1187" spans="4:4">
      <c r="D1187" s="184"/>
    </row>
    <row r="1188" spans="4:4">
      <c r="D1188" s="184"/>
    </row>
    <row r="1189" spans="4:4">
      <c r="D1189" s="184"/>
    </row>
    <row r="1190" spans="4:4">
      <c r="D1190" s="184"/>
    </row>
    <row r="1191" spans="4:4">
      <c r="D1191" s="184"/>
    </row>
    <row r="1192" spans="4:4">
      <c r="D1192" s="184"/>
    </row>
    <row r="1193" spans="4:4">
      <c r="D1193" s="184"/>
    </row>
    <row r="1194" spans="4:4">
      <c r="D1194" s="184"/>
    </row>
    <row r="1195" spans="4:4">
      <c r="D1195" s="184"/>
    </row>
    <row r="1196" spans="4:4">
      <c r="D1196" s="184"/>
    </row>
    <row r="1197" spans="4:4">
      <c r="D1197" s="184"/>
    </row>
    <row r="1198" spans="4:4">
      <c r="D1198" s="184"/>
    </row>
    <row r="1199" spans="4:4">
      <c r="D1199" s="184"/>
    </row>
    <row r="1200" spans="4:4">
      <c r="D1200" s="184"/>
    </row>
    <row r="1201" spans="4:4">
      <c r="D1201" s="184"/>
    </row>
    <row r="1202" spans="4:4">
      <c r="D1202" s="184"/>
    </row>
    <row r="1203" spans="4:4">
      <c r="D1203" s="184"/>
    </row>
    <row r="1204" spans="4:4">
      <c r="D1204" s="184"/>
    </row>
    <row r="1205" spans="4:4">
      <c r="D1205" s="184"/>
    </row>
    <row r="1206" spans="4:4">
      <c r="D1206" s="184"/>
    </row>
    <row r="1207" spans="4:4">
      <c r="D1207" s="184"/>
    </row>
    <row r="1208" spans="4:4">
      <c r="D1208" s="184"/>
    </row>
    <row r="1209" spans="4:4">
      <c r="D1209" s="184"/>
    </row>
    <row r="1210" spans="4:4">
      <c r="D1210" s="184"/>
    </row>
    <row r="1211" spans="4:4">
      <c r="D1211" s="184"/>
    </row>
    <row r="1212" spans="4:4">
      <c r="D1212" s="184"/>
    </row>
    <row r="1213" spans="4:4">
      <c r="D1213" s="184"/>
    </row>
    <row r="1214" spans="4:4">
      <c r="D1214" s="184"/>
    </row>
    <row r="1215" spans="4:4">
      <c r="D1215" s="184"/>
    </row>
    <row r="1216" spans="4:4">
      <c r="D1216" s="184"/>
    </row>
    <row r="1217" spans="4:4">
      <c r="D1217" s="184"/>
    </row>
    <row r="1218" spans="4:4">
      <c r="D1218" s="184"/>
    </row>
    <row r="1219" spans="4:4">
      <c r="D1219" s="184"/>
    </row>
    <row r="1220" spans="4:4">
      <c r="D1220" s="184"/>
    </row>
    <row r="1221" spans="4:4">
      <c r="D1221" s="184"/>
    </row>
    <row r="1222" spans="4:4">
      <c r="D1222" s="184"/>
    </row>
    <row r="1223" spans="4:4">
      <c r="D1223" s="184"/>
    </row>
    <row r="1224" spans="4:4">
      <c r="D1224" s="184"/>
    </row>
    <row r="1225" spans="4:4">
      <c r="D1225" s="184"/>
    </row>
    <row r="1226" spans="4:4">
      <c r="D1226" s="184"/>
    </row>
    <row r="1227" spans="4:4">
      <c r="D1227" s="184"/>
    </row>
    <row r="1228" spans="4:4">
      <c r="D1228" s="184"/>
    </row>
    <row r="1229" spans="4:4">
      <c r="D1229" s="184"/>
    </row>
    <row r="1230" spans="4:4">
      <c r="D1230" s="184"/>
    </row>
    <row r="1231" spans="4:4">
      <c r="D1231" s="184"/>
    </row>
    <row r="1232" spans="4:4">
      <c r="D1232" s="184"/>
    </row>
    <row r="1233" spans="4:4">
      <c r="D1233" s="184"/>
    </row>
    <row r="1234" spans="4:4">
      <c r="D1234" s="184"/>
    </row>
    <row r="1235" spans="4:4">
      <c r="D1235" s="184"/>
    </row>
    <row r="1236" spans="4:4">
      <c r="D1236" s="184"/>
    </row>
    <row r="1237" spans="4:4">
      <c r="D1237" s="184"/>
    </row>
    <row r="1238" spans="4:4">
      <c r="D1238" s="184"/>
    </row>
    <row r="1239" spans="4:4">
      <c r="D1239" s="184"/>
    </row>
    <row r="1240" spans="4:4">
      <c r="D1240" s="184"/>
    </row>
    <row r="1241" spans="4:4">
      <c r="D1241" s="184"/>
    </row>
    <row r="1242" spans="4:4">
      <c r="D1242" s="184"/>
    </row>
    <row r="1243" spans="4:4">
      <c r="D1243" s="184"/>
    </row>
    <row r="1244" spans="4:4">
      <c r="D1244" s="184"/>
    </row>
    <row r="1245" spans="4:4">
      <c r="D1245" s="184"/>
    </row>
    <row r="1246" spans="4:4">
      <c r="D1246" s="184"/>
    </row>
    <row r="1247" spans="4:4">
      <c r="D1247" s="184"/>
    </row>
    <row r="1248" spans="4:4">
      <c r="D1248" s="184"/>
    </row>
    <row r="1249" spans="4:4">
      <c r="D1249" s="184"/>
    </row>
    <row r="1250" spans="4:4">
      <c r="D1250" s="184"/>
    </row>
    <row r="1251" spans="4:4">
      <c r="D1251" s="184"/>
    </row>
    <row r="1252" spans="4:4">
      <c r="D1252" s="184"/>
    </row>
    <row r="1253" spans="4:4">
      <c r="D1253" s="184"/>
    </row>
    <row r="1254" spans="4:4">
      <c r="D1254" s="184"/>
    </row>
    <row r="1255" spans="4:4">
      <c r="D1255" s="184"/>
    </row>
    <row r="1256" spans="4:4">
      <c r="D1256" s="184"/>
    </row>
    <row r="1257" spans="4:4">
      <c r="D1257" s="184"/>
    </row>
    <row r="1258" spans="4:4">
      <c r="D1258" s="184"/>
    </row>
    <row r="1259" spans="4:4">
      <c r="D1259" s="184"/>
    </row>
    <row r="1260" spans="4:4">
      <c r="D1260" s="184"/>
    </row>
    <row r="1261" spans="4:4">
      <c r="D1261" s="184"/>
    </row>
    <row r="1262" spans="4:4">
      <c r="D1262" s="184"/>
    </row>
    <row r="1263" spans="4:4">
      <c r="D1263" s="184"/>
    </row>
    <row r="1264" spans="4:4">
      <c r="D1264" s="184"/>
    </row>
    <row r="1265" spans="4:4">
      <c r="D1265" s="184"/>
    </row>
    <row r="1266" spans="4:4">
      <c r="D1266" s="184"/>
    </row>
    <row r="1267" spans="4:4">
      <c r="D1267" s="184"/>
    </row>
    <row r="1268" spans="4:4">
      <c r="D1268" s="184"/>
    </row>
    <row r="1269" spans="4:4">
      <c r="D1269" s="184"/>
    </row>
    <row r="1270" spans="4:4">
      <c r="D1270" s="184"/>
    </row>
    <row r="1271" spans="4:4">
      <c r="D1271" s="184"/>
    </row>
    <row r="1272" spans="4:4">
      <c r="D1272" s="184"/>
    </row>
    <row r="1273" spans="4:4">
      <c r="D1273" s="184"/>
    </row>
    <row r="1274" spans="4:4">
      <c r="D1274" s="184"/>
    </row>
    <row r="1275" spans="4:4">
      <c r="D1275" s="184"/>
    </row>
    <row r="1276" spans="4:4">
      <c r="D1276" s="184"/>
    </row>
    <row r="1277" spans="4:4">
      <c r="D1277" s="184"/>
    </row>
    <row r="1278" spans="4:4">
      <c r="D1278" s="184"/>
    </row>
    <row r="1279" spans="4:4">
      <c r="D1279" s="184"/>
    </row>
    <row r="1280" spans="4:4">
      <c r="D1280" s="184"/>
    </row>
    <row r="1281" spans="4:4">
      <c r="D1281" s="184"/>
    </row>
    <row r="1282" spans="4:4">
      <c r="D1282" s="184"/>
    </row>
    <row r="1283" spans="4:4">
      <c r="D1283" s="184"/>
    </row>
    <row r="1284" spans="4:4">
      <c r="D1284" s="184"/>
    </row>
    <row r="1285" spans="4:4">
      <c r="D1285" s="184"/>
    </row>
    <row r="1286" spans="4:4">
      <c r="D1286" s="184"/>
    </row>
    <row r="1287" spans="4:4">
      <c r="D1287" s="184"/>
    </row>
    <row r="1288" spans="4:4">
      <c r="D1288" s="184"/>
    </row>
    <row r="1289" spans="4:4">
      <c r="D1289" s="184"/>
    </row>
    <row r="1290" spans="4:4">
      <c r="D1290" s="184"/>
    </row>
    <row r="1291" spans="4:4">
      <c r="D1291" s="184"/>
    </row>
    <row r="1292" spans="4:4">
      <c r="D1292" s="184"/>
    </row>
    <row r="1293" spans="4:4">
      <c r="D1293" s="184"/>
    </row>
    <row r="1294" spans="4:4">
      <c r="D1294" s="184"/>
    </row>
    <row r="1295" spans="4:4">
      <c r="D1295" s="184"/>
    </row>
    <row r="1296" spans="4:4">
      <c r="D1296" s="184"/>
    </row>
    <row r="1297" spans="4:4">
      <c r="D1297" s="184"/>
    </row>
    <row r="1298" spans="4:4">
      <c r="D1298" s="184"/>
    </row>
    <row r="1299" spans="4:4">
      <c r="D1299" s="184"/>
    </row>
    <row r="1300" spans="4:4">
      <c r="D1300" s="184"/>
    </row>
    <row r="1301" spans="4:4">
      <c r="D1301" s="184"/>
    </row>
    <row r="1302" spans="4:4">
      <c r="D1302" s="184"/>
    </row>
    <row r="1303" spans="4:4">
      <c r="D1303" s="184"/>
    </row>
    <row r="1304" spans="4:4">
      <c r="D1304" s="184"/>
    </row>
    <row r="1305" spans="4:4">
      <c r="D1305" s="184"/>
    </row>
    <row r="1306" spans="4:4">
      <c r="D1306" s="184"/>
    </row>
    <row r="1307" spans="4:4">
      <c r="D1307" s="184"/>
    </row>
    <row r="1308" spans="4:4">
      <c r="D1308" s="184"/>
    </row>
    <row r="1309" spans="4:4">
      <c r="D1309" s="184"/>
    </row>
    <row r="1310" spans="4:4">
      <c r="D1310" s="184"/>
    </row>
    <row r="1311" spans="4:4">
      <c r="D1311" s="184"/>
    </row>
    <row r="1312" spans="4:4">
      <c r="D1312" s="184"/>
    </row>
    <row r="1313" spans="4:4">
      <c r="D1313" s="184"/>
    </row>
    <row r="1314" spans="4:4">
      <c r="D1314" s="184"/>
    </row>
    <row r="1315" spans="4:4">
      <c r="D1315" s="184"/>
    </row>
    <row r="1316" spans="4:4">
      <c r="D1316" s="184"/>
    </row>
    <row r="1317" spans="4:4">
      <c r="D1317" s="184"/>
    </row>
    <row r="1318" spans="4:4">
      <c r="D1318" s="184"/>
    </row>
    <row r="1319" spans="4:4">
      <c r="D1319" s="184"/>
    </row>
    <row r="1320" spans="4:4">
      <c r="D1320" s="184"/>
    </row>
    <row r="1321" spans="4:4">
      <c r="D1321" s="184"/>
    </row>
    <row r="1322" spans="4:4">
      <c r="D1322" s="184"/>
    </row>
    <row r="1323" spans="4:4">
      <c r="D1323" s="184"/>
    </row>
    <row r="1324" spans="4:4">
      <c r="D1324" s="184"/>
    </row>
    <row r="1325" spans="4:4">
      <c r="D1325" s="184"/>
    </row>
    <row r="1326" spans="4:4">
      <c r="D1326" s="184"/>
    </row>
    <row r="1327" spans="4:4">
      <c r="D1327" s="184"/>
    </row>
    <row r="1328" spans="4:4">
      <c r="D1328" s="184"/>
    </row>
    <row r="1329" spans="4:4">
      <c r="D1329" s="184"/>
    </row>
    <row r="1330" spans="4:4">
      <c r="D1330" s="184"/>
    </row>
    <row r="1331" spans="4:4">
      <c r="D1331" s="184"/>
    </row>
    <row r="1332" spans="4:4">
      <c r="D1332" s="184"/>
    </row>
    <row r="1333" spans="4:4">
      <c r="D1333" s="184"/>
    </row>
    <row r="1334" spans="4:4">
      <c r="D1334" s="184"/>
    </row>
    <row r="1335" spans="4:4">
      <c r="D1335" s="184"/>
    </row>
    <row r="1336" spans="4:4">
      <c r="D1336" s="184"/>
    </row>
    <row r="1337" spans="4:4">
      <c r="D1337" s="184"/>
    </row>
    <row r="1338" spans="4:4">
      <c r="D1338" s="184"/>
    </row>
    <row r="1339" spans="4:4">
      <c r="D1339" s="184"/>
    </row>
    <row r="1340" spans="4:4">
      <c r="D1340" s="184"/>
    </row>
    <row r="1341" spans="4:4">
      <c r="D1341" s="184"/>
    </row>
    <row r="1342" spans="4:4">
      <c r="D1342" s="184"/>
    </row>
    <row r="1343" spans="4:4">
      <c r="D1343" s="184"/>
    </row>
    <row r="1344" spans="4:4">
      <c r="D1344" s="184"/>
    </row>
    <row r="1345" spans="4:4">
      <c r="D1345" s="184"/>
    </row>
    <row r="1346" spans="4:4">
      <c r="D1346" s="184"/>
    </row>
    <row r="1347" spans="4:4">
      <c r="D1347" s="184"/>
    </row>
    <row r="1348" spans="4:4">
      <c r="D1348" s="184"/>
    </row>
    <row r="1349" spans="4:4">
      <c r="D1349" s="184"/>
    </row>
    <row r="1350" spans="4:4">
      <c r="D1350" s="184"/>
    </row>
    <row r="1351" spans="4:4">
      <c r="D1351" s="184"/>
    </row>
    <row r="1352" spans="4:4">
      <c r="D1352" s="184"/>
    </row>
    <row r="1353" spans="4:4">
      <c r="D1353" s="184"/>
    </row>
    <row r="1354" spans="4:4">
      <c r="D1354" s="184"/>
    </row>
    <row r="1355" spans="4:4">
      <c r="D1355" s="184"/>
    </row>
    <row r="1356" spans="4:4">
      <c r="D1356" s="184"/>
    </row>
    <row r="1357" spans="4:4">
      <c r="D1357" s="184"/>
    </row>
    <row r="1358" spans="4:4">
      <c r="D1358" s="184"/>
    </row>
    <row r="1359" spans="4:4">
      <c r="D1359" s="184"/>
    </row>
    <row r="1360" spans="4:4">
      <c r="D1360" s="184"/>
    </row>
    <row r="1361" spans="4:4">
      <c r="D1361" s="184"/>
    </row>
    <row r="1362" spans="4:4">
      <c r="D1362" s="184"/>
    </row>
    <row r="1363" spans="4:4">
      <c r="D1363" s="184"/>
    </row>
    <row r="1364" spans="4:4">
      <c r="D1364" s="184"/>
    </row>
    <row r="1365" spans="4:4">
      <c r="D1365" s="184"/>
    </row>
    <row r="1366" spans="4:4">
      <c r="D1366" s="184"/>
    </row>
    <row r="1367" spans="4:4">
      <c r="D1367" s="184"/>
    </row>
    <row r="1368" spans="4:4">
      <c r="D1368" s="184"/>
    </row>
    <row r="1369" spans="4:4">
      <c r="D1369" s="184"/>
    </row>
    <row r="1370" spans="4:4">
      <c r="D1370" s="184"/>
    </row>
    <row r="1371" spans="4:4">
      <c r="D1371" s="184"/>
    </row>
    <row r="1372" spans="4:4">
      <c r="D1372" s="184"/>
    </row>
    <row r="1373" spans="4:4">
      <c r="D1373" s="184"/>
    </row>
    <row r="1374" spans="4:4">
      <c r="D1374" s="184"/>
    </row>
    <row r="1375" spans="4:4">
      <c r="D1375" s="184"/>
    </row>
    <row r="1376" spans="4:4">
      <c r="D1376" s="184"/>
    </row>
    <row r="1377" spans="4:4">
      <c r="D1377" s="184"/>
    </row>
    <row r="1378" spans="4:4">
      <c r="D1378" s="184"/>
    </row>
    <row r="1379" spans="4:4">
      <c r="D1379" s="184"/>
    </row>
    <row r="1380" spans="4:4">
      <c r="D1380" s="184"/>
    </row>
    <row r="1381" spans="4:4">
      <c r="D1381" s="184"/>
    </row>
    <row r="1382" spans="4:4">
      <c r="D1382" s="184"/>
    </row>
    <row r="1383" spans="4:4">
      <c r="D1383" s="184"/>
    </row>
    <row r="1384" spans="4:4">
      <c r="D1384" s="184"/>
    </row>
    <row r="1385" spans="4:4">
      <c r="D1385" s="184"/>
    </row>
    <row r="1386" spans="4:4">
      <c r="D1386" s="184"/>
    </row>
    <row r="1387" spans="4:4">
      <c r="D1387" s="184"/>
    </row>
    <row r="1388" spans="4:4">
      <c r="D1388" s="184"/>
    </row>
    <row r="1389" spans="4:4">
      <c r="D1389" s="184"/>
    </row>
    <row r="1390" spans="4:4">
      <c r="D1390" s="184"/>
    </row>
    <row r="1391" spans="4:4">
      <c r="D1391" s="184"/>
    </row>
    <row r="1392" spans="4:4">
      <c r="D1392" s="184"/>
    </row>
    <row r="1393" spans="4:4">
      <c r="D1393" s="184"/>
    </row>
    <row r="1394" spans="4:4">
      <c r="D1394" s="184"/>
    </row>
    <row r="1395" spans="4:4">
      <c r="D1395" s="184"/>
    </row>
    <row r="1396" spans="4:4">
      <c r="D1396" s="184"/>
    </row>
    <row r="1397" spans="4:4">
      <c r="D1397" s="184"/>
    </row>
    <row r="1398" spans="4:4">
      <c r="D1398" s="184"/>
    </row>
    <row r="1399" spans="4:4">
      <c r="D1399" s="184"/>
    </row>
    <row r="1400" spans="4:4">
      <c r="D1400" s="184"/>
    </row>
    <row r="1401" spans="4:4">
      <c r="D1401" s="184"/>
    </row>
    <row r="1402" spans="4:4">
      <c r="D1402" s="184"/>
    </row>
    <row r="1403" spans="4:4">
      <c r="D1403" s="184"/>
    </row>
    <row r="1404" spans="4:4">
      <c r="D1404" s="184"/>
    </row>
    <row r="1405" spans="4:4">
      <c r="D1405" s="184"/>
    </row>
    <row r="1406" spans="4:4">
      <c r="D1406" s="184"/>
    </row>
    <row r="1407" spans="4:4">
      <c r="D1407" s="184"/>
    </row>
    <row r="1408" spans="4:4">
      <c r="D1408" s="184"/>
    </row>
    <row r="1409" spans="4:4">
      <c r="D1409" s="184"/>
    </row>
    <row r="1410" spans="4:4">
      <c r="D1410" s="184"/>
    </row>
    <row r="1411" spans="4:4">
      <c r="D1411" s="184"/>
    </row>
    <row r="1412" spans="4:4">
      <c r="D1412" s="184"/>
    </row>
    <row r="1413" spans="4:4">
      <c r="D1413" s="184"/>
    </row>
    <row r="1414" spans="4:4">
      <c r="D1414" s="184"/>
    </row>
    <row r="1415" spans="4:4">
      <c r="D1415" s="184"/>
    </row>
    <row r="1416" spans="4:4">
      <c r="D1416" s="184"/>
    </row>
    <row r="1417" spans="4:4">
      <c r="D1417" s="184"/>
    </row>
    <row r="1418" spans="4:4">
      <c r="D1418" s="184"/>
    </row>
    <row r="1419" spans="4:4">
      <c r="D1419" s="184"/>
    </row>
    <row r="1420" spans="4:4">
      <c r="D1420" s="184"/>
    </row>
    <row r="1421" spans="4:4">
      <c r="D1421" s="184"/>
    </row>
    <row r="1422" spans="4:4">
      <c r="D1422" s="184"/>
    </row>
    <row r="1423" spans="4:4">
      <c r="D1423" s="184"/>
    </row>
    <row r="1424" spans="4:4">
      <c r="D1424" s="184"/>
    </row>
    <row r="1425" spans="4:4">
      <c r="D1425" s="184"/>
    </row>
    <row r="1426" spans="4:4">
      <c r="D1426" s="184"/>
    </row>
    <row r="1427" spans="4:4">
      <c r="D1427" s="184"/>
    </row>
    <row r="1428" spans="4:4">
      <c r="D1428" s="184"/>
    </row>
    <row r="1429" spans="4:4">
      <c r="D1429" s="184"/>
    </row>
    <row r="1430" spans="4:4">
      <c r="D1430" s="184"/>
    </row>
    <row r="1431" spans="4:4">
      <c r="D1431" s="184"/>
    </row>
    <row r="1432" spans="4:4">
      <c r="D1432" s="184"/>
    </row>
    <row r="1433" spans="4:4">
      <c r="D1433" s="184"/>
    </row>
    <row r="1434" spans="4:4">
      <c r="D1434" s="184"/>
    </row>
    <row r="1435" spans="4:4">
      <c r="D1435" s="184"/>
    </row>
    <row r="1436" spans="4:4">
      <c r="D1436" s="184"/>
    </row>
    <row r="1437" spans="4:4">
      <c r="D1437" s="184"/>
    </row>
    <row r="1438" spans="4:4">
      <c r="D1438" s="184"/>
    </row>
    <row r="1439" spans="4:4">
      <c r="D1439" s="184"/>
    </row>
    <row r="1440" spans="4:4">
      <c r="D1440" s="184"/>
    </row>
    <row r="1441" spans="4:4">
      <c r="D1441" s="184"/>
    </row>
    <row r="1442" spans="4:4">
      <c r="D1442" s="184"/>
    </row>
    <row r="1443" spans="4:4">
      <c r="D1443" s="184"/>
    </row>
    <row r="1444" spans="4:4">
      <c r="D1444" s="184"/>
    </row>
    <row r="1445" spans="4:4">
      <c r="D1445" s="184"/>
    </row>
    <row r="1446" spans="4:4">
      <c r="D1446" s="184"/>
    </row>
    <row r="1447" spans="4:4">
      <c r="D1447" s="184"/>
    </row>
    <row r="1448" spans="4:4">
      <c r="D1448" s="184"/>
    </row>
    <row r="1449" spans="4:4">
      <c r="D1449" s="184"/>
    </row>
    <row r="1450" spans="4:4">
      <c r="D1450" s="184"/>
    </row>
    <row r="1451" spans="4:4">
      <c r="D1451" s="184"/>
    </row>
    <row r="1452" spans="4:4">
      <c r="D1452" s="184"/>
    </row>
    <row r="1453" spans="4:4">
      <c r="D1453" s="184"/>
    </row>
    <row r="1454" spans="4:4">
      <c r="D1454" s="184"/>
    </row>
    <row r="1455" spans="4:4">
      <c r="D1455" s="184"/>
    </row>
    <row r="1456" spans="4:4">
      <c r="D1456" s="184"/>
    </row>
    <row r="1457" spans="4:4">
      <c r="D1457" s="184"/>
    </row>
    <row r="1458" spans="4:4">
      <c r="D1458" s="184"/>
    </row>
    <row r="1459" spans="4:4">
      <c r="D1459" s="184"/>
    </row>
    <row r="1460" spans="4:4">
      <c r="D1460" s="184"/>
    </row>
    <row r="1461" spans="4:4">
      <c r="D1461" s="184"/>
    </row>
    <row r="1462" spans="4:4">
      <c r="D1462" s="184"/>
    </row>
    <row r="1463" spans="4:4">
      <c r="D1463" s="184"/>
    </row>
    <row r="1464" spans="4:4">
      <c r="D1464" s="184"/>
    </row>
    <row r="1465" spans="4:4">
      <c r="D1465" s="184"/>
    </row>
    <row r="1466" spans="4:4">
      <c r="D1466" s="184"/>
    </row>
    <row r="1467" spans="4:4">
      <c r="D1467" s="184"/>
    </row>
    <row r="1468" spans="4:4">
      <c r="D1468" s="184"/>
    </row>
    <row r="1469" spans="4:4">
      <c r="D1469" s="184"/>
    </row>
    <row r="1470" spans="4:4">
      <c r="D1470" s="184"/>
    </row>
    <row r="1471" spans="4:4">
      <c r="D1471" s="184"/>
    </row>
    <row r="1472" spans="4:4">
      <c r="D1472" s="184"/>
    </row>
    <row r="1473" spans="4:4">
      <c r="D1473" s="184"/>
    </row>
    <row r="1474" spans="4:4">
      <c r="D1474" s="184"/>
    </row>
    <row r="1475" spans="4:4">
      <c r="D1475" s="184"/>
    </row>
    <row r="1476" spans="4:4">
      <c r="D1476" s="184"/>
    </row>
    <row r="1477" spans="4:4">
      <c r="D1477" s="184"/>
    </row>
    <row r="1478" spans="4:4">
      <c r="D1478" s="184"/>
    </row>
    <row r="1479" spans="4:4">
      <c r="D1479" s="184"/>
    </row>
    <row r="1480" spans="4:4">
      <c r="D1480" s="184"/>
    </row>
    <row r="1481" spans="4:4">
      <c r="D1481" s="184"/>
    </row>
    <row r="1482" spans="4:4">
      <c r="D1482" s="184"/>
    </row>
    <row r="1483" spans="4:4">
      <c r="D1483" s="184"/>
    </row>
    <row r="1484" spans="4:4">
      <c r="D1484" s="184"/>
    </row>
    <row r="1485" spans="4:4">
      <c r="D1485" s="184"/>
    </row>
    <row r="1486" spans="4:4">
      <c r="D1486" s="184"/>
    </row>
    <row r="1487" spans="4:4">
      <c r="D1487" s="184"/>
    </row>
    <row r="1488" spans="4:4">
      <c r="D1488" s="184"/>
    </row>
    <row r="1489" spans="4:4">
      <c r="D1489" s="184"/>
    </row>
    <row r="1490" spans="4:4">
      <c r="D1490" s="184"/>
    </row>
    <row r="1491" spans="4:4">
      <c r="D1491" s="184"/>
    </row>
    <row r="1492" spans="4:4">
      <c r="D1492" s="184"/>
    </row>
    <row r="1493" spans="4:4">
      <c r="D1493" s="184"/>
    </row>
    <row r="1494" spans="4:4">
      <c r="D1494" s="184"/>
    </row>
    <row r="1495" spans="4:4">
      <c r="D1495" s="184"/>
    </row>
    <row r="1496" spans="4:4">
      <c r="D1496" s="184"/>
    </row>
    <row r="1497" spans="4:4">
      <c r="D1497" s="184"/>
    </row>
    <row r="1498" spans="4:4">
      <c r="D1498" s="184"/>
    </row>
    <row r="1499" spans="4:4">
      <c r="D1499" s="184"/>
    </row>
    <row r="1500" spans="4:4">
      <c r="D1500" s="184"/>
    </row>
    <row r="1501" spans="4:4">
      <c r="D1501" s="184"/>
    </row>
    <row r="1502" spans="4:4">
      <c r="D1502" s="184"/>
    </row>
    <row r="1503" spans="4:4">
      <c r="D1503" s="184"/>
    </row>
    <row r="1504" spans="4:4">
      <c r="D1504" s="184"/>
    </row>
    <row r="1505" spans="4:4">
      <c r="D1505" s="184"/>
    </row>
    <row r="1506" spans="4:4">
      <c r="D1506" s="184"/>
    </row>
    <row r="1507" spans="4:4">
      <c r="D1507" s="184"/>
    </row>
    <row r="1508" spans="4:4">
      <c r="D1508" s="184"/>
    </row>
    <row r="1509" spans="4:4">
      <c r="D1509" s="184"/>
    </row>
    <row r="1510" spans="4:4">
      <c r="D1510" s="184"/>
    </row>
    <row r="1511" spans="4:4">
      <c r="D1511" s="184"/>
    </row>
    <row r="1512" spans="4:4">
      <c r="D1512" s="184"/>
    </row>
    <row r="1513" spans="4:4">
      <c r="D1513" s="184"/>
    </row>
    <row r="1514" spans="4:4">
      <c r="D1514" s="184"/>
    </row>
    <row r="1515" spans="4:4">
      <c r="D1515" s="184"/>
    </row>
    <row r="1516" spans="4:4">
      <c r="D1516" s="184"/>
    </row>
    <row r="1517" spans="4:4">
      <c r="D1517" s="184"/>
    </row>
    <row r="1518" spans="4:4">
      <c r="D1518" s="184"/>
    </row>
    <row r="1519" spans="4:4">
      <c r="D1519" s="184"/>
    </row>
    <row r="1520" spans="4:4">
      <c r="D1520" s="184"/>
    </row>
    <row r="1521" spans="4:4">
      <c r="D1521" s="184"/>
    </row>
    <row r="1522" spans="4:4">
      <c r="D1522" s="184"/>
    </row>
    <row r="1523" spans="4:4">
      <c r="D1523" s="184"/>
    </row>
    <row r="1524" spans="4:4">
      <c r="D1524" s="184"/>
    </row>
    <row r="1525" spans="4:4">
      <c r="D1525" s="184"/>
    </row>
    <row r="1526" spans="4:4">
      <c r="D1526" s="184"/>
    </row>
    <row r="1527" spans="4:4">
      <c r="D1527" s="184"/>
    </row>
    <row r="1528" spans="4:4">
      <c r="D1528" s="184"/>
    </row>
    <row r="1529" spans="4:4">
      <c r="D1529" s="184"/>
    </row>
    <row r="1530" spans="4:4">
      <c r="D1530" s="184"/>
    </row>
    <row r="1531" spans="4:4">
      <c r="D1531" s="184"/>
    </row>
    <row r="1532" spans="4:4">
      <c r="D1532" s="184"/>
    </row>
    <row r="1533" spans="4:4">
      <c r="D1533" s="184"/>
    </row>
    <row r="1534" spans="4:4">
      <c r="D1534" s="184"/>
    </row>
    <row r="1535" spans="4:4">
      <c r="D1535" s="184"/>
    </row>
    <row r="1536" spans="4:4">
      <c r="D1536" s="184"/>
    </row>
    <row r="1537" spans="4:4">
      <c r="D1537" s="184"/>
    </row>
    <row r="1538" spans="4:4">
      <c r="D1538" s="184"/>
    </row>
    <row r="1539" spans="4:4">
      <c r="D1539" s="184"/>
    </row>
    <row r="1540" spans="4:4">
      <c r="D1540" s="184"/>
    </row>
    <row r="1541" spans="4:4">
      <c r="D1541" s="184"/>
    </row>
    <row r="1542" spans="4:4">
      <c r="D1542" s="184"/>
    </row>
    <row r="1543" spans="4:4">
      <c r="D1543" s="184"/>
    </row>
    <row r="1544" spans="4:4">
      <c r="D1544" s="184"/>
    </row>
    <row r="1545" spans="4:4">
      <c r="D1545" s="184"/>
    </row>
    <row r="1546" spans="4:4">
      <c r="D1546" s="184"/>
    </row>
    <row r="1547" spans="4:4">
      <c r="D1547" s="184"/>
    </row>
    <row r="1548" spans="4:4">
      <c r="D1548" s="184"/>
    </row>
    <row r="1549" spans="4:4">
      <c r="D1549" s="184"/>
    </row>
    <row r="1550" spans="4:4">
      <c r="D1550" s="184"/>
    </row>
    <row r="1551" spans="4:4">
      <c r="D1551" s="184"/>
    </row>
    <row r="1552" spans="4:4">
      <c r="D1552" s="184"/>
    </row>
    <row r="1553" spans="4:4">
      <c r="D1553" s="184"/>
    </row>
    <row r="1554" spans="4:4">
      <c r="D1554" s="184"/>
    </row>
    <row r="1555" spans="4:4">
      <c r="D1555" s="184"/>
    </row>
    <row r="1556" spans="4:4">
      <c r="D1556" s="184"/>
    </row>
    <row r="1557" spans="4:4">
      <c r="D1557" s="184"/>
    </row>
    <row r="1558" spans="4:4">
      <c r="D1558" s="184"/>
    </row>
    <row r="1559" spans="4:4">
      <c r="D1559" s="184"/>
    </row>
    <row r="1560" spans="4:4">
      <c r="D1560" s="184"/>
    </row>
    <row r="1561" spans="4:4">
      <c r="D1561" s="184"/>
    </row>
    <row r="1562" spans="4:4">
      <c r="D1562" s="184"/>
    </row>
    <row r="1563" spans="4:4">
      <c r="D1563" s="184"/>
    </row>
    <row r="1564" spans="4:4">
      <c r="D1564" s="184"/>
    </row>
    <row r="1565" spans="4:4">
      <c r="D1565" s="184"/>
    </row>
    <row r="1566" spans="4:4">
      <c r="D1566" s="184"/>
    </row>
    <row r="1567" spans="4:4">
      <c r="D1567" s="184"/>
    </row>
    <row r="1568" spans="4:4">
      <c r="D1568" s="184"/>
    </row>
    <row r="1569" spans="4:4">
      <c r="D1569" s="184"/>
    </row>
    <row r="1570" spans="4:4">
      <c r="D1570" s="184"/>
    </row>
    <row r="1571" spans="4:4">
      <c r="D1571" s="184"/>
    </row>
    <row r="1572" spans="4:4">
      <c r="D1572" s="184"/>
    </row>
    <row r="1573" spans="4:4">
      <c r="D1573" s="184"/>
    </row>
    <row r="1574" spans="4:4">
      <c r="D1574" s="184"/>
    </row>
    <row r="1575" spans="4:4">
      <c r="D1575" s="184"/>
    </row>
    <row r="1576" spans="4:4">
      <c r="D1576" s="184"/>
    </row>
    <row r="1577" spans="4:4">
      <c r="D1577" s="184"/>
    </row>
    <row r="1578" spans="4:4">
      <c r="D1578" s="184"/>
    </row>
    <row r="1579" spans="4:4">
      <c r="D1579" s="184"/>
    </row>
    <row r="1580" spans="4:4">
      <c r="D1580" s="184"/>
    </row>
    <row r="1581" spans="4:4">
      <c r="D1581" s="184"/>
    </row>
    <row r="1582" spans="4:4">
      <c r="D1582" s="184"/>
    </row>
    <row r="1583" spans="4:4">
      <c r="D1583" s="184"/>
    </row>
    <row r="1584" spans="4:4">
      <c r="D1584" s="184"/>
    </row>
    <row r="1585" spans="4:4">
      <c r="D1585" s="184"/>
    </row>
    <row r="1586" spans="4:4">
      <c r="D1586" s="184"/>
    </row>
    <row r="1587" spans="4:4">
      <c r="D1587" s="184"/>
    </row>
    <row r="1588" spans="4:4">
      <c r="D1588" s="184"/>
    </row>
    <row r="1589" spans="4:4">
      <c r="D1589" s="184"/>
    </row>
    <row r="1590" spans="4:4">
      <c r="D1590" s="184"/>
    </row>
    <row r="1591" spans="4:4">
      <c r="D1591" s="184"/>
    </row>
    <row r="1592" spans="4:4">
      <c r="D1592" s="184"/>
    </row>
    <row r="1593" spans="4:4">
      <c r="D1593" s="184"/>
    </row>
    <row r="1594" spans="4:4">
      <c r="D1594" s="184"/>
    </row>
    <row r="1595" spans="4:4">
      <c r="D1595" s="184"/>
    </row>
    <row r="1596" spans="4:4">
      <c r="D1596" s="184"/>
    </row>
    <row r="1597" spans="4:4">
      <c r="D1597" s="184"/>
    </row>
    <row r="1598" spans="4:4">
      <c r="D1598" s="184"/>
    </row>
    <row r="1599" spans="4:4">
      <c r="D1599" s="184"/>
    </row>
    <row r="1600" spans="4:4">
      <c r="D1600" s="184"/>
    </row>
    <row r="1601" spans="4:4">
      <c r="D1601" s="184"/>
    </row>
    <row r="1602" spans="4:4">
      <c r="D1602" s="184"/>
    </row>
    <row r="1603" spans="4:4">
      <c r="D1603" s="184"/>
    </row>
    <row r="1604" spans="4:4">
      <c r="D1604" s="184"/>
    </row>
    <row r="1605" spans="4:4">
      <c r="D1605" s="184"/>
    </row>
    <row r="1606" spans="4:4">
      <c r="D1606" s="184"/>
    </row>
    <row r="1607" spans="4:4">
      <c r="D1607" s="184"/>
    </row>
    <row r="1608" spans="4:4">
      <c r="D1608" s="184"/>
    </row>
    <row r="1609" spans="4:4">
      <c r="D1609" s="184"/>
    </row>
    <row r="1610" spans="4:4">
      <c r="D1610" s="184"/>
    </row>
    <row r="1611" spans="4:4">
      <c r="D1611" s="184"/>
    </row>
    <row r="1612" spans="4:4">
      <c r="D1612" s="184"/>
    </row>
    <row r="1613" spans="4:4">
      <c r="D1613" s="184"/>
    </row>
    <row r="1614" spans="4:4">
      <c r="D1614" s="184"/>
    </row>
    <row r="1615" spans="4:4">
      <c r="D1615" s="184"/>
    </row>
    <row r="1616" spans="4:4">
      <c r="D1616" s="184"/>
    </row>
    <row r="1617" spans="4:4">
      <c r="D1617" s="184"/>
    </row>
    <row r="1618" spans="4:4">
      <c r="D1618" s="184"/>
    </row>
    <row r="1619" spans="4:4">
      <c r="D1619" s="184"/>
    </row>
    <row r="1620" spans="4:4">
      <c r="D1620" s="184"/>
    </row>
    <row r="1621" spans="4:4">
      <c r="D1621" s="184"/>
    </row>
    <row r="1622" spans="4:4">
      <c r="D1622" s="184"/>
    </row>
    <row r="1623" spans="4:4">
      <c r="D1623" s="184"/>
    </row>
    <row r="1624" spans="4:4">
      <c r="D1624" s="184"/>
    </row>
    <row r="1625" spans="4:4">
      <c r="D1625" s="184"/>
    </row>
    <row r="1626" spans="4:4">
      <c r="D1626" s="184"/>
    </row>
    <row r="1627" spans="4:4">
      <c r="D1627" s="184"/>
    </row>
    <row r="1628" spans="4:4">
      <c r="D1628" s="184"/>
    </row>
    <row r="1629" spans="4:4">
      <c r="D1629" s="184"/>
    </row>
    <row r="1630" spans="4:4">
      <c r="D1630" s="184"/>
    </row>
    <row r="1631" spans="4:4">
      <c r="D1631" s="184"/>
    </row>
    <row r="1632" spans="4:4">
      <c r="D1632" s="184"/>
    </row>
    <row r="1633" spans="4:4">
      <c r="D1633" s="184"/>
    </row>
    <row r="1634" spans="4:4">
      <c r="D1634" s="184"/>
    </row>
    <row r="1635" spans="4:4">
      <c r="D1635" s="184"/>
    </row>
    <row r="1636" spans="4:4">
      <c r="D1636" s="184"/>
    </row>
    <row r="1637" spans="4:4">
      <c r="D1637" s="184"/>
    </row>
    <row r="1638" spans="4:4">
      <c r="D1638" s="184"/>
    </row>
    <row r="1639" spans="4:4">
      <c r="D1639" s="184"/>
    </row>
    <row r="1640" spans="4:4">
      <c r="D1640" s="184"/>
    </row>
    <row r="1641" spans="4:4">
      <c r="D1641" s="184"/>
    </row>
    <row r="1642" spans="4:4">
      <c r="D1642" s="184"/>
    </row>
    <row r="1643" spans="4:4">
      <c r="D1643" s="184"/>
    </row>
    <row r="1644" spans="4:4">
      <c r="D1644" s="184"/>
    </row>
    <row r="1645" spans="4:4">
      <c r="D1645" s="184"/>
    </row>
    <row r="1646" spans="4:4">
      <c r="D1646" s="184"/>
    </row>
    <row r="1647" spans="4:4">
      <c r="D1647" s="184"/>
    </row>
    <row r="1648" spans="4:4">
      <c r="D1648" s="184"/>
    </row>
    <row r="1649" spans="4:4">
      <c r="D1649" s="184"/>
    </row>
    <row r="1650" spans="4:4">
      <c r="D1650" s="184"/>
    </row>
    <row r="1651" spans="4:4">
      <c r="D1651" s="184"/>
    </row>
    <row r="1652" spans="4:4">
      <c r="D1652" s="184"/>
    </row>
    <row r="1653" spans="4:4">
      <c r="D1653" s="184"/>
    </row>
    <row r="1654" spans="4:4">
      <c r="D1654" s="184"/>
    </row>
    <row r="1655" spans="4:4">
      <c r="D1655" s="184"/>
    </row>
    <row r="1656" spans="4:4">
      <c r="D1656" s="184"/>
    </row>
    <row r="1657" spans="4:4">
      <c r="D1657" s="184"/>
    </row>
    <row r="1658" spans="4:4">
      <c r="D1658" s="184"/>
    </row>
    <row r="1659" spans="4:4">
      <c r="D1659" s="184"/>
    </row>
    <row r="1660" spans="4:4">
      <c r="D1660" s="184"/>
    </row>
    <row r="1661" spans="4:4">
      <c r="D1661" s="184"/>
    </row>
    <row r="1662" spans="4:4">
      <c r="D1662" s="184"/>
    </row>
    <row r="1663" spans="4:4">
      <c r="D1663" s="184"/>
    </row>
    <row r="1664" spans="4:4">
      <c r="D1664" s="184"/>
    </row>
    <row r="1665" spans="4:4">
      <c r="D1665" s="184"/>
    </row>
    <row r="1666" spans="4:4">
      <c r="D1666" s="184"/>
    </row>
    <row r="1667" spans="4:4">
      <c r="D1667" s="184"/>
    </row>
    <row r="1668" spans="4:4">
      <c r="D1668" s="184"/>
    </row>
    <row r="1669" spans="4:4">
      <c r="D1669" s="184"/>
    </row>
    <row r="1670" spans="4:4">
      <c r="D1670" s="184"/>
    </row>
    <row r="1671" spans="4:4">
      <c r="D1671" s="184"/>
    </row>
    <row r="1672" spans="4:4">
      <c r="D1672" s="184"/>
    </row>
    <row r="1673" spans="4:4">
      <c r="D1673" s="184"/>
    </row>
    <row r="1674" spans="4:4">
      <c r="D1674" s="184"/>
    </row>
    <row r="1675" spans="4:4">
      <c r="D1675" s="184"/>
    </row>
    <row r="1676" spans="4:4">
      <c r="D1676" s="184"/>
    </row>
    <row r="1677" spans="4:4">
      <c r="D1677" s="184"/>
    </row>
    <row r="1678" spans="4:4">
      <c r="D1678" s="184"/>
    </row>
    <row r="1679" spans="4:4">
      <c r="D1679" s="184"/>
    </row>
    <row r="1680" spans="4:4">
      <c r="D1680" s="184"/>
    </row>
    <row r="1681" spans="4:4">
      <c r="D1681" s="184"/>
    </row>
    <row r="1682" spans="4:4">
      <c r="D1682" s="184"/>
    </row>
    <row r="1683" spans="4:4">
      <c r="D1683" s="184"/>
    </row>
    <row r="1684" spans="4:4">
      <c r="D1684" s="184"/>
    </row>
    <row r="1685" spans="4:4">
      <c r="D1685" s="184"/>
    </row>
    <row r="1686" spans="4:4">
      <c r="D1686" s="184"/>
    </row>
    <row r="1687" spans="4:4">
      <c r="D1687" s="184"/>
    </row>
    <row r="1688" spans="4:4">
      <c r="D1688" s="184"/>
    </row>
    <row r="1689" spans="4:4">
      <c r="D1689" s="184"/>
    </row>
    <row r="1690" spans="4:4">
      <c r="D1690" s="184"/>
    </row>
    <row r="1691" spans="4:4">
      <c r="D1691" s="184"/>
    </row>
    <row r="1692" spans="4:4">
      <c r="D1692" s="184"/>
    </row>
    <row r="1693" spans="4:4">
      <c r="D1693" s="184"/>
    </row>
    <row r="1694" spans="4:4">
      <c r="D1694" s="184"/>
    </row>
    <row r="1695" spans="4:4">
      <c r="D1695" s="184"/>
    </row>
    <row r="1696" spans="4:4">
      <c r="D1696" s="184"/>
    </row>
    <row r="1697" spans="4:4">
      <c r="D1697" s="184"/>
    </row>
    <row r="1698" spans="4:4">
      <c r="D1698" s="184"/>
    </row>
    <row r="1699" spans="4:4">
      <c r="D1699" s="184"/>
    </row>
    <row r="1700" spans="4:4">
      <c r="D1700" s="184"/>
    </row>
    <row r="1701" spans="4:4">
      <c r="D1701" s="184"/>
    </row>
    <row r="1702" spans="4:4">
      <c r="D1702" s="184"/>
    </row>
    <row r="1703" spans="4:4">
      <c r="D1703" s="184"/>
    </row>
    <row r="1704" spans="4:4">
      <c r="D1704" s="184"/>
    </row>
    <row r="1705" spans="4:4">
      <c r="D1705" s="184"/>
    </row>
    <row r="1706" spans="4:4">
      <c r="D1706" s="184"/>
    </row>
    <row r="1707" spans="4:4">
      <c r="D1707" s="184"/>
    </row>
    <row r="1708" spans="4:4">
      <c r="D1708" s="184"/>
    </row>
    <row r="1709" spans="4:4">
      <c r="D1709" s="184"/>
    </row>
    <row r="1710" spans="4:4">
      <c r="D1710" s="184"/>
    </row>
    <row r="1711" spans="4:4">
      <c r="D1711" s="184"/>
    </row>
    <row r="1712" spans="4:4">
      <c r="D1712" s="184"/>
    </row>
    <row r="1713" spans="4:4">
      <c r="D1713" s="184"/>
    </row>
    <row r="1714" spans="4:4">
      <c r="D1714" s="184"/>
    </row>
    <row r="1715" spans="4:4">
      <c r="D1715" s="184"/>
    </row>
    <row r="1716" spans="4:4">
      <c r="D1716" s="184"/>
    </row>
    <row r="1717" spans="4:4">
      <c r="D1717" s="184"/>
    </row>
    <row r="1718" spans="4:4">
      <c r="D1718" s="184"/>
    </row>
    <row r="1719" spans="4:4">
      <c r="D1719" s="184"/>
    </row>
    <row r="1720" spans="4:4">
      <c r="D1720" s="184"/>
    </row>
    <row r="1721" spans="4:4">
      <c r="D1721" s="184"/>
    </row>
    <row r="1722" spans="4:4">
      <c r="D1722" s="184"/>
    </row>
    <row r="1723" spans="4:4">
      <c r="D1723" s="184"/>
    </row>
    <row r="1724" spans="4:4">
      <c r="D1724" s="184"/>
    </row>
    <row r="1725" spans="4:4">
      <c r="D1725" s="184"/>
    </row>
    <row r="1726" spans="4:4">
      <c r="D1726" s="184"/>
    </row>
    <row r="1727" spans="4:4">
      <c r="D1727" s="184"/>
    </row>
    <row r="1728" spans="4:4">
      <c r="D1728" s="184"/>
    </row>
    <row r="1729" spans="4:4">
      <c r="D1729" s="184"/>
    </row>
    <row r="1730" spans="4:4">
      <c r="D1730" s="184"/>
    </row>
    <row r="1731" spans="4:4">
      <c r="D1731" s="184"/>
    </row>
    <row r="1732" spans="4:4">
      <c r="D1732" s="184"/>
    </row>
    <row r="1733" spans="4:4">
      <c r="D1733" s="184"/>
    </row>
    <row r="1734" spans="4:4">
      <c r="D1734" s="184"/>
    </row>
    <row r="1735" spans="4:4">
      <c r="D1735" s="184"/>
    </row>
    <row r="1736" spans="4:4">
      <c r="D1736" s="184"/>
    </row>
    <row r="1737" spans="4:4">
      <c r="D1737" s="184"/>
    </row>
    <row r="1738" spans="4:4">
      <c r="D1738" s="184"/>
    </row>
    <row r="1739" spans="4:4">
      <c r="D1739" s="184"/>
    </row>
    <row r="1740" spans="4:4">
      <c r="D1740" s="184"/>
    </row>
    <row r="1741" spans="4:4">
      <c r="D1741" s="184"/>
    </row>
    <row r="1742" spans="4:4">
      <c r="D1742" s="184"/>
    </row>
    <row r="1743" spans="4:4">
      <c r="D1743" s="184"/>
    </row>
    <row r="1744" spans="4:4">
      <c r="D1744" s="184"/>
    </row>
    <row r="1745" spans="4:4">
      <c r="D1745" s="184"/>
    </row>
    <row r="1746" spans="4:4">
      <c r="D1746" s="184"/>
    </row>
    <row r="1747" spans="4:4">
      <c r="D1747" s="184"/>
    </row>
    <row r="1748" spans="4:4">
      <c r="D1748" s="184"/>
    </row>
    <row r="1749" spans="4:4">
      <c r="D1749" s="184"/>
    </row>
    <row r="1750" spans="4:4">
      <c r="D1750" s="184"/>
    </row>
    <row r="1751" spans="4:4">
      <c r="D1751" s="184"/>
    </row>
    <row r="1752" spans="4:4">
      <c r="D1752" s="184"/>
    </row>
    <row r="1753" spans="4:4">
      <c r="D1753" s="184"/>
    </row>
    <row r="1754" spans="4:4">
      <c r="D1754" s="184"/>
    </row>
    <row r="1755" spans="4:4">
      <c r="D1755" s="184"/>
    </row>
    <row r="1756" spans="4:4">
      <c r="D1756" s="184"/>
    </row>
    <row r="1757" spans="4:4">
      <c r="D1757" s="184"/>
    </row>
    <row r="1758" spans="4:4">
      <c r="D1758" s="184"/>
    </row>
    <row r="1759" spans="4:4">
      <c r="D1759" s="184"/>
    </row>
    <row r="1760" spans="4:4">
      <c r="D1760" s="184"/>
    </row>
    <row r="1761" spans="4:4">
      <c r="D1761" s="184"/>
    </row>
    <row r="1762" spans="4:4">
      <c r="D1762" s="184"/>
    </row>
    <row r="1763" spans="4:4">
      <c r="D1763" s="184"/>
    </row>
    <row r="1764" spans="4:4">
      <c r="D1764" s="184"/>
    </row>
    <row r="1765" spans="4:4">
      <c r="D1765" s="184"/>
    </row>
    <row r="1766" spans="4:4">
      <c r="D1766" s="184"/>
    </row>
    <row r="1767" spans="4:4">
      <c r="D1767" s="184"/>
    </row>
    <row r="1768" spans="4:4">
      <c r="D1768" s="184"/>
    </row>
    <row r="1769" spans="4:4">
      <c r="D1769" s="184"/>
    </row>
    <row r="1770" spans="4:4">
      <c r="D1770" s="184"/>
    </row>
    <row r="1771" spans="4:4">
      <c r="D1771" s="184"/>
    </row>
    <row r="1772" spans="4:4">
      <c r="D1772" s="184"/>
    </row>
    <row r="1773" spans="4:4">
      <c r="D1773" s="184"/>
    </row>
    <row r="1774" spans="4:4">
      <c r="D1774" s="184"/>
    </row>
    <row r="1775" spans="4:4">
      <c r="D1775" s="184"/>
    </row>
    <row r="1776" spans="4:4">
      <c r="D1776" s="184"/>
    </row>
    <row r="1777" spans="4:4">
      <c r="D1777" s="184"/>
    </row>
    <row r="1778" spans="4:4">
      <c r="D1778" s="184"/>
    </row>
    <row r="1779" spans="4:4">
      <c r="D1779" s="184"/>
    </row>
    <row r="1780" spans="4:4">
      <c r="D1780" s="184"/>
    </row>
    <row r="1781" spans="4:4">
      <c r="D1781" s="184"/>
    </row>
    <row r="1782" spans="4:4">
      <c r="D1782" s="184"/>
    </row>
    <row r="1783" spans="4:4">
      <c r="D1783" s="184"/>
    </row>
    <row r="1784" spans="4:4">
      <c r="D1784" s="184"/>
    </row>
    <row r="1785" spans="4:4">
      <c r="D1785" s="184"/>
    </row>
    <row r="1786" spans="4:4">
      <c r="D1786" s="184"/>
    </row>
    <row r="1787" spans="4:4">
      <c r="D1787" s="184"/>
    </row>
    <row r="1788" spans="4:4">
      <c r="D1788" s="184"/>
    </row>
    <row r="1789" spans="4:4">
      <c r="D1789" s="184"/>
    </row>
    <row r="1790" spans="4:4">
      <c r="D1790" s="184"/>
    </row>
    <row r="1791" spans="4:4">
      <c r="D1791" s="184"/>
    </row>
    <row r="1792" spans="4:4">
      <c r="D1792" s="184"/>
    </row>
    <row r="1793" spans="4:4">
      <c r="D1793" s="184"/>
    </row>
    <row r="1794" spans="4:4">
      <c r="D1794" s="184"/>
    </row>
    <row r="1795" spans="4:4">
      <c r="D1795" s="184"/>
    </row>
    <row r="1796" spans="4:4">
      <c r="D1796" s="184"/>
    </row>
    <row r="1797" spans="4:4">
      <c r="D1797" s="184"/>
    </row>
    <row r="1798" spans="4:4">
      <c r="D1798" s="184"/>
    </row>
    <row r="1799" spans="4:4">
      <c r="D1799" s="184"/>
    </row>
    <row r="1800" spans="4:4">
      <c r="D1800" s="184"/>
    </row>
    <row r="1801" spans="4:4">
      <c r="D1801" s="184"/>
    </row>
    <row r="1802" spans="4:4">
      <c r="D1802" s="184"/>
    </row>
    <row r="1803" spans="4:4">
      <c r="D1803" s="184"/>
    </row>
    <row r="1804" spans="4:4">
      <c r="D1804" s="184"/>
    </row>
    <row r="1805" spans="4:4">
      <c r="D1805" s="184"/>
    </row>
    <row r="1806" spans="4:4">
      <c r="D1806" s="184"/>
    </row>
    <row r="1807" spans="4:4">
      <c r="D1807" s="184"/>
    </row>
    <row r="1808" spans="4:4">
      <c r="D1808" s="184"/>
    </row>
    <row r="1809" spans="4:4">
      <c r="D1809" s="184"/>
    </row>
    <row r="1810" spans="4:4">
      <c r="D1810" s="184"/>
    </row>
    <row r="1811" spans="4:4">
      <c r="D1811" s="184"/>
    </row>
    <row r="1812" spans="4:4">
      <c r="D1812" s="184"/>
    </row>
    <row r="1813" spans="4:4">
      <c r="D1813" s="184"/>
    </row>
    <row r="1814" spans="4:4">
      <c r="D1814" s="184"/>
    </row>
    <row r="1815" spans="4:4">
      <c r="D1815" s="184"/>
    </row>
    <row r="1816" spans="4:4">
      <c r="D1816" s="184"/>
    </row>
    <row r="1817" spans="4:4">
      <c r="D1817" s="184"/>
    </row>
    <row r="1818" spans="4:4">
      <c r="D1818" s="184"/>
    </row>
    <row r="1819" spans="4:4">
      <c r="D1819" s="184"/>
    </row>
    <row r="1820" spans="4:4">
      <c r="D1820" s="184"/>
    </row>
    <row r="1821" spans="4:4">
      <c r="D1821" s="184"/>
    </row>
    <row r="1822" spans="4:4">
      <c r="D1822" s="184"/>
    </row>
    <row r="1823" spans="4:4">
      <c r="D1823" s="184"/>
    </row>
    <row r="1824" spans="4:4">
      <c r="D1824" s="184"/>
    </row>
    <row r="1825" spans="4:4">
      <c r="D1825" s="184"/>
    </row>
    <row r="1826" spans="4:4">
      <c r="D1826" s="184"/>
    </row>
    <row r="1827" spans="4:4">
      <c r="D1827" s="184"/>
    </row>
    <row r="1828" spans="4:4">
      <c r="D1828" s="184"/>
    </row>
    <row r="1829" spans="4:4">
      <c r="D1829" s="184"/>
    </row>
    <row r="1830" spans="4:4">
      <c r="D1830" s="184"/>
    </row>
    <row r="1831" spans="4:4">
      <c r="D1831" s="184"/>
    </row>
    <row r="1832" spans="4:4">
      <c r="D1832" s="184"/>
    </row>
    <row r="1833" spans="4:4">
      <c r="D1833" s="184"/>
    </row>
    <row r="1834" spans="4:4">
      <c r="D1834" s="184"/>
    </row>
    <row r="1835" spans="4:4">
      <c r="D1835" s="184"/>
    </row>
    <row r="1836" spans="4:4">
      <c r="D1836" s="184"/>
    </row>
    <row r="1837" spans="4:4">
      <c r="D1837" s="184"/>
    </row>
    <row r="1838" spans="4:4">
      <c r="D1838" s="184"/>
    </row>
    <row r="1839" spans="4:4">
      <c r="D1839" s="184"/>
    </row>
    <row r="1840" spans="4:4">
      <c r="D1840" s="184"/>
    </row>
    <row r="1841" spans="4:4">
      <c r="D1841" s="184"/>
    </row>
    <row r="1842" spans="4:4">
      <c r="D1842" s="184"/>
    </row>
    <row r="1843" spans="4:4">
      <c r="D1843" s="184"/>
    </row>
    <row r="1844" spans="4:4">
      <c r="D1844" s="184"/>
    </row>
    <row r="1845" spans="4:4">
      <c r="D1845" s="184"/>
    </row>
    <row r="1846" spans="4:4">
      <c r="D1846" s="184"/>
    </row>
    <row r="1847" spans="4:4">
      <c r="D1847" s="184"/>
    </row>
    <row r="1848" spans="4:4">
      <c r="D1848" s="184"/>
    </row>
    <row r="1849" spans="4:4">
      <c r="D1849" s="184"/>
    </row>
    <row r="1850" spans="4:4">
      <c r="D1850" s="184"/>
    </row>
    <row r="1851" spans="4:4">
      <c r="D1851" s="184"/>
    </row>
    <row r="1852" spans="4:4">
      <c r="D1852" s="184"/>
    </row>
    <row r="1853" spans="4:4">
      <c r="D1853" s="184"/>
    </row>
    <row r="1854" spans="4:4">
      <c r="D1854" s="184"/>
    </row>
    <row r="1855" spans="4:4">
      <c r="D1855" s="184"/>
    </row>
    <row r="1856" spans="4:4">
      <c r="D1856" s="184"/>
    </row>
    <row r="1857" spans="4:4">
      <c r="D1857" s="184"/>
    </row>
    <row r="1858" spans="4:4">
      <c r="D1858" s="184"/>
    </row>
    <row r="1859" spans="4:4">
      <c r="D1859" s="184"/>
    </row>
    <row r="1860" spans="4:4">
      <c r="D1860" s="184"/>
    </row>
    <row r="1861" spans="4:4">
      <c r="D1861" s="184"/>
    </row>
    <row r="1862" spans="4:4">
      <c r="D1862" s="184"/>
    </row>
    <row r="1863" spans="4:4">
      <c r="D1863" s="184"/>
    </row>
    <row r="1864" spans="4:4">
      <c r="D1864" s="184"/>
    </row>
    <row r="1865" spans="4:4">
      <c r="D1865" s="184"/>
    </row>
    <row r="1866" spans="4:4">
      <c r="D1866" s="184"/>
    </row>
    <row r="1867" spans="4:4">
      <c r="D1867" s="184"/>
    </row>
    <row r="1868" spans="4:4">
      <c r="D1868" s="184"/>
    </row>
    <row r="1869" spans="4:4">
      <c r="D1869" s="184"/>
    </row>
    <row r="1870" spans="4:4">
      <c r="D1870" s="184"/>
    </row>
    <row r="1871" spans="4:4">
      <c r="D1871" s="184"/>
    </row>
    <row r="1872" spans="4:4">
      <c r="D1872" s="184"/>
    </row>
    <row r="1873" spans="4:4">
      <c r="D1873" s="184"/>
    </row>
    <row r="1874" spans="4:4">
      <c r="D1874" s="184"/>
    </row>
    <row r="1875" spans="4:4">
      <c r="D1875" s="184"/>
    </row>
    <row r="1876" spans="4:4">
      <c r="D1876" s="184"/>
    </row>
    <row r="1877" spans="4:4">
      <c r="D1877" s="184"/>
    </row>
    <row r="1878" spans="4:4">
      <c r="D1878" s="184"/>
    </row>
    <row r="1879" spans="4:4">
      <c r="D1879" s="184"/>
    </row>
    <row r="1880" spans="4:4">
      <c r="D1880" s="184"/>
    </row>
    <row r="1881" spans="4:4">
      <c r="D1881" s="184"/>
    </row>
    <row r="1882" spans="4:4">
      <c r="D1882" s="184"/>
    </row>
    <row r="1883" spans="4:4">
      <c r="D1883" s="184"/>
    </row>
    <row r="1884" spans="4:4">
      <c r="D1884" s="184"/>
    </row>
    <row r="1885" spans="4:4">
      <c r="D1885" s="184"/>
    </row>
    <row r="1886" spans="4:4">
      <c r="D1886" s="184"/>
    </row>
    <row r="1887" spans="4:4">
      <c r="D1887" s="184"/>
    </row>
    <row r="1888" spans="4:4">
      <c r="D1888" s="184"/>
    </row>
    <row r="1889" spans="4:4">
      <c r="D1889" s="184"/>
    </row>
    <row r="1890" spans="4:4">
      <c r="D1890" s="184"/>
    </row>
    <row r="1891" spans="4:4">
      <c r="D1891" s="184"/>
    </row>
    <row r="1892" spans="4:4">
      <c r="D1892" s="184"/>
    </row>
    <row r="1893" spans="4:4">
      <c r="D1893" s="184"/>
    </row>
    <row r="1894" spans="4:4">
      <c r="D1894" s="184"/>
    </row>
    <row r="1895" spans="4:4">
      <c r="D1895" s="184"/>
    </row>
    <row r="1896" spans="4:4">
      <c r="D1896" s="184"/>
    </row>
    <row r="1897" spans="4:4">
      <c r="D1897" s="184"/>
    </row>
    <row r="1898" spans="4:4">
      <c r="D1898" s="184"/>
    </row>
    <row r="1899" spans="4:4">
      <c r="D1899" s="184"/>
    </row>
    <row r="1900" spans="4:4">
      <c r="D1900" s="184"/>
    </row>
    <row r="1901" spans="4:4">
      <c r="D1901" s="184"/>
    </row>
    <row r="1902" spans="4:4">
      <c r="D1902" s="184"/>
    </row>
    <row r="1903" spans="4:4">
      <c r="D1903" s="184"/>
    </row>
    <row r="1904" spans="4:4">
      <c r="D1904" s="184"/>
    </row>
    <row r="1905" spans="4:4">
      <c r="D1905" s="184"/>
    </row>
    <row r="1906" spans="4:4">
      <c r="D1906" s="184"/>
    </row>
    <row r="1907" spans="4:4">
      <c r="D1907" s="184"/>
    </row>
    <row r="1908" spans="4:4">
      <c r="D1908" s="184"/>
    </row>
    <row r="1909" spans="4:4">
      <c r="D1909" s="184"/>
    </row>
    <row r="1910" spans="4:4">
      <c r="D1910" s="184"/>
    </row>
    <row r="1911" spans="4:4">
      <c r="D1911" s="184"/>
    </row>
    <row r="1912" spans="4:4">
      <c r="D1912" s="184"/>
    </row>
    <row r="1913" spans="4:4">
      <c r="D1913" s="184"/>
    </row>
    <row r="1914" spans="4:4">
      <c r="D1914" s="184"/>
    </row>
    <row r="1915" spans="4:4">
      <c r="D1915" s="184"/>
    </row>
    <row r="1916" spans="4:4">
      <c r="D1916" s="184"/>
    </row>
    <row r="1917" spans="4:4">
      <c r="D1917" s="184"/>
    </row>
    <row r="1918" spans="4:4">
      <c r="D1918" s="184"/>
    </row>
    <row r="1919" spans="4:4">
      <c r="D1919" s="184"/>
    </row>
    <row r="1920" spans="4:4">
      <c r="D1920" s="184"/>
    </row>
    <row r="1921" spans="4:4">
      <c r="D1921" s="184"/>
    </row>
    <row r="1922" spans="4:4">
      <c r="D1922" s="184"/>
    </row>
    <row r="1923" spans="4:4">
      <c r="D1923" s="184"/>
    </row>
    <row r="1924" spans="4:4">
      <c r="D1924" s="184"/>
    </row>
    <row r="1925" spans="4:4">
      <c r="D1925" s="184"/>
    </row>
    <row r="1926" spans="4:4">
      <c r="D1926" s="184"/>
    </row>
    <row r="1927" spans="4:4">
      <c r="D1927" s="184"/>
    </row>
    <row r="1928" spans="4:4">
      <c r="D1928" s="184"/>
    </row>
    <row r="1929" spans="4:4">
      <c r="D1929" s="184"/>
    </row>
    <row r="1930" spans="4:4">
      <c r="D1930" s="184"/>
    </row>
    <row r="1931" spans="4:4">
      <c r="D1931" s="184"/>
    </row>
    <row r="1932" spans="4:4">
      <c r="D1932" s="184"/>
    </row>
    <row r="1933" spans="4:4">
      <c r="D1933" s="184"/>
    </row>
    <row r="1934" spans="4:4">
      <c r="D1934" s="184"/>
    </row>
    <row r="1935" spans="4:4">
      <c r="D1935" s="184"/>
    </row>
    <row r="1936" spans="4:4">
      <c r="D1936" s="184"/>
    </row>
    <row r="1937" spans="4:4">
      <c r="D1937" s="184"/>
    </row>
    <row r="1938" spans="4:4">
      <c r="D1938" s="184"/>
    </row>
    <row r="1939" spans="4:4">
      <c r="D1939" s="184"/>
    </row>
    <row r="1940" spans="4:4">
      <c r="D1940" s="184"/>
    </row>
    <row r="1941" spans="4:4">
      <c r="D1941" s="184"/>
    </row>
    <row r="1942" spans="4:4">
      <c r="D1942" s="184"/>
    </row>
    <row r="1943" spans="4:4">
      <c r="D1943" s="184"/>
    </row>
    <row r="1944" spans="4:4">
      <c r="D1944" s="184"/>
    </row>
    <row r="1945" spans="4:4">
      <c r="D1945" s="184"/>
    </row>
    <row r="1946" spans="4:4">
      <c r="D1946" s="184"/>
    </row>
    <row r="1947" spans="4:4">
      <c r="D1947" s="184"/>
    </row>
    <row r="1948" spans="4:4">
      <c r="D1948" s="184"/>
    </row>
    <row r="1949" spans="4:4">
      <c r="D1949" s="184"/>
    </row>
    <row r="1950" spans="4:4">
      <c r="D1950" s="184"/>
    </row>
    <row r="1951" spans="4:4">
      <c r="D1951" s="184"/>
    </row>
    <row r="1952" spans="4:4">
      <c r="D1952" s="184"/>
    </row>
    <row r="1953" spans="4:4">
      <c r="D1953" s="184"/>
    </row>
    <row r="1954" spans="4:4">
      <c r="D1954" s="184"/>
    </row>
    <row r="1955" spans="4:4">
      <c r="D1955" s="184"/>
    </row>
    <row r="1956" spans="4:4">
      <c r="D1956" s="184"/>
    </row>
    <row r="1957" spans="4:4">
      <c r="D1957" s="184"/>
    </row>
    <row r="1958" spans="4:4">
      <c r="D1958" s="184"/>
    </row>
    <row r="1959" spans="4:4">
      <c r="D1959" s="184"/>
    </row>
    <row r="1960" spans="4:4">
      <c r="D1960" s="184"/>
    </row>
    <row r="1961" spans="4:4">
      <c r="D1961" s="184"/>
    </row>
    <row r="1962" spans="4:4">
      <c r="D1962" s="184"/>
    </row>
    <row r="1963" spans="4:4">
      <c r="D1963" s="184"/>
    </row>
    <row r="1964" spans="4:4">
      <c r="D1964" s="184"/>
    </row>
    <row r="1965" spans="4:4">
      <c r="D1965" s="184"/>
    </row>
    <row r="1966" spans="4:4">
      <c r="D1966" s="184"/>
    </row>
    <row r="1967" spans="4:4">
      <c r="D1967" s="184"/>
    </row>
    <row r="1968" spans="4:4">
      <c r="D1968" s="184"/>
    </row>
    <row r="1969" spans="4:4">
      <c r="D1969" s="184"/>
    </row>
    <row r="1970" spans="4:4">
      <c r="D1970" s="184"/>
    </row>
    <row r="1971" spans="4:4">
      <c r="D1971" s="184"/>
    </row>
    <row r="1972" spans="4:4">
      <c r="D1972" s="184"/>
    </row>
    <row r="1973" spans="4:4">
      <c r="D1973" s="184"/>
    </row>
    <row r="1974" spans="4:4">
      <c r="D1974" s="184"/>
    </row>
    <row r="1975" spans="4:4">
      <c r="D1975" s="184"/>
    </row>
    <row r="1976" spans="4:4">
      <c r="D1976" s="184"/>
    </row>
    <row r="1977" spans="4:4">
      <c r="D1977" s="184"/>
    </row>
    <row r="1978" spans="4:4">
      <c r="D1978" s="184"/>
    </row>
    <row r="1979" spans="4:4">
      <c r="D1979" s="184"/>
    </row>
    <row r="1980" spans="4:4">
      <c r="D1980" s="184"/>
    </row>
    <row r="1981" spans="4:4">
      <c r="D1981" s="184"/>
    </row>
    <row r="1982" spans="4:4">
      <c r="D1982" s="184"/>
    </row>
    <row r="1983" spans="4:4">
      <c r="D1983" s="184"/>
    </row>
    <row r="1984" spans="4:4">
      <c r="D1984" s="184"/>
    </row>
    <row r="1985" spans="4:4">
      <c r="D1985" s="184"/>
    </row>
    <row r="1986" spans="4:4">
      <c r="D1986" s="184"/>
    </row>
    <row r="1987" spans="4:4">
      <c r="D1987" s="184"/>
    </row>
    <row r="1988" spans="4:4">
      <c r="D1988" s="184"/>
    </row>
    <row r="1989" spans="4:4">
      <c r="D1989" s="184"/>
    </row>
    <row r="1990" spans="4:4">
      <c r="D1990" s="184"/>
    </row>
    <row r="1991" spans="4:4">
      <c r="D1991" s="184"/>
    </row>
    <row r="1992" spans="4:4">
      <c r="D1992" s="184"/>
    </row>
    <row r="1993" spans="4:4">
      <c r="D1993" s="184"/>
    </row>
    <row r="1994" spans="4:4">
      <c r="D1994" s="184"/>
    </row>
    <row r="1995" spans="4:4">
      <c r="D1995" s="184"/>
    </row>
    <row r="1996" spans="4:4">
      <c r="D1996" s="184"/>
    </row>
    <row r="1997" spans="4:4">
      <c r="D1997" s="184"/>
    </row>
    <row r="1998" spans="4:4">
      <c r="D1998" s="184"/>
    </row>
    <row r="1999" spans="4:4">
      <c r="D1999" s="184"/>
    </row>
    <row r="2000" spans="4:4">
      <c r="D2000" s="184"/>
    </row>
    <row r="2001" spans="4:4">
      <c r="D2001" s="184"/>
    </row>
    <row r="2002" spans="4:4">
      <c r="D2002" s="184"/>
    </row>
    <row r="2003" spans="4:4">
      <c r="D2003" s="184"/>
    </row>
    <row r="2004" spans="4:4">
      <c r="D2004" s="184"/>
    </row>
    <row r="2005" spans="4:4">
      <c r="D2005" s="184"/>
    </row>
    <row r="2006" spans="4:4">
      <c r="D2006" s="184"/>
    </row>
    <row r="2007" spans="4:4">
      <c r="D2007" s="184"/>
    </row>
    <row r="2008" spans="4:4">
      <c r="D2008" s="184"/>
    </row>
    <row r="2009" spans="4:4">
      <c r="D2009" s="184"/>
    </row>
    <row r="2010" spans="4:4">
      <c r="D2010" s="184"/>
    </row>
    <row r="2011" spans="4:4">
      <c r="D2011" s="184"/>
    </row>
    <row r="2012" spans="4:4">
      <c r="D2012" s="184"/>
    </row>
    <row r="2013" spans="4:4">
      <c r="D2013" s="184"/>
    </row>
    <row r="2014" spans="4:4">
      <c r="D2014" s="184"/>
    </row>
    <row r="2015" spans="4:4">
      <c r="D2015" s="184"/>
    </row>
    <row r="2016" spans="4:4">
      <c r="D2016" s="184"/>
    </row>
    <row r="2017" spans="4:4">
      <c r="D2017" s="184"/>
    </row>
    <row r="2018" spans="4:4">
      <c r="D2018" s="184"/>
    </row>
    <row r="2019" spans="4:4">
      <c r="D2019" s="184"/>
    </row>
    <row r="2020" spans="4:4">
      <c r="D2020" s="184"/>
    </row>
    <row r="2021" spans="4:4">
      <c r="D2021" s="184"/>
    </row>
    <row r="2022" spans="4:4">
      <c r="D2022" s="184"/>
    </row>
    <row r="2023" spans="4:4">
      <c r="D2023" s="184"/>
    </row>
    <row r="2024" spans="4:4">
      <c r="D2024" s="184"/>
    </row>
    <row r="2025" spans="4:4">
      <c r="D2025" s="184"/>
    </row>
    <row r="2026" spans="4:4">
      <c r="D2026" s="184"/>
    </row>
    <row r="2027" spans="4:4">
      <c r="D2027" s="184"/>
    </row>
    <row r="2028" spans="4:4">
      <c r="D2028" s="184"/>
    </row>
    <row r="2029" spans="4:4">
      <c r="D2029" s="184"/>
    </row>
    <row r="2030" spans="4:4">
      <c r="D2030" s="184"/>
    </row>
    <row r="2031" spans="4:4">
      <c r="D2031" s="184"/>
    </row>
    <row r="2032" spans="4:4">
      <c r="D2032" s="184"/>
    </row>
    <row r="2033" spans="4:4">
      <c r="D2033" s="184"/>
    </row>
    <row r="2034" spans="4:4">
      <c r="D2034" s="184"/>
    </row>
    <row r="2035" spans="4:4">
      <c r="D2035" s="184"/>
    </row>
    <row r="2036" spans="4:4">
      <c r="D2036" s="184"/>
    </row>
    <row r="2037" spans="4:4">
      <c r="D2037" s="184"/>
    </row>
    <row r="2038" spans="4:4">
      <c r="D2038" s="184"/>
    </row>
    <row r="2039" spans="4:4">
      <c r="D2039" s="184"/>
    </row>
    <row r="2040" spans="4:4">
      <c r="D2040" s="184"/>
    </row>
    <row r="2041" spans="4:4">
      <c r="D2041" s="184"/>
    </row>
    <row r="2042" spans="4:4">
      <c r="D2042" s="184"/>
    </row>
    <row r="2043" spans="4:4">
      <c r="D2043" s="184"/>
    </row>
    <row r="2044" spans="4:4">
      <c r="D2044" s="184"/>
    </row>
    <row r="2045" spans="4:4">
      <c r="D2045" s="184"/>
    </row>
    <row r="2046" spans="4:4">
      <c r="D2046" s="184"/>
    </row>
    <row r="2047" spans="4:4">
      <c r="D2047" s="184"/>
    </row>
    <row r="2048" spans="4:4">
      <c r="D2048" s="184"/>
    </row>
    <row r="2049" spans="4:4">
      <c r="D2049" s="184"/>
    </row>
    <row r="2050" spans="4:4">
      <c r="D2050" s="184"/>
    </row>
    <row r="2051" spans="4:4">
      <c r="D2051" s="184"/>
    </row>
    <row r="2052" spans="4:4">
      <c r="D2052" s="184"/>
    </row>
    <row r="2053" spans="4:4">
      <c r="D2053" s="184"/>
    </row>
    <row r="2054" spans="4:4">
      <c r="D2054" s="184"/>
    </row>
    <row r="2055" spans="4:4">
      <c r="D2055" s="184"/>
    </row>
    <row r="2056" spans="4:4">
      <c r="D2056" s="184"/>
    </row>
    <row r="2057" spans="4:4">
      <c r="D2057" s="184"/>
    </row>
    <row r="2058" spans="4:4">
      <c r="D2058" s="184"/>
    </row>
    <row r="2059" spans="4:4">
      <c r="D2059" s="184"/>
    </row>
    <row r="2060" spans="4:4">
      <c r="D2060" s="184"/>
    </row>
    <row r="2061" spans="4:4">
      <c r="D2061" s="184"/>
    </row>
    <row r="2062" spans="4:4">
      <c r="D2062" s="184"/>
    </row>
    <row r="2063" spans="4:4">
      <c r="D2063" s="184"/>
    </row>
    <row r="2064" spans="4:4">
      <c r="D2064" s="184"/>
    </row>
    <row r="2065" spans="4:4">
      <c r="D2065" s="184"/>
    </row>
    <row r="2066" spans="4:4">
      <c r="D2066" s="184"/>
    </row>
    <row r="2067" spans="4:4">
      <c r="D2067" s="184"/>
    </row>
    <row r="2068" spans="4:4">
      <c r="D2068" s="184"/>
    </row>
    <row r="2069" spans="4:4">
      <c r="D2069" s="184"/>
    </row>
    <row r="2070" spans="4:4">
      <c r="D2070" s="184"/>
    </row>
    <row r="2071" spans="4:4">
      <c r="D2071" s="184"/>
    </row>
    <row r="2072" spans="4:4">
      <c r="D2072" s="184"/>
    </row>
    <row r="2073" spans="4:4">
      <c r="D2073" s="184"/>
    </row>
    <row r="2074" spans="4:4">
      <c r="D2074" s="184"/>
    </row>
    <row r="2075" spans="4:4">
      <c r="D2075" s="184"/>
    </row>
    <row r="2076" spans="4:4">
      <c r="D2076" s="184"/>
    </row>
    <row r="2077" spans="4:4">
      <c r="D2077" s="184"/>
    </row>
    <row r="2078" spans="4:4">
      <c r="D2078" s="184"/>
    </row>
    <row r="2079" spans="4:4">
      <c r="D2079" s="184"/>
    </row>
    <row r="2080" spans="4:4">
      <c r="D2080" s="184"/>
    </row>
    <row r="2081" spans="4:4">
      <c r="D2081" s="184"/>
    </row>
    <row r="2082" spans="4:4">
      <c r="D2082" s="184"/>
    </row>
    <row r="2083" spans="4:4">
      <c r="D2083" s="184"/>
    </row>
    <row r="2084" spans="4:4">
      <c r="D2084" s="184"/>
    </row>
    <row r="2085" spans="4:4">
      <c r="D2085" s="184"/>
    </row>
    <row r="2086" spans="4:4">
      <c r="D2086" s="184"/>
    </row>
    <row r="2087" spans="4:4">
      <c r="D2087" s="184"/>
    </row>
    <row r="2088" spans="4:4">
      <c r="D2088" s="184"/>
    </row>
    <row r="2089" spans="4:4">
      <c r="D2089" s="184"/>
    </row>
    <row r="2090" spans="4:4">
      <c r="D2090" s="184"/>
    </row>
    <row r="2091" spans="4:4">
      <c r="D2091" s="184"/>
    </row>
    <row r="2092" spans="4:4">
      <c r="D2092" s="184"/>
    </row>
    <row r="2093" spans="4:4">
      <c r="D2093" s="184"/>
    </row>
    <row r="2094" spans="4:4">
      <c r="D2094" s="184"/>
    </row>
    <row r="2095" spans="4:4">
      <c r="D2095" s="184"/>
    </row>
    <row r="2096" spans="4:4">
      <c r="D2096" s="184"/>
    </row>
    <row r="2097" spans="4:4">
      <c r="D2097" s="184"/>
    </row>
    <row r="2098" spans="4:4">
      <c r="D2098" s="184"/>
    </row>
    <row r="2099" spans="4:4">
      <c r="D2099" s="184"/>
    </row>
    <row r="2100" spans="4:4">
      <c r="D2100" s="184"/>
    </row>
    <row r="2101" spans="4:4">
      <c r="D2101" s="184"/>
    </row>
    <row r="2102" spans="4:4">
      <c r="D2102" s="184"/>
    </row>
    <row r="2103" spans="4:4">
      <c r="D2103" s="184"/>
    </row>
    <row r="2104" spans="4:4">
      <c r="D2104" s="184"/>
    </row>
    <row r="2105" spans="4:4">
      <c r="D2105" s="184"/>
    </row>
    <row r="2106" spans="4:4">
      <c r="D2106" s="184"/>
    </row>
    <row r="2107" spans="4:4">
      <c r="D2107" s="184"/>
    </row>
    <row r="2108" spans="4:4">
      <c r="D2108" s="184"/>
    </row>
    <row r="2109" spans="4:4">
      <c r="D2109" s="184"/>
    </row>
    <row r="2110" spans="4:4">
      <c r="D2110" s="184"/>
    </row>
    <row r="2111" spans="4:4">
      <c r="D2111" s="184"/>
    </row>
    <row r="2112" spans="4:4">
      <c r="D2112" s="184"/>
    </row>
    <row r="2113" spans="4:4">
      <c r="D2113" s="184"/>
    </row>
    <row r="2114" spans="4:4">
      <c r="D2114" s="184"/>
    </row>
    <row r="2115" spans="4:4">
      <c r="D2115" s="184"/>
    </row>
    <row r="2116" spans="4:4">
      <c r="D2116" s="184"/>
    </row>
    <row r="2117" spans="4:4">
      <c r="D2117" s="184"/>
    </row>
    <row r="2118" spans="4:4">
      <c r="D2118" s="184"/>
    </row>
    <row r="2119" spans="4:4">
      <c r="D2119" s="184"/>
    </row>
    <row r="2120" spans="4:4">
      <c r="D2120" s="184"/>
    </row>
    <row r="2121" spans="4:4">
      <c r="D2121" s="184"/>
    </row>
    <row r="2122" spans="4:4">
      <c r="D2122" s="184"/>
    </row>
    <row r="2123" spans="4:4">
      <c r="D2123" s="184"/>
    </row>
    <row r="2124" spans="4:4">
      <c r="D2124" s="184"/>
    </row>
    <row r="2125" spans="4:4">
      <c r="D2125" s="184"/>
    </row>
    <row r="2126" spans="4:4">
      <c r="D2126" s="184"/>
    </row>
    <row r="2127" spans="4:4">
      <c r="D2127" s="184"/>
    </row>
    <row r="2128" spans="4:4">
      <c r="D2128" s="184"/>
    </row>
    <row r="2129" spans="4:4">
      <c r="D2129" s="184"/>
    </row>
    <row r="2130" spans="4:4">
      <c r="D2130" s="184"/>
    </row>
    <row r="2131" spans="4:4">
      <c r="D2131" s="184"/>
    </row>
    <row r="2132" spans="4:4">
      <c r="D2132" s="184"/>
    </row>
    <row r="2133" spans="4:4">
      <c r="D2133" s="184"/>
    </row>
    <row r="2134" spans="4:4">
      <c r="D2134" s="184"/>
    </row>
    <row r="2135" spans="4:4">
      <c r="D2135" s="184"/>
    </row>
    <row r="2136" spans="4:4">
      <c r="D2136" s="184"/>
    </row>
    <row r="2137" spans="4:4">
      <c r="D2137" s="184"/>
    </row>
    <row r="2138" spans="4:4">
      <c r="D2138" s="184"/>
    </row>
    <row r="2139" spans="4:4">
      <c r="D2139" s="184"/>
    </row>
    <row r="2140" spans="4:4">
      <c r="D2140" s="184"/>
    </row>
    <row r="2141" spans="4:4">
      <c r="D2141" s="184"/>
    </row>
    <row r="2142" spans="4:4">
      <c r="D2142" s="184"/>
    </row>
    <row r="2143" spans="4:4">
      <c r="D2143" s="184"/>
    </row>
    <row r="2144" spans="4:4">
      <c r="D2144" s="184"/>
    </row>
    <row r="2145" spans="4:4">
      <c r="D2145" s="184"/>
    </row>
    <row r="2146" spans="4:4">
      <c r="D2146" s="184"/>
    </row>
    <row r="2147" spans="4:4">
      <c r="D2147" s="184"/>
    </row>
    <row r="2148" spans="4:4">
      <c r="D2148" s="184"/>
    </row>
    <row r="2149" spans="4:4">
      <c r="D2149" s="184"/>
    </row>
    <row r="2150" spans="4:4">
      <c r="D2150" s="184"/>
    </row>
    <row r="2151" spans="4:4">
      <c r="D2151" s="184"/>
    </row>
    <row r="2152" spans="4:4">
      <c r="D2152" s="184"/>
    </row>
    <row r="2153" spans="4:4">
      <c r="D2153" s="184"/>
    </row>
    <row r="2154" spans="4:4">
      <c r="D2154" s="184"/>
    </row>
    <row r="2155" spans="4:4">
      <c r="D2155" s="184"/>
    </row>
    <row r="2156" spans="4:4">
      <c r="D2156" s="184"/>
    </row>
    <row r="2157" spans="4:4">
      <c r="D2157" s="184"/>
    </row>
    <row r="2158" spans="4:4">
      <c r="D2158" s="184"/>
    </row>
    <row r="2159" spans="4:4">
      <c r="D2159" s="184"/>
    </row>
    <row r="2160" spans="4:4">
      <c r="D2160" s="184"/>
    </row>
    <row r="2161" spans="4:4">
      <c r="D2161" s="184"/>
    </row>
    <row r="2162" spans="4:4">
      <c r="D2162" s="184"/>
    </row>
    <row r="2163" spans="4:4">
      <c r="D2163" s="184"/>
    </row>
    <row r="2164" spans="4:4">
      <c r="D2164" s="184"/>
    </row>
    <row r="2165" spans="4:4">
      <c r="D2165" s="184"/>
    </row>
    <row r="2166" spans="4:4">
      <c r="D2166" s="184"/>
    </row>
    <row r="2167" spans="4:4">
      <c r="D2167" s="184"/>
    </row>
    <row r="2168" spans="4:4">
      <c r="D2168" s="184"/>
    </row>
    <row r="2169" spans="4:4">
      <c r="D2169" s="184"/>
    </row>
    <row r="2170" spans="4:4">
      <c r="D2170" s="184"/>
    </row>
    <row r="2171" spans="4:4">
      <c r="D2171" s="184"/>
    </row>
    <row r="2172" spans="4:4">
      <c r="D2172" s="184"/>
    </row>
    <row r="2173" spans="4:4">
      <c r="D2173" s="184"/>
    </row>
    <row r="2174" spans="4:4">
      <c r="D2174" s="184"/>
    </row>
    <row r="2175" spans="4:4">
      <c r="D2175" s="184"/>
    </row>
    <row r="2176" spans="4:4">
      <c r="D2176" s="184"/>
    </row>
    <row r="2177" spans="4:4">
      <c r="D2177" s="184"/>
    </row>
    <row r="2178" spans="4:4">
      <c r="D2178" s="184"/>
    </row>
    <row r="2179" spans="4:4">
      <c r="D2179" s="184"/>
    </row>
    <row r="2180" spans="4:4">
      <c r="D2180" s="184"/>
    </row>
    <row r="2181" spans="4:4">
      <c r="D2181" s="184"/>
    </row>
    <row r="2182" spans="4:4">
      <c r="D2182" s="184"/>
    </row>
    <row r="2183" spans="4:4">
      <c r="D2183" s="184"/>
    </row>
    <row r="2184" spans="4:4">
      <c r="D2184" s="184"/>
    </row>
    <row r="2185" spans="4:4">
      <c r="D2185" s="184"/>
    </row>
    <row r="2186" spans="4:4">
      <c r="D2186" s="184"/>
    </row>
    <row r="2187" spans="4:4">
      <c r="D2187" s="184"/>
    </row>
    <row r="2188" spans="4:4">
      <c r="D2188" s="184"/>
    </row>
    <row r="2189" spans="4:4">
      <c r="D2189" s="184"/>
    </row>
    <row r="2190" spans="4:4">
      <c r="D2190" s="184"/>
    </row>
    <row r="2191" spans="4:4">
      <c r="D2191" s="184"/>
    </row>
    <row r="2192" spans="4:4">
      <c r="D2192" s="184"/>
    </row>
    <row r="2193" spans="4:4">
      <c r="D2193" s="184"/>
    </row>
    <row r="2194" spans="4:4">
      <c r="D2194" s="184"/>
    </row>
    <row r="2195" spans="4:4">
      <c r="D2195" s="184"/>
    </row>
    <row r="2196" spans="4:4">
      <c r="D2196" s="184"/>
    </row>
    <row r="2197" spans="4:4">
      <c r="D2197" s="184"/>
    </row>
    <row r="2198" spans="4:4">
      <c r="D2198" s="184"/>
    </row>
    <row r="2199" spans="4:4">
      <c r="D2199" s="184"/>
    </row>
    <row r="2200" spans="4:4">
      <c r="D2200" s="184"/>
    </row>
    <row r="2201" spans="4:4">
      <c r="D2201" s="184"/>
    </row>
    <row r="2202" spans="4:4">
      <c r="D2202" s="184"/>
    </row>
    <row r="2203" spans="4:4">
      <c r="D2203" s="184"/>
    </row>
    <row r="2204" spans="4:4">
      <c r="D2204" s="184"/>
    </row>
    <row r="2205" spans="4:4">
      <c r="D2205" s="184"/>
    </row>
    <row r="2206" spans="4:4">
      <c r="D2206" s="184"/>
    </row>
    <row r="2207" spans="4:4">
      <c r="D2207" s="184"/>
    </row>
    <row r="2208" spans="4:4">
      <c r="D2208" s="184"/>
    </row>
    <row r="2209" spans="4:4">
      <c r="D2209" s="184"/>
    </row>
    <row r="2210" spans="4:4">
      <c r="D2210" s="184"/>
    </row>
    <row r="2211" spans="4:4">
      <c r="D2211" s="184"/>
    </row>
    <row r="2212" spans="4:4">
      <c r="D2212" s="184"/>
    </row>
    <row r="2213" spans="4:4">
      <c r="D2213" s="184"/>
    </row>
    <row r="2214" spans="4:4">
      <c r="D2214" s="184"/>
    </row>
    <row r="2215" spans="4:4">
      <c r="D2215" s="184"/>
    </row>
    <row r="2216" spans="4:4">
      <c r="D2216" s="184"/>
    </row>
    <row r="2217" spans="4:4">
      <c r="D2217" s="184"/>
    </row>
    <row r="2218" spans="4:4">
      <c r="D2218" s="184"/>
    </row>
    <row r="2219" spans="4:4">
      <c r="D2219" s="184"/>
    </row>
    <row r="2220" spans="4:4">
      <c r="D2220" s="184"/>
    </row>
    <row r="2221" spans="4:4">
      <c r="D2221" s="184"/>
    </row>
    <row r="2222" spans="4:4">
      <c r="D2222" s="184"/>
    </row>
    <row r="2223" spans="4:4">
      <c r="D2223" s="184"/>
    </row>
    <row r="2224" spans="4:4">
      <c r="D2224" s="184"/>
    </row>
    <row r="2225" spans="4:4">
      <c r="D2225" s="184"/>
    </row>
    <row r="2226" spans="4:4">
      <c r="D2226" s="184"/>
    </row>
    <row r="2227" spans="4:4">
      <c r="D2227" s="184"/>
    </row>
    <row r="2228" spans="4:4">
      <c r="D2228" s="184"/>
    </row>
    <row r="2229" spans="4:4">
      <c r="D2229" s="184"/>
    </row>
    <row r="2230" spans="4:4">
      <c r="D2230" s="184"/>
    </row>
    <row r="2231" spans="4:4">
      <c r="D2231" s="184"/>
    </row>
    <row r="2232" spans="4:4">
      <c r="D2232" s="184"/>
    </row>
    <row r="2233" spans="4:4">
      <c r="D2233" s="184"/>
    </row>
    <row r="2234" spans="4:4">
      <c r="D2234" s="184"/>
    </row>
    <row r="2235" spans="4:4">
      <c r="D2235" s="184"/>
    </row>
    <row r="2236" spans="4:4">
      <c r="D2236" s="184"/>
    </row>
    <row r="2237" spans="4:4">
      <c r="D2237" s="184"/>
    </row>
    <row r="2238" spans="4:4">
      <c r="D2238" s="184"/>
    </row>
    <row r="2239" spans="4:4">
      <c r="D2239" s="184"/>
    </row>
    <row r="2240" spans="4:4">
      <c r="D2240" s="184"/>
    </row>
    <row r="2241" spans="4:4">
      <c r="D2241" s="184"/>
    </row>
    <row r="2242" spans="4:4">
      <c r="D2242" s="184"/>
    </row>
    <row r="2243" spans="4:4">
      <c r="D2243" s="184"/>
    </row>
    <row r="2244" spans="4:4">
      <c r="D2244" s="184"/>
    </row>
    <row r="2245" spans="4:4">
      <c r="D2245" s="184"/>
    </row>
    <row r="2246" spans="4:4">
      <c r="D2246" s="184"/>
    </row>
    <row r="2247" spans="4:4">
      <c r="D2247" s="184"/>
    </row>
    <row r="2248" spans="4:4">
      <c r="D2248" s="184"/>
    </row>
    <row r="2249" spans="4:4">
      <c r="D2249" s="184"/>
    </row>
    <row r="2250" spans="4:4">
      <c r="D2250" s="184"/>
    </row>
    <row r="2251" spans="4:4">
      <c r="D2251" s="184"/>
    </row>
    <row r="2252" spans="4:4">
      <c r="D2252" s="184"/>
    </row>
    <row r="2253" spans="4:4">
      <c r="D2253" s="184"/>
    </row>
    <row r="2254" spans="4:4">
      <c r="D2254" s="184"/>
    </row>
    <row r="2255" spans="4:4">
      <c r="D2255" s="184"/>
    </row>
    <row r="2256" spans="4:4">
      <c r="D2256" s="184"/>
    </row>
    <row r="2257" spans="4:4">
      <c r="D2257" s="184"/>
    </row>
    <row r="2258" spans="4:4">
      <c r="D2258" s="184"/>
    </row>
    <row r="2259" spans="4:4">
      <c r="D2259" s="184"/>
    </row>
    <row r="2260" spans="4:4">
      <c r="D2260" s="184"/>
    </row>
    <row r="2261" spans="4:4">
      <c r="D2261" s="184"/>
    </row>
    <row r="2262" spans="4:4">
      <c r="D2262" s="184"/>
    </row>
    <row r="2263" spans="4:4">
      <c r="D2263" s="184"/>
    </row>
    <row r="2264" spans="4:4">
      <c r="D2264" s="184"/>
    </row>
    <row r="2265" spans="4:4">
      <c r="D2265" s="184"/>
    </row>
    <row r="2266" spans="4:4">
      <c r="D2266" s="184"/>
    </row>
    <row r="2267" spans="4:4">
      <c r="D2267" s="184"/>
    </row>
    <row r="2268" spans="4:4">
      <c r="D2268" s="184"/>
    </row>
    <row r="2269" spans="4:4">
      <c r="D2269" s="184"/>
    </row>
    <row r="2270" spans="4:4">
      <c r="D2270" s="184"/>
    </row>
    <row r="2271" spans="4:4">
      <c r="D2271" s="184"/>
    </row>
    <row r="2272" spans="4:4">
      <c r="D2272" s="184"/>
    </row>
    <row r="2273" spans="4:4">
      <c r="D2273" s="184"/>
    </row>
    <row r="2274" spans="4:4">
      <c r="D2274" s="184"/>
    </row>
    <row r="2275" spans="4:4">
      <c r="D2275" s="184"/>
    </row>
    <row r="2276" spans="4:4">
      <c r="D2276" s="184"/>
    </row>
    <row r="2277" spans="4:4">
      <c r="D2277" s="184"/>
    </row>
    <row r="2278" spans="4:4">
      <c r="D2278" s="184"/>
    </row>
    <row r="2279" spans="4:4">
      <c r="D2279" s="184"/>
    </row>
    <row r="2280" spans="4:4">
      <c r="D2280" s="184"/>
    </row>
    <row r="2281" spans="4:4">
      <c r="D2281" s="184"/>
    </row>
    <row r="2282" spans="4:4">
      <c r="D2282" s="184"/>
    </row>
    <row r="2283" spans="4:4">
      <c r="D2283" s="184"/>
    </row>
    <row r="2284" spans="4:4">
      <c r="D2284" s="184"/>
    </row>
    <row r="2285" spans="4:4">
      <c r="D2285" s="184"/>
    </row>
    <row r="2286" spans="4:4">
      <c r="D2286" s="184"/>
    </row>
    <row r="2287" spans="4:4">
      <c r="D2287" s="184"/>
    </row>
    <row r="2288" spans="4:4">
      <c r="D2288" s="184"/>
    </row>
    <row r="2289" spans="4:4">
      <c r="D2289" s="184"/>
    </row>
    <row r="2290" spans="4:4">
      <c r="D2290" s="184"/>
    </row>
    <row r="2291" spans="4:4">
      <c r="D2291" s="184"/>
    </row>
    <row r="2292" spans="4:4">
      <c r="D2292" s="184"/>
    </row>
    <row r="2293" spans="4:4">
      <c r="D2293" s="184"/>
    </row>
    <row r="2294" spans="4:4">
      <c r="D2294" s="184"/>
    </row>
    <row r="2295" spans="4:4">
      <c r="D2295" s="184"/>
    </row>
    <row r="2296" spans="4:4">
      <c r="D2296" s="184"/>
    </row>
    <row r="2297" spans="4:4">
      <c r="D2297" s="184"/>
    </row>
    <row r="2298" spans="4:4">
      <c r="D2298" s="184"/>
    </row>
    <row r="2299" spans="4:4">
      <c r="D2299" s="184"/>
    </row>
    <row r="2300" spans="4:4">
      <c r="D2300" s="184"/>
    </row>
    <row r="2301" spans="4:4">
      <c r="D2301" s="184"/>
    </row>
    <row r="2302" spans="4:4">
      <c r="D2302" s="184"/>
    </row>
    <row r="2303" spans="4:4">
      <c r="D2303" s="184"/>
    </row>
    <row r="2304" spans="4:4">
      <c r="D2304" s="184"/>
    </row>
    <row r="2305" spans="4:4">
      <c r="D2305" s="184"/>
    </row>
    <row r="2306" spans="4:4">
      <c r="D2306" s="184"/>
    </row>
    <row r="2307" spans="4:4">
      <c r="D2307" s="184"/>
    </row>
    <row r="2308" spans="4:4">
      <c r="D2308" s="184"/>
    </row>
    <row r="2309" spans="4:4">
      <c r="D2309" s="184"/>
    </row>
    <row r="2310" spans="4:4">
      <c r="D2310" s="184"/>
    </row>
    <row r="2311" spans="4:4">
      <c r="D2311" s="184"/>
    </row>
    <row r="2312" spans="4:4">
      <c r="D2312" s="184"/>
    </row>
    <row r="2313" spans="4:4">
      <c r="D2313" s="184"/>
    </row>
    <row r="2314" spans="4:4">
      <c r="D2314" s="184"/>
    </row>
    <row r="2315" spans="4:4">
      <c r="D2315" s="184"/>
    </row>
    <row r="2316" spans="4:4">
      <c r="D2316" s="184"/>
    </row>
    <row r="2317" spans="4:4">
      <c r="D2317" s="184"/>
    </row>
    <row r="2318" spans="4:4">
      <c r="D2318" s="184"/>
    </row>
    <row r="2319" spans="4:4">
      <c r="D2319" s="184"/>
    </row>
    <row r="2320" spans="4:4">
      <c r="D2320" s="184"/>
    </row>
    <row r="2321" spans="4:4">
      <c r="D2321" s="184"/>
    </row>
    <row r="2322" spans="4:4">
      <c r="D2322" s="184"/>
    </row>
    <row r="2323" spans="4:4">
      <c r="D2323" s="184"/>
    </row>
    <row r="2324" spans="4:4">
      <c r="D2324" s="184"/>
    </row>
    <row r="2325" spans="4:4">
      <c r="D2325" s="184"/>
    </row>
    <row r="2326" spans="4:4">
      <c r="D2326" s="184"/>
    </row>
    <row r="2327" spans="4:4">
      <c r="D2327" s="184"/>
    </row>
    <row r="2328" spans="4:4">
      <c r="D2328" s="184"/>
    </row>
    <row r="2329" spans="4:4">
      <c r="D2329" s="184"/>
    </row>
    <row r="2330" spans="4:4">
      <c r="D2330" s="184"/>
    </row>
    <row r="2331" spans="4:4">
      <c r="D2331" s="184"/>
    </row>
    <row r="2332" spans="4:4">
      <c r="D2332" s="184"/>
    </row>
    <row r="2333" spans="4:4">
      <c r="D2333" s="184"/>
    </row>
    <row r="2334" spans="4:4">
      <c r="D2334" s="184"/>
    </row>
    <row r="2335" spans="4:4">
      <c r="D2335" s="184"/>
    </row>
    <row r="2336" spans="4:4">
      <c r="D2336" s="184"/>
    </row>
    <row r="2337" spans="4:4">
      <c r="D2337" s="184"/>
    </row>
    <row r="2338" spans="4:4">
      <c r="D2338" s="184"/>
    </row>
    <row r="2339" spans="4:4">
      <c r="D2339" s="184"/>
    </row>
    <row r="2340" spans="4:4">
      <c r="D2340" s="184"/>
    </row>
    <row r="2341" spans="4:4">
      <c r="D2341" s="184"/>
    </row>
    <row r="2342" spans="4:4">
      <c r="D2342" s="184"/>
    </row>
    <row r="2343" spans="4:4">
      <c r="D2343" s="184"/>
    </row>
    <row r="2344" spans="4:4">
      <c r="D2344" s="184"/>
    </row>
    <row r="2345" spans="4:4">
      <c r="D2345" s="184"/>
    </row>
    <row r="2346" spans="4:4">
      <c r="D2346" s="184"/>
    </row>
    <row r="2347" spans="4:4">
      <c r="D2347" s="184"/>
    </row>
    <row r="2348" spans="4:4">
      <c r="D2348" s="184"/>
    </row>
    <row r="2349" spans="4:4">
      <c r="D2349" s="184"/>
    </row>
    <row r="2350" spans="4:4">
      <c r="D2350" s="184"/>
    </row>
    <row r="2351" spans="4:4">
      <c r="D2351" s="184"/>
    </row>
    <row r="2352" spans="4:4">
      <c r="D2352" s="184"/>
    </row>
    <row r="2353" spans="4:4">
      <c r="D2353" s="184"/>
    </row>
    <row r="2354" spans="4:4">
      <c r="D2354" s="184"/>
    </row>
    <row r="2355" spans="4:4">
      <c r="D2355" s="184"/>
    </row>
    <row r="2356" spans="4:4">
      <c r="D2356" s="184"/>
    </row>
    <row r="2357" spans="4:4">
      <c r="D2357" s="184"/>
    </row>
    <row r="2358" spans="4:4">
      <c r="D2358" s="184"/>
    </row>
    <row r="2359" spans="4:4">
      <c r="D2359" s="184"/>
    </row>
    <row r="2360" spans="4:4">
      <c r="D2360" s="184"/>
    </row>
    <row r="2361" spans="4:4">
      <c r="D2361" s="184"/>
    </row>
    <row r="2362" spans="4:4">
      <c r="D2362" s="184"/>
    </row>
    <row r="2363" spans="4:4">
      <c r="D2363" s="184"/>
    </row>
    <row r="2364" spans="4:4">
      <c r="D2364" s="184"/>
    </row>
    <row r="2365" spans="4:4">
      <c r="D2365" s="184"/>
    </row>
    <row r="2366" spans="4:4">
      <c r="D2366" s="184"/>
    </row>
    <row r="2367" spans="4:4">
      <c r="D2367" s="184"/>
    </row>
    <row r="2368" spans="4:4">
      <c r="D2368" s="184"/>
    </row>
    <row r="2369" spans="4:4">
      <c r="D2369" s="184"/>
    </row>
    <row r="2370" spans="4:4">
      <c r="D2370" s="184"/>
    </row>
    <row r="2371" spans="4:4">
      <c r="D2371" s="184"/>
    </row>
    <row r="2372" spans="4:4">
      <c r="D2372" s="184"/>
    </row>
    <row r="2373" spans="4:4">
      <c r="D2373" s="184"/>
    </row>
    <row r="2374" spans="4:4">
      <c r="D2374" s="184"/>
    </row>
    <row r="2375" spans="4:4">
      <c r="D2375" s="184"/>
    </row>
    <row r="2376" spans="4:4">
      <c r="D2376" s="184"/>
    </row>
    <row r="2377" spans="4:4">
      <c r="D2377" s="184"/>
    </row>
    <row r="2378" spans="4:4">
      <c r="D2378" s="184"/>
    </row>
    <row r="2379" spans="4:4">
      <c r="D2379" s="184"/>
    </row>
    <row r="2380" spans="4:4">
      <c r="D2380" s="184"/>
    </row>
    <row r="2381" spans="4:4">
      <c r="D2381" s="184"/>
    </row>
    <row r="2382" spans="4:4">
      <c r="D2382" s="184"/>
    </row>
    <row r="2383" spans="4:4">
      <c r="D2383" s="184"/>
    </row>
    <row r="2384" spans="4:4">
      <c r="D2384" s="184"/>
    </row>
    <row r="2385" spans="4:4">
      <c r="D2385" s="184"/>
    </row>
    <row r="2386" spans="4:4">
      <c r="D2386" s="184"/>
    </row>
    <row r="2387" spans="4:4">
      <c r="D2387" s="184"/>
    </row>
    <row r="2388" spans="4:4">
      <c r="D2388" s="184"/>
    </row>
    <row r="2389" spans="4:4">
      <c r="D2389" s="184"/>
    </row>
    <row r="2390" spans="4:4">
      <c r="D2390" s="184"/>
    </row>
    <row r="2391" spans="4:4">
      <c r="D2391" s="184"/>
    </row>
    <row r="2392" spans="4:4">
      <c r="D2392" s="184"/>
    </row>
    <row r="2393" spans="4:4">
      <c r="D2393" s="184"/>
    </row>
    <row r="2394" spans="4:4">
      <c r="D2394" s="184"/>
    </row>
    <row r="2395" spans="4:4">
      <c r="D2395" s="184"/>
    </row>
    <row r="2396" spans="4:4">
      <c r="D2396" s="184"/>
    </row>
    <row r="2397" spans="4:4">
      <c r="D2397" s="184"/>
    </row>
    <row r="2398" spans="4:4">
      <c r="D2398" s="184"/>
    </row>
    <row r="2399" spans="4:4">
      <c r="D2399" s="184"/>
    </row>
    <row r="2400" spans="4:4">
      <c r="D2400" s="184"/>
    </row>
    <row r="2401" spans="4:4">
      <c r="D2401" s="184"/>
    </row>
    <row r="2402" spans="4:4">
      <c r="D2402" s="184"/>
    </row>
    <row r="2403" spans="4:4">
      <c r="D2403" s="184"/>
    </row>
    <row r="2404" spans="4:4">
      <c r="D2404" s="184"/>
    </row>
    <row r="2405" spans="4:4">
      <c r="D2405" s="184"/>
    </row>
    <row r="2406" spans="4:4">
      <c r="D2406" s="184"/>
    </row>
    <row r="2407" spans="4:4">
      <c r="D2407" s="184"/>
    </row>
    <row r="2408" spans="4:4">
      <c r="D2408" s="184"/>
    </row>
    <row r="2409" spans="4:4">
      <c r="D2409" s="184"/>
    </row>
    <row r="2410" spans="4:4">
      <c r="D2410" s="184"/>
    </row>
    <row r="2411" spans="4:4">
      <c r="D2411" s="184"/>
    </row>
    <row r="2412" spans="4:4">
      <c r="D2412" s="184"/>
    </row>
    <row r="2413" spans="4:4">
      <c r="D2413" s="184"/>
    </row>
    <row r="2414" spans="4:4">
      <c r="D2414" s="184"/>
    </row>
    <row r="2415" spans="4:4">
      <c r="D2415" s="184"/>
    </row>
    <row r="2416" spans="4:4">
      <c r="D2416" s="184"/>
    </row>
    <row r="2417" spans="4:4">
      <c r="D2417" s="184"/>
    </row>
    <row r="2418" spans="4:4">
      <c r="D2418" s="184"/>
    </row>
    <row r="2419" spans="4:4">
      <c r="D2419" s="184"/>
    </row>
    <row r="2420" spans="4:4">
      <c r="D2420" s="184"/>
    </row>
    <row r="2421" spans="4:4">
      <c r="D2421" s="184"/>
    </row>
    <row r="2422" spans="4:4">
      <c r="D2422" s="184"/>
    </row>
    <row r="2423" spans="4:4">
      <c r="D2423" s="184"/>
    </row>
    <row r="2424" spans="4:4">
      <c r="D2424" s="184"/>
    </row>
    <row r="2425" spans="4:4">
      <c r="D2425" s="184"/>
    </row>
    <row r="2426" spans="4:4">
      <c r="D2426" s="184"/>
    </row>
    <row r="2427" spans="4:4">
      <c r="D2427" s="184"/>
    </row>
    <row r="2428" spans="4:4">
      <c r="D2428" s="184"/>
    </row>
    <row r="2429" spans="4:4">
      <c r="D2429" s="184"/>
    </row>
    <row r="2430" spans="4:4">
      <c r="D2430" s="184"/>
    </row>
    <row r="2431" spans="4:4">
      <c r="D2431" s="184"/>
    </row>
    <row r="2432" spans="4:4">
      <c r="D2432" s="184"/>
    </row>
    <row r="2433" spans="4:4">
      <c r="D2433" s="184"/>
    </row>
    <row r="2434" spans="4:4">
      <c r="D2434" s="184"/>
    </row>
    <row r="2435" spans="4:4">
      <c r="D2435" s="184"/>
    </row>
    <row r="2436" spans="4:4">
      <c r="D2436" s="184"/>
    </row>
    <row r="2437" spans="4:4">
      <c r="D2437" s="184"/>
    </row>
    <row r="2438" spans="4:4">
      <c r="D2438" s="184"/>
    </row>
    <row r="2439" spans="4:4">
      <c r="D2439" s="184"/>
    </row>
    <row r="2440" spans="4:4">
      <c r="D2440" s="184"/>
    </row>
    <row r="2441" spans="4:4">
      <c r="D2441" s="184"/>
    </row>
    <row r="2442" spans="4:4">
      <c r="D2442" s="184"/>
    </row>
    <row r="2443" spans="4:4">
      <c r="D2443" s="184"/>
    </row>
    <row r="2444" spans="4:4">
      <c r="D2444" s="184"/>
    </row>
    <row r="2445" spans="4:4">
      <c r="D2445" s="184"/>
    </row>
    <row r="2446" spans="4:4">
      <c r="D2446" s="184"/>
    </row>
    <row r="2447" spans="4:4">
      <c r="D2447" s="184"/>
    </row>
    <row r="2448" spans="4:4">
      <c r="D2448" s="184"/>
    </row>
    <row r="2449" spans="4:4">
      <c r="D2449" s="184"/>
    </row>
    <row r="2450" spans="4:4">
      <c r="D2450" s="184"/>
    </row>
    <row r="2451" spans="4:4">
      <c r="D2451" s="184"/>
    </row>
    <row r="2452" spans="4:4">
      <c r="D2452" s="184"/>
    </row>
    <row r="2453" spans="4:4">
      <c r="D2453" s="184"/>
    </row>
    <row r="2454" spans="4:4">
      <c r="D2454" s="184"/>
    </row>
    <row r="2455" spans="4:4">
      <c r="D2455" s="184"/>
    </row>
    <row r="2456" spans="4:4">
      <c r="D2456" s="184"/>
    </row>
    <row r="2457" spans="4:4">
      <c r="D2457" s="184"/>
    </row>
    <row r="2458" spans="4:4">
      <c r="D2458" s="184"/>
    </row>
    <row r="2459" spans="4:4">
      <c r="D2459" s="184"/>
    </row>
    <row r="2460" spans="4:4">
      <c r="D2460" s="184"/>
    </row>
    <row r="2461" spans="4:4">
      <c r="D2461" s="184"/>
    </row>
    <row r="2462" spans="4:4">
      <c r="D2462" s="184"/>
    </row>
    <row r="2463" spans="4:4">
      <c r="D2463" s="184"/>
    </row>
    <row r="2464" spans="4:4">
      <c r="D2464" s="184"/>
    </row>
    <row r="2465" spans="4:4">
      <c r="D2465" s="184"/>
    </row>
    <row r="2466" spans="4:4">
      <c r="D2466" s="184"/>
    </row>
    <row r="2467" spans="4:4">
      <c r="D2467" s="184"/>
    </row>
    <row r="2468" spans="4:4">
      <c r="D2468" s="184"/>
    </row>
    <row r="2469" spans="4:4">
      <c r="D2469" s="184"/>
    </row>
    <row r="2470" spans="4:4">
      <c r="D2470" s="184"/>
    </row>
    <row r="2471" spans="4:4">
      <c r="D2471" s="184"/>
    </row>
    <row r="2472" spans="4:4">
      <c r="D2472" s="184"/>
    </row>
    <row r="2473" spans="4:4">
      <c r="D2473" s="184"/>
    </row>
    <row r="2474" spans="4:4">
      <c r="D2474" s="184"/>
    </row>
    <row r="2475" spans="4:4">
      <c r="D2475" s="184"/>
    </row>
    <row r="2476" spans="4:4">
      <c r="D2476" s="184"/>
    </row>
    <row r="2477" spans="4:4">
      <c r="D2477" s="184"/>
    </row>
    <row r="2478" spans="4:4">
      <c r="D2478" s="184"/>
    </row>
    <row r="2479" spans="4:4">
      <c r="D2479" s="184"/>
    </row>
    <row r="2480" spans="4:4">
      <c r="D2480" s="184"/>
    </row>
    <row r="2481" spans="4:4">
      <c r="D2481" s="184"/>
    </row>
    <row r="2482" spans="4:4">
      <c r="D2482" s="184"/>
    </row>
    <row r="2483" spans="4:4">
      <c r="D2483" s="184"/>
    </row>
    <row r="2484" spans="4:4">
      <c r="D2484" s="184"/>
    </row>
    <row r="2485" spans="4:4">
      <c r="D2485" s="184"/>
    </row>
    <row r="2486" spans="4:4">
      <c r="D2486" s="184"/>
    </row>
    <row r="2487" spans="4:4">
      <c r="D2487" s="184"/>
    </row>
    <row r="2488" spans="4:4">
      <c r="D2488" s="184"/>
    </row>
    <row r="2489" spans="4:4">
      <c r="D2489" s="184"/>
    </row>
    <row r="2490" spans="4:4">
      <c r="D2490" s="184"/>
    </row>
    <row r="2491" spans="4:4">
      <c r="D2491" s="184"/>
    </row>
    <row r="2492" spans="4:4">
      <c r="D2492" s="184"/>
    </row>
    <row r="2493" spans="4:4">
      <c r="D2493" s="184"/>
    </row>
    <row r="2494" spans="4:4">
      <c r="D2494" s="184"/>
    </row>
    <row r="2495" spans="4:4">
      <c r="D2495" s="184"/>
    </row>
    <row r="2496" spans="4:4">
      <c r="D2496" s="184"/>
    </row>
    <row r="2497" spans="4:4">
      <c r="D2497" s="184"/>
    </row>
    <row r="2498" spans="4:4">
      <c r="D2498" s="184"/>
    </row>
    <row r="2499" spans="4:4">
      <c r="D2499" s="184"/>
    </row>
    <row r="2500" spans="4:4">
      <c r="D2500" s="184"/>
    </row>
    <row r="2501" spans="4:4">
      <c r="D2501" s="184"/>
    </row>
    <row r="2502" spans="4:4">
      <c r="D2502" s="184"/>
    </row>
    <row r="2503" spans="4:4">
      <c r="D2503" s="184"/>
    </row>
    <row r="2504" spans="4:4">
      <c r="D2504" s="184"/>
    </row>
    <row r="2505" spans="4:4">
      <c r="D2505" s="184"/>
    </row>
    <row r="2506" spans="4:4">
      <c r="D2506" s="184"/>
    </row>
    <row r="2507" spans="4:4">
      <c r="D2507" s="184"/>
    </row>
    <row r="2508" spans="4:4">
      <c r="D2508" s="184"/>
    </row>
    <row r="2509" spans="4:4">
      <c r="D2509" s="184"/>
    </row>
    <row r="2510" spans="4:4">
      <c r="D2510" s="184"/>
    </row>
    <row r="2511" spans="4:4">
      <c r="D2511" s="184"/>
    </row>
    <row r="2512" spans="4:4">
      <c r="D2512" s="184"/>
    </row>
    <row r="2513" spans="4:4">
      <c r="D2513" s="184"/>
    </row>
    <row r="2514" spans="4:4">
      <c r="D2514" s="184"/>
    </row>
    <row r="2515" spans="4:4">
      <c r="D2515" s="184"/>
    </row>
    <row r="2516" spans="4:4">
      <c r="D2516" s="184"/>
    </row>
    <row r="2517" spans="4:4">
      <c r="D2517" s="184"/>
    </row>
    <row r="2518" spans="4:4">
      <c r="D2518" s="184"/>
    </row>
    <row r="2519" spans="4:4">
      <c r="D2519" s="184"/>
    </row>
    <row r="2520" spans="4:4">
      <c r="D2520" s="184"/>
    </row>
    <row r="2521" spans="4:4">
      <c r="D2521" s="184"/>
    </row>
    <row r="2522" spans="4:4">
      <c r="D2522" s="184"/>
    </row>
    <row r="2523" spans="4:4">
      <c r="D2523" s="184"/>
    </row>
    <row r="2524" spans="4:4">
      <c r="D2524" s="184"/>
    </row>
    <row r="2525" spans="4:4">
      <c r="D2525" s="184"/>
    </row>
    <row r="2526" spans="4:4">
      <c r="D2526" s="184"/>
    </row>
    <row r="2527" spans="4:4">
      <c r="D2527" s="184"/>
    </row>
    <row r="2528" spans="4:4">
      <c r="D2528" s="184"/>
    </row>
    <row r="2529" spans="4:4">
      <c r="D2529" s="184"/>
    </row>
    <row r="2530" spans="4:4">
      <c r="D2530" s="184"/>
    </row>
    <row r="2531" spans="4:4">
      <c r="D2531" s="184"/>
    </row>
    <row r="2532" spans="4:4">
      <c r="D2532" s="184"/>
    </row>
    <row r="2533" spans="4:4">
      <c r="D2533" s="184"/>
    </row>
    <row r="2534" spans="4:4">
      <c r="D2534" s="184"/>
    </row>
    <row r="2535" spans="4:4">
      <c r="D2535" s="184"/>
    </row>
    <row r="2536" spans="4:4">
      <c r="D2536" s="184"/>
    </row>
    <row r="2537" spans="4:4">
      <c r="D2537" s="184"/>
    </row>
    <row r="2538" spans="4:4">
      <c r="D2538" s="184"/>
    </row>
    <row r="2539" spans="4:4">
      <c r="D2539" s="184"/>
    </row>
    <row r="2540" spans="4:4">
      <c r="D2540" s="184"/>
    </row>
    <row r="2541" spans="4:4">
      <c r="D2541" s="184"/>
    </row>
    <row r="2542" spans="4:4">
      <c r="D2542" s="184"/>
    </row>
    <row r="2543" spans="4:4">
      <c r="D2543" s="184"/>
    </row>
    <row r="2544" spans="4:4">
      <c r="D2544" s="184"/>
    </row>
    <row r="2545" spans="4:4">
      <c r="D2545" s="184"/>
    </row>
    <row r="2546" spans="4:4">
      <c r="D2546" s="184"/>
    </row>
    <row r="2547" spans="4:4">
      <c r="D2547" s="184"/>
    </row>
    <row r="2548" spans="4:4">
      <c r="D2548" s="184"/>
    </row>
    <row r="2549" spans="4:4">
      <c r="D2549" s="184"/>
    </row>
    <row r="2550" spans="4:4">
      <c r="D2550" s="184"/>
    </row>
    <row r="2551" spans="4:4">
      <c r="D2551" s="184"/>
    </row>
    <row r="2552" spans="4:4">
      <c r="D2552" s="184"/>
    </row>
    <row r="2553" spans="4:4">
      <c r="D2553" s="184"/>
    </row>
    <row r="2554" spans="4:4">
      <c r="D2554" s="184"/>
    </row>
    <row r="2555" spans="4:4">
      <c r="D2555" s="184"/>
    </row>
    <row r="2556" spans="4:4">
      <c r="D2556" s="184"/>
    </row>
    <row r="2557" spans="4:4">
      <c r="D2557" s="184"/>
    </row>
    <row r="2558" spans="4:4">
      <c r="D2558" s="184"/>
    </row>
    <row r="2559" spans="4:4">
      <c r="D2559" s="184"/>
    </row>
    <row r="2560" spans="4:4">
      <c r="D2560" s="184"/>
    </row>
    <row r="2561" spans="4:4">
      <c r="D2561" s="184"/>
    </row>
    <row r="2562" spans="4:4">
      <c r="D2562" s="184"/>
    </row>
    <row r="2563" spans="4:4">
      <c r="D2563" s="184"/>
    </row>
    <row r="2564" spans="4:4">
      <c r="D2564" s="184"/>
    </row>
    <row r="2565" spans="4:4">
      <c r="D2565" s="184"/>
    </row>
    <row r="2566" spans="4:4">
      <c r="D2566" s="184"/>
    </row>
    <row r="2567" spans="4:4">
      <c r="D2567" s="184"/>
    </row>
    <row r="2568" spans="4:4">
      <c r="D2568" s="184"/>
    </row>
    <row r="2569" spans="4:4">
      <c r="D2569" s="184"/>
    </row>
    <row r="2570" spans="4:4">
      <c r="D2570" s="184"/>
    </row>
    <row r="2571" spans="4:4">
      <c r="D2571" s="184"/>
    </row>
    <row r="2572" spans="4:4">
      <c r="D2572" s="184"/>
    </row>
    <row r="2573" spans="4:4">
      <c r="D2573" s="184"/>
    </row>
    <row r="2574" spans="4:4">
      <c r="D2574" s="184"/>
    </row>
    <row r="2575" spans="4:4">
      <c r="D2575" s="184"/>
    </row>
    <row r="2576" spans="4:4">
      <c r="D2576" s="184"/>
    </row>
    <row r="2577" spans="4:4">
      <c r="D2577" s="184"/>
    </row>
    <row r="2578" spans="4:4">
      <c r="D2578" s="184"/>
    </row>
    <row r="2579" spans="4:4">
      <c r="D2579" s="184"/>
    </row>
    <row r="2580" spans="4:4">
      <c r="D2580" s="184"/>
    </row>
    <row r="2581" spans="4:4">
      <c r="D2581" s="184"/>
    </row>
    <row r="2582" spans="4:4">
      <c r="D2582" s="184"/>
    </row>
    <row r="2583" spans="4:4">
      <c r="D2583" s="184"/>
    </row>
    <row r="2584" spans="4:4">
      <c r="D2584" s="184"/>
    </row>
    <row r="2585" spans="4:4">
      <c r="D2585" s="184"/>
    </row>
    <row r="2586" spans="4:4">
      <c r="D2586" s="184"/>
    </row>
    <row r="2587" spans="4:4">
      <c r="D2587" s="184"/>
    </row>
    <row r="2588" spans="4:4">
      <c r="D2588" s="184"/>
    </row>
    <row r="2589" spans="4:4">
      <c r="D2589" s="184"/>
    </row>
    <row r="2590" spans="4:4">
      <c r="D2590" s="184"/>
    </row>
    <row r="2591" spans="4:4">
      <c r="D2591" s="184"/>
    </row>
    <row r="2592" spans="4:4">
      <c r="D2592" s="184"/>
    </row>
    <row r="2593" spans="4:4">
      <c r="D2593" s="184"/>
    </row>
    <row r="2594" spans="4:4">
      <c r="D2594" s="184"/>
    </row>
    <row r="2595" spans="4:4">
      <c r="D2595" s="184"/>
    </row>
    <row r="2596" spans="4:4">
      <c r="D2596" s="184"/>
    </row>
    <row r="2597" spans="4:4">
      <c r="D2597" s="184"/>
    </row>
    <row r="2598" spans="4:4">
      <c r="D2598" s="184"/>
    </row>
    <row r="2599" spans="4:4">
      <c r="D2599" s="184"/>
    </row>
    <row r="2600" spans="4:4">
      <c r="D2600" s="184"/>
    </row>
    <row r="2601" spans="4:4">
      <c r="D2601" s="184"/>
    </row>
    <row r="2602" spans="4:4">
      <c r="D2602" s="184"/>
    </row>
    <row r="2603" spans="4:4">
      <c r="D2603" s="184"/>
    </row>
    <row r="2604" spans="4:4">
      <c r="D2604" s="184"/>
    </row>
    <row r="2605" spans="4:4">
      <c r="D2605" s="184"/>
    </row>
    <row r="2606" spans="4:4">
      <c r="D2606" s="184"/>
    </row>
    <row r="2607" spans="4:4">
      <c r="D2607" s="184"/>
    </row>
    <row r="2608" spans="4:4">
      <c r="D2608" s="184"/>
    </row>
    <row r="2609" spans="4:4">
      <c r="D2609" s="184"/>
    </row>
    <row r="2610" spans="4:4">
      <c r="D2610" s="184"/>
    </row>
    <row r="2611" spans="4:4">
      <c r="D2611" s="184"/>
    </row>
    <row r="2612" spans="4:4">
      <c r="D2612" s="184"/>
    </row>
    <row r="2613" spans="4:4">
      <c r="D2613" s="184"/>
    </row>
    <row r="2614" spans="4:4">
      <c r="D2614" s="184"/>
    </row>
    <row r="2615" spans="4:4">
      <c r="D2615" s="184"/>
    </row>
    <row r="2616" spans="4:4">
      <c r="D2616" s="184"/>
    </row>
    <row r="2617" spans="4:4">
      <c r="D2617" s="184"/>
    </row>
    <row r="2618" spans="4:4">
      <c r="D2618" s="184"/>
    </row>
    <row r="2619" spans="4:4">
      <c r="D2619" s="184"/>
    </row>
    <row r="2620" spans="4:4">
      <c r="D2620" s="184"/>
    </row>
    <row r="2621" spans="4:4">
      <c r="D2621" s="184"/>
    </row>
    <row r="2622" spans="4:4">
      <c r="D2622" s="184"/>
    </row>
    <row r="2623" spans="4:4">
      <c r="D2623" s="184"/>
    </row>
    <row r="2624" spans="4:4">
      <c r="D2624" s="184"/>
    </row>
    <row r="2625" spans="4:4">
      <c r="D2625" s="184"/>
    </row>
    <row r="2626" spans="4:4">
      <c r="D2626" s="184"/>
    </row>
    <row r="2627" spans="4:4">
      <c r="D2627" s="184"/>
    </row>
    <row r="2628" spans="4:4">
      <c r="D2628" s="184"/>
    </row>
    <row r="2629" spans="4:4">
      <c r="D2629" s="184"/>
    </row>
    <row r="2630" spans="4:4">
      <c r="D2630" s="184"/>
    </row>
    <row r="2631" spans="4:4">
      <c r="D2631" s="184"/>
    </row>
    <row r="2632" spans="4:4">
      <c r="D2632" s="184"/>
    </row>
    <row r="2633" spans="4:4">
      <c r="D2633" s="184"/>
    </row>
    <row r="2634" spans="4:4">
      <c r="D2634" s="184"/>
    </row>
    <row r="2635" spans="4:4">
      <c r="D2635" s="184"/>
    </row>
    <row r="2636" spans="4:4">
      <c r="D2636" s="184"/>
    </row>
    <row r="2637" spans="4:4">
      <c r="D2637" s="184"/>
    </row>
    <row r="2638" spans="4:4">
      <c r="D2638" s="184"/>
    </row>
    <row r="2639" spans="4:4">
      <c r="D2639" s="184"/>
    </row>
    <row r="2640" spans="4:4">
      <c r="D2640" s="184"/>
    </row>
    <row r="2641" spans="4:4">
      <c r="D2641" s="184"/>
    </row>
    <row r="2642" spans="4:4">
      <c r="D2642" s="184"/>
    </row>
    <row r="2643" spans="4:4">
      <c r="D2643" s="184"/>
    </row>
    <row r="2644" spans="4:4">
      <c r="D2644" s="184"/>
    </row>
    <row r="2645" spans="4:4">
      <c r="D2645" s="184"/>
    </row>
    <row r="2646" spans="4:4">
      <c r="D2646" s="184"/>
    </row>
    <row r="2647" spans="4:4">
      <c r="D2647" s="184"/>
    </row>
    <row r="2648" spans="4:4">
      <c r="D2648" s="184"/>
    </row>
    <row r="2649" spans="4:4">
      <c r="D2649" s="184"/>
    </row>
    <row r="2650" spans="4:4">
      <c r="D2650" s="184"/>
    </row>
    <row r="2651" spans="4:4">
      <c r="D2651" s="184"/>
    </row>
    <row r="2652" spans="4:4">
      <c r="D2652" s="184"/>
    </row>
    <row r="2653" spans="4:4">
      <c r="D2653" s="184"/>
    </row>
    <row r="2654" spans="4:4">
      <c r="D2654" s="184"/>
    </row>
    <row r="2655" spans="4:4">
      <c r="D2655" s="184"/>
    </row>
    <row r="2656" spans="4:4">
      <c r="D2656" s="184"/>
    </row>
    <row r="2657" spans="4:4">
      <c r="D2657" s="184"/>
    </row>
    <row r="2658" spans="4:4">
      <c r="D2658" s="184"/>
    </row>
    <row r="2659" spans="4:4">
      <c r="D2659" s="184"/>
    </row>
    <row r="2660" spans="4:4">
      <c r="D2660" s="184"/>
    </row>
    <row r="2661" spans="4:4">
      <c r="D2661" s="184"/>
    </row>
    <row r="2662" spans="4:4">
      <c r="D2662" s="184"/>
    </row>
    <row r="2663" spans="4:4">
      <c r="D2663" s="184"/>
    </row>
    <row r="2664" spans="4:4">
      <c r="D2664" s="184"/>
    </row>
    <row r="2665" spans="4:4">
      <c r="D2665" s="184"/>
    </row>
    <row r="2666" spans="4:4">
      <c r="D2666" s="184"/>
    </row>
    <row r="2667" spans="4:4">
      <c r="D2667" s="184"/>
    </row>
    <row r="2668" spans="4:4">
      <c r="D2668" s="184"/>
    </row>
    <row r="2669" spans="4:4">
      <c r="D2669" s="184"/>
    </row>
    <row r="2670" spans="4:4">
      <c r="D2670" s="184"/>
    </row>
    <row r="2671" spans="4:4">
      <c r="D2671" s="184"/>
    </row>
    <row r="2672" spans="4:4">
      <c r="D2672" s="184"/>
    </row>
    <row r="2673" spans="4:4">
      <c r="D2673" s="184"/>
    </row>
    <row r="2674" spans="4:4">
      <c r="D2674" s="184"/>
    </row>
    <row r="2675" spans="4:4">
      <c r="D2675" s="184"/>
    </row>
    <row r="2676" spans="4:4">
      <c r="D2676" s="184"/>
    </row>
    <row r="2677" spans="4:4">
      <c r="D2677" s="184"/>
    </row>
    <row r="2678" spans="4:4">
      <c r="D2678" s="184"/>
    </row>
    <row r="2679" spans="4:4">
      <c r="D2679" s="184"/>
    </row>
    <row r="2680" spans="4:4">
      <c r="D2680" s="184"/>
    </row>
    <row r="2681" spans="4:4">
      <c r="D2681" s="184"/>
    </row>
    <row r="2682" spans="4:4">
      <c r="D2682" s="184"/>
    </row>
    <row r="2683" spans="4:4">
      <c r="D2683" s="184"/>
    </row>
    <row r="2684" spans="4:4">
      <c r="D2684" s="184"/>
    </row>
    <row r="2685" spans="4:4">
      <c r="D2685" s="184"/>
    </row>
    <row r="2686" spans="4:4">
      <c r="D2686" s="184"/>
    </row>
    <row r="2687" spans="4:4">
      <c r="D2687" s="184"/>
    </row>
    <row r="2688" spans="4:4">
      <c r="D2688" s="184"/>
    </row>
    <row r="2689" spans="4:4">
      <c r="D2689" s="184"/>
    </row>
    <row r="2690" spans="4:4">
      <c r="D2690" s="184"/>
    </row>
    <row r="2691" spans="4:4">
      <c r="D2691" s="184"/>
    </row>
    <row r="2692" spans="4:4">
      <c r="D2692" s="184"/>
    </row>
    <row r="2693" spans="4:4">
      <c r="D2693" s="184"/>
    </row>
    <row r="2694" spans="4:4">
      <c r="D2694" s="184"/>
    </row>
    <row r="2695" spans="4:4">
      <c r="D2695" s="184"/>
    </row>
    <row r="2696" spans="4:4">
      <c r="D2696" s="184"/>
    </row>
    <row r="2697" spans="4:4">
      <c r="D2697" s="184"/>
    </row>
    <row r="2698" spans="4:4">
      <c r="D2698" s="184"/>
    </row>
    <row r="2699" spans="4:4">
      <c r="D2699" s="184"/>
    </row>
    <row r="2700" spans="4:4">
      <c r="D2700" s="184"/>
    </row>
    <row r="2701" spans="4:4">
      <c r="D2701" s="184"/>
    </row>
    <row r="2702" spans="4:4">
      <c r="D2702" s="184"/>
    </row>
    <row r="2703" spans="4:4">
      <c r="D2703" s="184"/>
    </row>
    <row r="2704" spans="4:4">
      <c r="D2704" s="184"/>
    </row>
    <row r="2705" spans="4:4">
      <c r="D2705" s="184"/>
    </row>
    <row r="2706" spans="4:4">
      <c r="D2706" s="184"/>
    </row>
    <row r="2707" spans="4:4">
      <c r="D2707" s="184"/>
    </row>
    <row r="2708" spans="4:4">
      <c r="D2708" s="184"/>
    </row>
    <row r="2709" spans="4:4">
      <c r="D2709" s="184"/>
    </row>
    <row r="2710" spans="4:4">
      <c r="D2710" s="184"/>
    </row>
    <row r="2711" spans="4:4">
      <c r="D2711" s="184"/>
    </row>
    <row r="2712" spans="4:4">
      <c r="D2712" s="184"/>
    </row>
    <row r="2713" spans="4:4">
      <c r="D2713" s="184"/>
    </row>
    <row r="2714" spans="4:4">
      <c r="D2714" s="184"/>
    </row>
    <row r="2715" spans="4:4">
      <c r="D2715" s="184"/>
    </row>
    <row r="2716" spans="4:4">
      <c r="D2716" s="184"/>
    </row>
    <row r="2717" spans="4:4">
      <c r="D2717" s="184"/>
    </row>
    <row r="2718" spans="4:4">
      <c r="D2718" s="184"/>
    </row>
    <row r="2719" spans="4:4">
      <c r="D2719" s="184"/>
    </row>
    <row r="2720" spans="4:4">
      <c r="D2720" s="184"/>
    </row>
    <row r="2721" spans="4:4">
      <c r="D2721" s="184"/>
    </row>
    <row r="2722" spans="4:4">
      <c r="D2722" s="184"/>
    </row>
    <row r="2723" spans="4:4">
      <c r="D2723" s="184"/>
    </row>
    <row r="2724" spans="4:4">
      <c r="D2724" s="184"/>
    </row>
    <row r="2725" spans="4:4">
      <c r="D2725" s="184"/>
    </row>
    <row r="2726" spans="4:4">
      <c r="D2726" s="184"/>
    </row>
    <row r="2727" spans="4:4">
      <c r="D2727" s="184"/>
    </row>
    <row r="2728" spans="4:4">
      <c r="D2728" s="184"/>
    </row>
    <row r="2729" spans="4:4">
      <c r="D2729" s="184"/>
    </row>
    <row r="2730" spans="4:4">
      <c r="D2730" s="184"/>
    </row>
    <row r="2731" spans="4:4">
      <c r="D2731" s="184"/>
    </row>
    <row r="2732" spans="4:4">
      <c r="D2732" s="184"/>
    </row>
    <row r="2733" spans="4:4">
      <c r="D2733" s="184"/>
    </row>
    <row r="2734" spans="4:4">
      <c r="D2734" s="184"/>
    </row>
    <row r="2735" spans="4:4">
      <c r="D2735" s="184"/>
    </row>
    <row r="2736" spans="4:4">
      <c r="D2736" s="184"/>
    </row>
    <row r="2737" spans="4:4">
      <c r="D2737" s="184"/>
    </row>
    <row r="2738" spans="4:4">
      <c r="D2738" s="184"/>
    </row>
    <row r="2739" spans="4:4">
      <c r="D2739" s="184"/>
    </row>
    <row r="2740" spans="4:4">
      <c r="D2740" s="184"/>
    </row>
    <row r="2741" spans="4:4">
      <c r="D2741" s="184"/>
    </row>
    <row r="2742" spans="4:4">
      <c r="D2742" s="184"/>
    </row>
    <row r="2743" spans="4:4">
      <c r="D2743" s="184"/>
    </row>
    <row r="2744" spans="4:4">
      <c r="D2744" s="184"/>
    </row>
    <row r="2745" spans="4:4">
      <c r="D2745" s="184"/>
    </row>
    <row r="2746" spans="4:4">
      <c r="D2746" s="184"/>
    </row>
    <row r="2747" spans="4:4">
      <c r="D2747" s="184"/>
    </row>
    <row r="2748" spans="4:4">
      <c r="D2748" s="184"/>
    </row>
    <row r="2749" spans="4:4">
      <c r="D2749" s="184"/>
    </row>
    <row r="2750" spans="4:4">
      <c r="D2750" s="184"/>
    </row>
    <row r="2751" spans="4:4">
      <c r="D2751" s="184"/>
    </row>
    <row r="2752" spans="4:4">
      <c r="D2752" s="184"/>
    </row>
    <row r="2753" spans="4:4">
      <c r="D2753" s="184"/>
    </row>
    <row r="2754" spans="4:4">
      <c r="D2754" s="184"/>
    </row>
    <row r="2755" spans="4:4">
      <c r="D2755" s="184"/>
    </row>
    <row r="2756" spans="4:4">
      <c r="D2756" s="184"/>
    </row>
    <row r="2757" spans="4:4">
      <c r="D2757" s="184"/>
    </row>
    <row r="2758" spans="4:4">
      <c r="D2758" s="184"/>
    </row>
    <row r="2759" spans="4:4">
      <c r="D2759" s="184"/>
    </row>
    <row r="2760" spans="4:4">
      <c r="D2760" s="184"/>
    </row>
    <row r="2761" spans="4:4">
      <c r="D2761" s="184"/>
    </row>
    <row r="2762" spans="4:4">
      <c r="D2762" s="184"/>
    </row>
    <row r="2763" spans="4:4">
      <c r="D2763" s="184"/>
    </row>
    <row r="2764" spans="4:4">
      <c r="D2764" s="184"/>
    </row>
    <row r="2765" spans="4:4">
      <c r="D2765" s="184"/>
    </row>
    <row r="2766" spans="4:4">
      <c r="D2766" s="184"/>
    </row>
    <row r="2767" spans="4:4">
      <c r="D2767" s="184"/>
    </row>
    <row r="2768" spans="4:4">
      <c r="D2768" s="184"/>
    </row>
    <row r="2769" spans="4:4">
      <c r="D2769" s="184"/>
    </row>
    <row r="2770" spans="4:4">
      <c r="D2770" s="184"/>
    </row>
    <row r="2771" spans="4:4">
      <c r="D2771" s="184"/>
    </row>
    <row r="2772" spans="4:4">
      <c r="D2772" s="184"/>
    </row>
    <row r="2773" spans="4:4">
      <c r="D2773" s="184"/>
    </row>
    <row r="2774" spans="4:4">
      <c r="D2774" s="184"/>
    </row>
    <row r="2775" spans="4:4">
      <c r="D2775" s="184"/>
    </row>
    <row r="2776" spans="4:4">
      <c r="D2776" s="184"/>
    </row>
    <row r="2777" spans="4:4">
      <c r="D2777" s="184"/>
    </row>
    <row r="2778" spans="4:4">
      <c r="D2778" s="184"/>
    </row>
    <row r="2779" spans="4:4">
      <c r="D2779" s="184"/>
    </row>
    <row r="2780" spans="4:4">
      <c r="D2780" s="184"/>
    </row>
    <row r="2781" spans="4:4">
      <c r="D2781" s="184"/>
    </row>
    <row r="2782" spans="4:4">
      <c r="D2782" s="184"/>
    </row>
    <row r="2783" spans="4:4">
      <c r="D2783" s="184"/>
    </row>
    <row r="2784" spans="4:4">
      <c r="D2784" s="184"/>
    </row>
    <row r="2785" spans="4:4">
      <c r="D2785" s="184"/>
    </row>
    <row r="2786" spans="4:4">
      <c r="D2786" s="184"/>
    </row>
    <row r="2787" spans="4:4">
      <c r="D2787" s="184"/>
    </row>
    <row r="2788" spans="4:4">
      <c r="D2788" s="184"/>
    </row>
    <row r="2789" spans="4:4">
      <c r="D2789" s="184"/>
    </row>
    <row r="2790" spans="4:4">
      <c r="D2790" s="184"/>
    </row>
    <row r="2791" spans="4:4">
      <c r="D2791" s="184"/>
    </row>
    <row r="2792" spans="4:4">
      <c r="D2792" s="184"/>
    </row>
    <row r="2793" spans="4:4">
      <c r="D2793" s="184"/>
    </row>
    <row r="2794" spans="4:4">
      <c r="D2794" s="184"/>
    </row>
    <row r="2795" spans="4:4">
      <c r="D2795" s="184"/>
    </row>
    <row r="2796" spans="4:4">
      <c r="D2796" s="184"/>
    </row>
    <row r="2797" spans="4:4">
      <c r="D2797" s="184"/>
    </row>
    <row r="2798" spans="4:4">
      <c r="D2798" s="184"/>
    </row>
    <row r="2799" spans="4:4">
      <c r="D2799" s="184"/>
    </row>
    <row r="2800" spans="4:4">
      <c r="D2800" s="184"/>
    </row>
    <row r="2801" spans="4:4">
      <c r="D2801" s="184"/>
    </row>
    <row r="2802" spans="4:4">
      <c r="D2802" s="184"/>
    </row>
    <row r="2803" spans="4:4">
      <c r="D2803" s="184"/>
    </row>
    <row r="2804" spans="4:4">
      <c r="D2804" s="184"/>
    </row>
    <row r="2805" spans="4:4">
      <c r="D2805" s="184"/>
    </row>
    <row r="2806" spans="4:4">
      <c r="D2806" s="184"/>
    </row>
    <row r="2807" spans="4:4">
      <c r="D2807" s="184"/>
    </row>
    <row r="2808" spans="4:4">
      <c r="D2808" s="184"/>
    </row>
    <row r="2809" spans="4:4">
      <c r="D2809" s="184"/>
    </row>
    <row r="2810" spans="4:4">
      <c r="D2810" s="184"/>
    </row>
    <row r="2811" spans="4:4">
      <c r="D2811" s="184"/>
    </row>
    <row r="2812" spans="4:4">
      <c r="D2812" s="184"/>
    </row>
    <row r="2813" spans="4:4">
      <c r="D2813" s="184"/>
    </row>
    <row r="2814" spans="4:4">
      <c r="D2814" s="184"/>
    </row>
    <row r="2815" spans="4:4">
      <c r="D2815" s="184"/>
    </row>
    <row r="2816" spans="4:4">
      <c r="D2816" s="184"/>
    </row>
    <row r="2817" spans="4:4">
      <c r="D2817" s="184"/>
    </row>
    <row r="2818" spans="4:4">
      <c r="D2818" s="184"/>
    </row>
    <row r="2819" spans="4:4">
      <c r="D2819" s="184"/>
    </row>
    <row r="2820" spans="4:4">
      <c r="D2820" s="184"/>
    </row>
    <row r="2821" spans="4:4">
      <c r="D2821" s="184"/>
    </row>
    <row r="2822" spans="4:4">
      <c r="D2822" s="184"/>
    </row>
    <row r="2823" spans="4:4">
      <c r="D2823" s="184"/>
    </row>
    <row r="2824" spans="4:4">
      <c r="D2824" s="184"/>
    </row>
    <row r="2825" spans="4:4">
      <c r="D2825" s="184"/>
    </row>
    <row r="2826" spans="4:4">
      <c r="D2826" s="184"/>
    </row>
    <row r="2827" spans="4:4">
      <c r="D2827" s="184"/>
    </row>
    <row r="2828" spans="4:4">
      <c r="D2828" s="184"/>
    </row>
    <row r="2829" spans="4:4">
      <c r="D2829" s="184"/>
    </row>
    <row r="2830" spans="4:4">
      <c r="D2830" s="184"/>
    </row>
    <row r="2831" spans="4:4">
      <c r="D2831" s="184"/>
    </row>
    <row r="2832" spans="4:4">
      <c r="D2832" s="184"/>
    </row>
    <row r="2833" spans="4:4">
      <c r="D2833" s="184"/>
    </row>
    <row r="2834" spans="4:4">
      <c r="D2834" s="184"/>
    </row>
    <row r="2835" spans="4:4">
      <c r="D2835" s="184"/>
    </row>
    <row r="2836" spans="4:4">
      <c r="D2836" s="184"/>
    </row>
    <row r="2837" spans="4:4">
      <c r="D2837" s="184"/>
    </row>
    <row r="2838" spans="4:4">
      <c r="D2838" s="184"/>
    </row>
    <row r="2839" spans="4:4">
      <c r="D2839" s="184"/>
    </row>
    <row r="2840" spans="4:4">
      <c r="D2840" s="184"/>
    </row>
    <row r="2841" spans="4:4">
      <c r="D2841" s="184"/>
    </row>
    <row r="2842" spans="4:4">
      <c r="D2842" s="184"/>
    </row>
    <row r="2843" spans="4:4">
      <c r="D2843" s="184"/>
    </row>
    <row r="2844" spans="4:4">
      <c r="D2844" s="184"/>
    </row>
    <row r="2845" spans="4:4">
      <c r="D2845" s="184"/>
    </row>
    <row r="2846" spans="4:4">
      <c r="D2846" s="184"/>
    </row>
    <row r="2847" spans="4:4">
      <c r="D2847" s="184"/>
    </row>
    <row r="2848" spans="4:4">
      <c r="D2848" s="184"/>
    </row>
    <row r="2849" spans="4:4">
      <c r="D2849" s="184"/>
    </row>
    <row r="2850" spans="4:4">
      <c r="D2850" s="184"/>
    </row>
    <row r="2851" spans="4:4">
      <c r="D2851" s="184"/>
    </row>
    <row r="2852" spans="4:4">
      <c r="D2852" s="184"/>
    </row>
    <row r="2853" spans="4:4">
      <c r="D2853" s="184"/>
    </row>
    <row r="2854" spans="4:4">
      <c r="D2854" s="184"/>
    </row>
    <row r="2855" spans="4:4">
      <c r="D2855" s="184"/>
    </row>
    <row r="2856" spans="4:4">
      <c r="D2856" s="184"/>
    </row>
    <row r="2857" spans="4:4">
      <c r="D2857" s="184"/>
    </row>
    <row r="2858" spans="4:4">
      <c r="D2858" s="184"/>
    </row>
    <row r="2859" spans="4:4">
      <c r="D2859" s="184"/>
    </row>
    <row r="2860" spans="4:4">
      <c r="D2860" s="184"/>
    </row>
    <row r="2861" spans="4:4">
      <c r="D2861" s="184"/>
    </row>
    <row r="2862" spans="4:4">
      <c r="D2862" s="184"/>
    </row>
    <row r="2863" spans="4:4">
      <c r="D2863" s="184"/>
    </row>
    <row r="2864" spans="4:4">
      <c r="D2864" s="184"/>
    </row>
    <row r="2865" spans="4:4">
      <c r="D2865" s="184"/>
    </row>
    <row r="2866" spans="4:4">
      <c r="D2866" s="184"/>
    </row>
    <row r="2867" spans="4:4">
      <c r="D2867" s="184"/>
    </row>
    <row r="2868" spans="4:4">
      <c r="D2868" s="184"/>
    </row>
    <row r="2869" spans="4:4">
      <c r="D2869" s="184"/>
    </row>
    <row r="2870" spans="4:4">
      <c r="D2870" s="184"/>
    </row>
    <row r="2871" spans="4:4">
      <c r="D2871" s="184"/>
    </row>
    <row r="2872" spans="4:4">
      <c r="D2872" s="184"/>
    </row>
    <row r="2873" spans="4:4">
      <c r="D2873" s="184"/>
    </row>
    <row r="2874" spans="4:4">
      <c r="D2874" s="184"/>
    </row>
    <row r="2875" spans="4:4">
      <c r="D2875" s="184"/>
    </row>
    <row r="2876" spans="4:4">
      <c r="D2876" s="184"/>
    </row>
    <row r="2877" spans="4:4">
      <c r="D2877" s="184"/>
    </row>
    <row r="2878" spans="4:4">
      <c r="D2878" s="184"/>
    </row>
    <row r="2879" spans="4:4">
      <c r="D2879" s="184"/>
    </row>
    <row r="2880" spans="4:4">
      <c r="D2880" s="184"/>
    </row>
    <row r="2881" spans="4:4">
      <c r="D2881" s="184"/>
    </row>
    <row r="2882" spans="4:4">
      <c r="D2882" s="184"/>
    </row>
    <row r="2883" spans="4:4">
      <c r="D2883" s="184"/>
    </row>
    <row r="2884" spans="4:4">
      <c r="D2884" s="184"/>
    </row>
    <row r="2885" spans="4:4">
      <c r="D2885" s="184"/>
    </row>
    <row r="2886" spans="4:4">
      <c r="D2886" s="184"/>
    </row>
    <row r="2887" spans="4:4">
      <c r="D2887" s="184"/>
    </row>
    <row r="2888" spans="4:4">
      <c r="D2888" s="184"/>
    </row>
    <row r="2889" spans="4:4">
      <c r="D2889" s="184"/>
    </row>
    <row r="2890" spans="4:4">
      <c r="D2890" s="184"/>
    </row>
    <row r="2891" spans="4:4">
      <c r="D2891" s="184"/>
    </row>
    <row r="2892" spans="4:4">
      <c r="D2892" s="184"/>
    </row>
    <row r="2893" spans="4:4">
      <c r="D2893" s="184"/>
    </row>
    <row r="2894" spans="4:4">
      <c r="D2894" s="184"/>
    </row>
    <row r="2895" spans="4:4">
      <c r="D2895" s="184"/>
    </row>
    <row r="2896" spans="4:4">
      <c r="D2896" s="184"/>
    </row>
    <row r="2897" spans="4:4">
      <c r="D2897" s="184"/>
    </row>
    <row r="2898" spans="4:4">
      <c r="D2898" s="184"/>
    </row>
    <row r="2899" spans="4:4">
      <c r="D2899" s="184"/>
    </row>
    <row r="2900" spans="4:4">
      <c r="D2900" s="184"/>
    </row>
    <row r="2901" spans="4:4">
      <c r="D2901" s="184"/>
    </row>
    <row r="2902" spans="4:4">
      <c r="D2902" s="184"/>
    </row>
    <row r="2903" spans="4:4">
      <c r="D2903" s="184"/>
    </row>
    <row r="2904" spans="4:4">
      <c r="D2904" s="184"/>
    </row>
    <row r="2905" spans="4:4">
      <c r="D2905" s="184"/>
    </row>
    <row r="2906" spans="4:4">
      <c r="D2906" s="184"/>
    </row>
    <row r="2907" spans="4:4">
      <c r="D2907" s="184"/>
    </row>
    <row r="2908" spans="4:4">
      <c r="D2908" s="184"/>
    </row>
    <row r="2909" spans="4:4">
      <c r="D2909" s="184"/>
    </row>
    <row r="2910" spans="4:4">
      <c r="D2910" s="184"/>
    </row>
    <row r="2911" spans="4:4">
      <c r="D2911" s="184"/>
    </row>
    <row r="2912" spans="4:4">
      <c r="D2912" s="184"/>
    </row>
    <row r="2913" spans="4:4">
      <c r="D2913" s="184"/>
    </row>
    <row r="2914" spans="4:4">
      <c r="D2914" s="184"/>
    </row>
    <row r="2915" spans="4:4">
      <c r="D2915" s="184"/>
    </row>
    <row r="2916" spans="4:4">
      <c r="D2916" s="184"/>
    </row>
    <row r="2917" spans="4:4">
      <c r="D2917" s="184"/>
    </row>
    <row r="2918" spans="4:4">
      <c r="D2918" s="184"/>
    </row>
    <row r="2919" spans="4:4">
      <c r="D2919" s="184"/>
    </row>
    <row r="2920" spans="4:4">
      <c r="D2920" s="184"/>
    </row>
    <row r="2921" spans="4:4">
      <c r="D2921" s="184"/>
    </row>
    <row r="2922" spans="4:4">
      <c r="D2922" s="184"/>
    </row>
    <row r="2923" spans="4:4">
      <c r="D2923" s="184"/>
    </row>
    <row r="2924" spans="4:4">
      <c r="D2924" s="184"/>
    </row>
    <row r="2925" spans="4:4">
      <c r="D2925" s="184"/>
    </row>
    <row r="2926" spans="4:4">
      <c r="D2926" s="184"/>
    </row>
    <row r="2927" spans="4:4">
      <c r="D2927" s="184"/>
    </row>
    <row r="2928" spans="4:4">
      <c r="D2928" s="184"/>
    </row>
    <row r="2929" spans="4:4">
      <c r="D2929" s="184"/>
    </row>
    <row r="2930" spans="4:4">
      <c r="D2930" s="184"/>
    </row>
    <row r="2931" spans="4:4">
      <c r="D2931" s="184"/>
    </row>
    <row r="2932" spans="4:4">
      <c r="D2932" s="184"/>
    </row>
    <row r="2933" spans="4:4">
      <c r="D2933" s="184"/>
    </row>
    <row r="2934" spans="4:4">
      <c r="D2934" s="184"/>
    </row>
    <row r="2935" spans="4:4">
      <c r="D2935" s="184"/>
    </row>
    <row r="2936" spans="4:4">
      <c r="D2936" s="184"/>
    </row>
    <row r="2937" spans="4:4">
      <c r="D2937" s="184"/>
    </row>
    <row r="2938" spans="4:4">
      <c r="D2938" s="184"/>
    </row>
    <row r="2939" spans="4:4">
      <c r="D2939" s="184"/>
    </row>
    <row r="2940" spans="4:4">
      <c r="D2940" s="184"/>
    </row>
    <row r="2941" spans="4:4">
      <c r="D2941" s="184"/>
    </row>
    <row r="2942" spans="4:4">
      <c r="D2942" s="184"/>
    </row>
    <row r="2943" spans="4:4">
      <c r="D2943" s="184"/>
    </row>
    <row r="2944" spans="4:4">
      <c r="D2944" s="184"/>
    </row>
    <row r="2945" spans="4:4">
      <c r="D2945" s="184"/>
    </row>
    <row r="2946" spans="4:4">
      <c r="D2946" s="184"/>
    </row>
    <row r="2947" spans="4:4">
      <c r="D2947" s="184"/>
    </row>
    <row r="2948" spans="4:4">
      <c r="D2948" s="184"/>
    </row>
    <row r="2949" spans="4:4">
      <c r="D2949" s="184"/>
    </row>
    <row r="2950" spans="4:4">
      <c r="D2950" s="184"/>
    </row>
    <row r="2951" spans="4:4">
      <c r="D2951" s="184"/>
    </row>
    <row r="2952" spans="4:4">
      <c r="D2952" s="184"/>
    </row>
    <row r="2953" spans="4:4">
      <c r="D2953" s="184"/>
    </row>
    <row r="2954" spans="4:4">
      <c r="D2954" s="184"/>
    </row>
    <row r="2955" spans="4:4">
      <c r="D2955" s="184"/>
    </row>
    <row r="2956" spans="4:4">
      <c r="D2956" s="184"/>
    </row>
    <row r="2957" spans="4:4">
      <c r="D2957" s="184"/>
    </row>
    <row r="2958" spans="4:4">
      <c r="D2958" s="184"/>
    </row>
    <row r="2959" spans="4:4">
      <c r="D2959" s="184"/>
    </row>
    <row r="2960" spans="4:4">
      <c r="D2960" s="184"/>
    </row>
    <row r="2961" spans="4:4">
      <c r="D2961" s="184"/>
    </row>
    <row r="2962" spans="4:4">
      <c r="D2962" s="184"/>
    </row>
    <row r="2963" spans="4:4">
      <c r="D2963" s="184"/>
    </row>
    <row r="2964" spans="4:4">
      <c r="D2964" s="184"/>
    </row>
    <row r="2965" spans="4:4">
      <c r="D2965" s="184"/>
    </row>
    <row r="2966" spans="4:4">
      <c r="D2966" s="184"/>
    </row>
    <row r="2967" spans="4:4">
      <c r="D2967" s="184"/>
    </row>
    <row r="2968" spans="4:4">
      <c r="D2968" s="184"/>
    </row>
    <row r="2969" spans="4:4">
      <c r="D2969" s="184"/>
    </row>
    <row r="2970" spans="4:4">
      <c r="D2970" s="184"/>
    </row>
    <row r="2971" spans="4:4">
      <c r="D2971" s="184"/>
    </row>
    <row r="2972" spans="4:4">
      <c r="D2972" s="184"/>
    </row>
    <row r="2973" spans="4:4">
      <c r="D2973" s="184"/>
    </row>
    <row r="2974" spans="4:4">
      <c r="D2974" s="184"/>
    </row>
    <row r="2975" spans="4:4">
      <c r="D2975" s="184"/>
    </row>
    <row r="2976" spans="4:4">
      <c r="D2976" s="184"/>
    </row>
    <row r="2977" spans="4:4">
      <c r="D2977" s="184"/>
    </row>
    <row r="2978" spans="4:4">
      <c r="D2978" s="184"/>
    </row>
    <row r="2979" spans="4:4">
      <c r="D2979" s="184"/>
    </row>
    <row r="2980" spans="4:4">
      <c r="D2980" s="184"/>
    </row>
    <row r="2981" spans="4:4">
      <c r="D2981" s="184"/>
    </row>
    <row r="2982" spans="4:4">
      <c r="D2982" s="184"/>
    </row>
    <row r="2983" spans="4:4">
      <c r="D2983" s="184"/>
    </row>
    <row r="2984" spans="4:4">
      <c r="D2984" s="184"/>
    </row>
    <row r="2985" spans="4:4">
      <c r="D2985" s="184"/>
    </row>
    <row r="2986" spans="4:4">
      <c r="D2986" s="184"/>
    </row>
    <row r="2987" spans="4:4">
      <c r="D2987" s="184"/>
    </row>
    <row r="2988" spans="4:4">
      <c r="D2988" s="184"/>
    </row>
    <row r="2989" spans="4:4">
      <c r="D2989" s="184"/>
    </row>
    <row r="2990" spans="4:4">
      <c r="D2990" s="184"/>
    </row>
    <row r="2991" spans="4:4">
      <c r="D2991" s="184"/>
    </row>
    <row r="2992" spans="4:4">
      <c r="D2992" s="184"/>
    </row>
    <row r="2993" spans="4:4">
      <c r="D2993" s="184"/>
    </row>
    <row r="2994" spans="4:4">
      <c r="D2994" s="184"/>
    </row>
    <row r="2995" spans="4:4">
      <c r="D2995" s="184"/>
    </row>
    <row r="2996" spans="4:4">
      <c r="D2996" s="184"/>
    </row>
    <row r="2997" spans="4:4">
      <c r="D2997" s="184"/>
    </row>
    <row r="2998" spans="4:4">
      <c r="D2998" s="184"/>
    </row>
    <row r="2999" spans="4:4">
      <c r="D2999" s="184"/>
    </row>
    <row r="3000" spans="4:4">
      <c r="D3000" s="184"/>
    </row>
    <row r="3001" spans="4:4">
      <c r="D3001" s="184"/>
    </row>
    <row r="3002" spans="4:4">
      <c r="D3002" s="184"/>
    </row>
    <row r="3003" spans="4:4">
      <c r="D3003" s="184"/>
    </row>
    <row r="3004" spans="4:4">
      <c r="D3004" s="184"/>
    </row>
    <row r="3005" spans="4:4">
      <c r="D3005" s="184"/>
    </row>
    <row r="3006" spans="4:4">
      <c r="D3006" s="184"/>
    </row>
    <row r="3007" spans="4:4">
      <c r="D3007" s="184"/>
    </row>
    <row r="3008" spans="4:4">
      <c r="D3008" s="184"/>
    </row>
    <row r="3009" spans="4:4">
      <c r="D3009" s="184"/>
    </row>
    <row r="3010" spans="4:4">
      <c r="D3010" s="184"/>
    </row>
    <row r="3011" spans="4:4">
      <c r="D3011" s="184"/>
    </row>
    <row r="3012" spans="4:4">
      <c r="D3012" s="184"/>
    </row>
    <row r="3013" spans="4:4">
      <c r="D3013" s="184"/>
    </row>
    <row r="3014" spans="4:4">
      <c r="D3014" s="184"/>
    </row>
    <row r="3015" spans="4:4">
      <c r="D3015" s="184"/>
    </row>
    <row r="3016" spans="4:4">
      <c r="D3016" s="184"/>
    </row>
    <row r="3017" spans="4:4">
      <c r="D3017" s="184"/>
    </row>
    <row r="3018" spans="4:4">
      <c r="D3018" s="184"/>
    </row>
    <row r="3019" spans="4:4">
      <c r="D3019" s="184"/>
    </row>
    <row r="3020" spans="4:4">
      <c r="D3020" s="184"/>
    </row>
    <row r="3021" spans="4:4">
      <c r="D3021" s="184"/>
    </row>
    <row r="3022" spans="4:4">
      <c r="D3022" s="184"/>
    </row>
    <row r="3023" spans="4:4">
      <c r="D3023" s="184"/>
    </row>
    <row r="3024" spans="4:4">
      <c r="D3024" s="184"/>
    </row>
    <row r="3025" spans="4:4">
      <c r="D3025" s="184"/>
    </row>
    <row r="3026" spans="4:4">
      <c r="D3026" s="184"/>
    </row>
    <row r="3027" spans="4:4">
      <c r="D3027" s="184"/>
    </row>
    <row r="3028" spans="4:4">
      <c r="D3028" s="184"/>
    </row>
    <row r="3029" spans="4:4">
      <c r="D3029" s="184"/>
    </row>
    <row r="3030" spans="4:4">
      <c r="D3030" s="184"/>
    </row>
    <row r="3031" spans="4:4">
      <c r="D3031" s="184"/>
    </row>
    <row r="3032" spans="4:4">
      <c r="D3032" s="184"/>
    </row>
    <row r="3033" spans="4:4">
      <c r="D3033" s="184"/>
    </row>
    <row r="3034" spans="4:4">
      <c r="D3034" s="184"/>
    </row>
    <row r="3035" spans="4:4">
      <c r="D3035" s="184"/>
    </row>
    <row r="3036" spans="4:4">
      <c r="D3036" s="184"/>
    </row>
    <row r="3037" spans="4:4">
      <c r="D3037" s="184"/>
    </row>
    <row r="3038" spans="4:4">
      <c r="D3038" s="184"/>
    </row>
    <row r="3039" spans="4:4">
      <c r="D3039" s="184"/>
    </row>
    <row r="3040" spans="4:4">
      <c r="D3040" s="184"/>
    </row>
    <row r="3041" spans="4:4">
      <c r="D3041" s="184"/>
    </row>
    <row r="3042" spans="4:4">
      <c r="D3042" s="184"/>
    </row>
    <row r="3043" spans="4:4">
      <c r="D3043" s="184"/>
    </row>
    <row r="3044" spans="4:4">
      <c r="D3044" s="184"/>
    </row>
    <row r="3045" spans="4:4">
      <c r="D3045" s="184"/>
    </row>
    <row r="3046" spans="4:4">
      <c r="D3046" s="184"/>
    </row>
    <row r="3047" spans="4:4">
      <c r="D3047" s="184"/>
    </row>
    <row r="3048" spans="4:4">
      <c r="D3048" s="184"/>
    </row>
    <row r="3049" spans="4:4">
      <c r="D3049" s="184"/>
    </row>
    <row r="3050" spans="4:4">
      <c r="D3050" s="184"/>
    </row>
    <row r="3051" spans="4:4">
      <c r="D3051" s="184"/>
    </row>
    <row r="3052" spans="4:4">
      <c r="D3052" s="184"/>
    </row>
    <row r="3053" spans="4:4">
      <c r="D3053" s="184"/>
    </row>
    <row r="3054" spans="4:4">
      <c r="D3054" s="184"/>
    </row>
    <row r="3055" spans="4:4">
      <c r="D3055" s="184"/>
    </row>
    <row r="3056" spans="4:4">
      <c r="D3056" s="184"/>
    </row>
    <row r="3057" spans="4:4">
      <c r="D3057" s="184"/>
    </row>
    <row r="3058" spans="4:4">
      <c r="D3058" s="184"/>
    </row>
    <row r="3059" spans="4:4">
      <c r="D3059" s="184"/>
    </row>
    <row r="3060" spans="4:4">
      <c r="D3060" s="184"/>
    </row>
    <row r="3061" spans="4:4">
      <c r="D3061" s="184"/>
    </row>
    <row r="3062" spans="4:4">
      <c r="D3062" s="184"/>
    </row>
    <row r="3063" spans="4:4">
      <c r="D3063" s="184"/>
    </row>
    <row r="3064" spans="4:4">
      <c r="D3064" s="184"/>
    </row>
    <row r="3065" spans="4:4">
      <c r="D3065" s="184"/>
    </row>
    <row r="3066" spans="4:4">
      <c r="D3066" s="184"/>
    </row>
    <row r="3067" spans="4:4">
      <c r="D3067" s="184"/>
    </row>
    <row r="3068" spans="4:4">
      <c r="D3068" s="184"/>
    </row>
    <row r="3069" spans="4:4">
      <c r="D3069" s="184"/>
    </row>
    <row r="3070" spans="4:4">
      <c r="D3070" s="184"/>
    </row>
    <row r="3071" spans="4:4">
      <c r="D3071" s="184"/>
    </row>
    <row r="3072" spans="4:4">
      <c r="D3072" s="184"/>
    </row>
    <row r="3073" spans="4:4">
      <c r="D3073" s="184"/>
    </row>
    <row r="3074" spans="4:4">
      <c r="D3074" s="184"/>
    </row>
    <row r="3075" spans="4:4">
      <c r="D3075" s="184"/>
    </row>
    <row r="3076" spans="4:4">
      <c r="D3076" s="184"/>
    </row>
    <row r="3077" spans="4:4">
      <c r="D3077" s="184"/>
    </row>
    <row r="3078" spans="4:4">
      <c r="D3078" s="184"/>
    </row>
    <row r="3079" spans="4:4">
      <c r="D3079" s="184"/>
    </row>
    <row r="3080" spans="4:4">
      <c r="D3080" s="184"/>
    </row>
    <row r="3081" spans="4:4">
      <c r="D3081" s="184"/>
    </row>
    <row r="3082" spans="4:4">
      <c r="D3082" s="184"/>
    </row>
    <row r="3083" spans="4:4">
      <c r="D3083" s="184"/>
    </row>
    <row r="3084" spans="4:4">
      <c r="D3084" s="184"/>
    </row>
    <row r="3085" spans="4:4">
      <c r="D3085" s="184"/>
    </row>
    <row r="3086" spans="4:4">
      <c r="D3086" s="184"/>
    </row>
    <row r="3087" spans="4:4">
      <c r="D3087" s="184"/>
    </row>
    <row r="3088" spans="4:4">
      <c r="D3088" s="184"/>
    </row>
    <row r="3089" spans="4:4">
      <c r="D3089" s="184"/>
    </row>
    <row r="3090" spans="4:4">
      <c r="D3090" s="184"/>
    </row>
    <row r="3091" spans="4:4">
      <c r="D3091" s="184"/>
    </row>
    <row r="3092" spans="4:4">
      <c r="D3092" s="184"/>
    </row>
    <row r="3093" spans="4:4">
      <c r="D3093" s="184"/>
    </row>
    <row r="3094" spans="4:4">
      <c r="D3094" s="184"/>
    </row>
    <row r="3095" spans="4:4">
      <c r="D3095" s="184"/>
    </row>
    <row r="3096" spans="4:4">
      <c r="D3096" s="184"/>
    </row>
    <row r="3097" spans="4:4">
      <c r="D3097" s="184"/>
    </row>
    <row r="3098" spans="4:4">
      <c r="D3098" s="184"/>
    </row>
    <row r="3099" spans="4:4">
      <c r="D3099" s="184"/>
    </row>
    <row r="3100" spans="4:4">
      <c r="D3100" s="184"/>
    </row>
    <row r="3101" spans="4:4">
      <c r="D3101" s="184"/>
    </row>
    <row r="3102" spans="4:4">
      <c r="D3102" s="184"/>
    </row>
    <row r="3103" spans="4:4">
      <c r="D3103" s="184"/>
    </row>
    <row r="3104" spans="4:4">
      <c r="D3104" s="184"/>
    </row>
    <row r="3105" spans="4:4">
      <c r="D3105" s="184"/>
    </row>
    <row r="3106" spans="4:4">
      <c r="D3106" s="184"/>
    </row>
    <row r="3107" spans="4:4">
      <c r="D3107" s="184"/>
    </row>
    <row r="3108" spans="4:4">
      <c r="D3108" s="184"/>
    </row>
    <row r="3109" spans="4:4">
      <c r="D3109" s="184"/>
    </row>
    <row r="3110" spans="4:4">
      <c r="D3110" s="184"/>
    </row>
    <row r="3111" spans="4:4">
      <c r="D3111" s="184"/>
    </row>
    <row r="3112" spans="4:4">
      <c r="D3112" s="184"/>
    </row>
    <row r="3113" spans="4:4">
      <c r="D3113" s="184"/>
    </row>
    <row r="3114" spans="4:4">
      <c r="D3114" s="184"/>
    </row>
    <row r="3115" spans="4:4">
      <c r="D3115" s="184"/>
    </row>
    <row r="3116" spans="4:4">
      <c r="D3116" s="184"/>
    </row>
    <row r="3117" spans="4:4">
      <c r="D3117" s="184"/>
    </row>
    <row r="3118" spans="4:4">
      <c r="D3118" s="184"/>
    </row>
    <row r="3119" spans="4:4">
      <c r="D3119" s="184"/>
    </row>
    <row r="3120" spans="4:4">
      <c r="D3120" s="184"/>
    </row>
    <row r="3121" spans="4:4">
      <c r="D3121" s="184"/>
    </row>
    <row r="3122" spans="4:4">
      <c r="D3122" s="184"/>
    </row>
    <row r="3123" spans="4:4">
      <c r="D3123" s="184"/>
    </row>
    <row r="3124" spans="4:4">
      <c r="D3124" s="184"/>
    </row>
    <row r="3125" spans="4:4">
      <c r="D3125" s="184"/>
    </row>
    <row r="3126" spans="4:4">
      <c r="D3126" s="184"/>
    </row>
    <row r="3127" spans="4:4">
      <c r="D3127" s="184"/>
    </row>
    <row r="3128" spans="4:4">
      <c r="D3128" s="184"/>
    </row>
    <row r="3129" spans="4:4">
      <c r="D3129" s="184"/>
    </row>
    <row r="3130" spans="4:4">
      <c r="D3130" s="184"/>
    </row>
    <row r="3131" spans="4:4">
      <c r="D3131" s="184"/>
    </row>
    <row r="3132" spans="4:4">
      <c r="D3132" s="184"/>
    </row>
    <row r="3133" spans="4:4">
      <c r="D3133" s="184"/>
    </row>
    <row r="3134" spans="4:4">
      <c r="D3134" s="184"/>
    </row>
    <row r="3135" spans="4:4">
      <c r="D3135" s="184"/>
    </row>
    <row r="3136" spans="4:4">
      <c r="D3136" s="184"/>
    </row>
    <row r="3137" spans="4:4">
      <c r="D3137" s="184"/>
    </row>
    <row r="3138" spans="4:4">
      <c r="D3138" s="184"/>
    </row>
    <row r="3139" spans="4:4">
      <c r="D3139" s="184"/>
    </row>
    <row r="3140" spans="4:4">
      <c r="D3140" s="184"/>
    </row>
    <row r="3141" spans="4:4">
      <c r="D3141" s="184"/>
    </row>
    <row r="3142" spans="4:4">
      <c r="D3142" s="184"/>
    </row>
    <row r="3143" spans="4:4">
      <c r="D3143" s="184"/>
    </row>
    <row r="3144" spans="4:4">
      <c r="D3144" s="184"/>
    </row>
    <row r="3145" spans="4:4">
      <c r="D3145" s="184"/>
    </row>
    <row r="3146" spans="4:4">
      <c r="D3146" s="184"/>
    </row>
    <row r="3147" spans="4:4">
      <c r="D3147" s="184"/>
    </row>
    <row r="3148" spans="4:4">
      <c r="D3148" s="184"/>
    </row>
    <row r="3149" spans="4:4">
      <c r="D3149" s="184"/>
    </row>
    <row r="3150" spans="4:4">
      <c r="D3150" s="184"/>
    </row>
    <row r="3151" spans="4:4">
      <c r="D3151" s="184"/>
    </row>
    <row r="3152" spans="4:4">
      <c r="D3152" s="184"/>
    </row>
    <row r="3153" spans="4:4">
      <c r="D3153" s="184"/>
    </row>
    <row r="3154" spans="4:4">
      <c r="D3154" s="184"/>
    </row>
    <row r="3155" spans="4:4">
      <c r="D3155" s="184"/>
    </row>
    <row r="3156" spans="4:4">
      <c r="D3156" s="184"/>
    </row>
    <row r="3157" spans="4:4">
      <c r="D3157" s="184"/>
    </row>
    <row r="3158" spans="4:4">
      <c r="D3158" s="184"/>
    </row>
    <row r="3159" spans="4:4">
      <c r="D3159" s="184"/>
    </row>
    <row r="3160" spans="4:4">
      <c r="D3160" s="184"/>
    </row>
    <row r="3161" spans="4:4">
      <c r="D3161" s="184"/>
    </row>
    <row r="3162" spans="4:4">
      <c r="D3162" s="184"/>
    </row>
    <row r="3163" spans="4:4">
      <c r="D3163" s="184"/>
    </row>
    <row r="3164" spans="4:4">
      <c r="D3164" s="184"/>
    </row>
    <row r="3165" spans="4:4">
      <c r="D3165" s="184"/>
    </row>
    <row r="3166" spans="4:4">
      <c r="D3166" s="184"/>
    </row>
    <row r="3167" spans="4:4">
      <c r="D3167" s="184"/>
    </row>
    <row r="3168" spans="4:4">
      <c r="D3168" s="184"/>
    </row>
    <row r="3169" spans="4:4">
      <c r="D3169" s="184"/>
    </row>
    <row r="3170" spans="4:4">
      <c r="D3170" s="184"/>
    </row>
    <row r="3171" spans="4:4">
      <c r="D3171" s="184"/>
    </row>
    <row r="3172" spans="4:4">
      <c r="D3172" s="184"/>
    </row>
    <row r="3173" spans="4:4">
      <c r="D3173" s="184"/>
    </row>
    <row r="3174" spans="4:4">
      <c r="D3174" s="184"/>
    </row>
    <row r="3175" spans="4:4">
      <c r="D3175" s="184"/>
    </row>
    <row r="3176" spans="4:4">
      <c r="D3176" s="184"/>
    </row>
    <row r="3177" spans="4:4">
      <c r="D3177" s="184"/>
    </row>
    <row r="3178" spans="4:4">
      <c r="D3178" s="184"/>
    </row>
    <row r="3179" spans="4:4">
      <c r="D3179" s="184"/>
    </row>
    <row r="3180" spans="4:4">
      <c r="D3180" s="184"/>
    </row>
    <row r="3181" spans="4:4">
      <c r="D3181" s="184"/>
    </row>
    <row r="3182" spans="4:4">
      <c r="D3182" s="184"/>
    </row>
    <row r="3183" spans="4:4">
      <c r="D3183" s="184"/>
    </row>
    <row r="3184" spans="4:4">
      <c r="D3184" s="184"/>
    </row>
    <row r="3185" spans="4:4">
      <c r="D3185" s="184"/>
    </row>
    <row r="3186" spans="4:4">
      <c r="D3186" s="184"/>
    </row>
    <row r="3187" spans="4:4">
      <c r="D3187" s="184"/>
    </row>
    <row r="3188" spans="4:4">
      <c r="D3188" s="184"/>
    </row>
    <row r="3189" spans="4:4">
      <c r="D3189" s="184"/>
    </row>
    <row r="3190" spans="4:4">
      <c r="D3190" s="184"/>
    </row>
    <row r="3191" spans="4:4">
      <c r="D3191" s="184"/>
    </row>
    <row r="3192" spans="4:4">
      <c r="D3192" s="184"/>
    </row>
    <row r="3193" spans="4:4">
      <c r="D3193" s="184"/>
    </row>
    <row r="3194" spans="4:4">
      <c r="D3194" s="184"/>
    </row>
    <row r="3195" spans="4:4">
      <c r="D3195" s="184"/>
    </row>
    <row r="3196" spans="4:4">
      <c r="D3196" s="184"/>
    </row>
    <row r="3197" spans="4:4">
      <c r="D3197" s="184"/>
    </row>
    <row r="3198" spans="4:4">
      <c r="D3198" s="184"/>
    </row>
    <row r="3199" spans="4:4">
      <c r="D3199" s="184"/>
    </row>
    <row r="3200" spans="4:4">
      <c r="D3200" s="184"/>
    </row>
    <row r="3201" spans="4:4">
      <c r="D3201" s="184"/>
    </row>
    <row r="3202" spans="4:4">
      <c r="D3202" s="184"/>
    </row>
    <row r="3203" spans="4:4">
      <c r="D3203" s="184"/>
    </row>
    <row r="3204" spans="4:4">
      <c r="D3204" s="184"/>
    </row>
    <row r="3205" spans="4:4">
      <c r="D3205" s="184"/>
    </row>
    <row r="3206" spans="4:4">
      <c r="D3206" s="184"/>
    </row>
    <row r="3207" spans="4:4">
      <c r="D3207" s="184"/>
    </row>
    <row r="3208" spans="4:4">
      <c r="D3208" s="184"/>
    </row>
    <row r="3209" spans="4:4">
      <c r="D3209" s="184"/>
    </row>
    <row r="3210" spans="4:4">
      <c r="D3210" s="184"/>
    </row>
    <row r="3211" spans="4:4">
      <c r="D3211" s="184"/>
    </row>
    <row r="3212" spans="4:4">
      <c r="D3212" s="184"/>
    </row>
    <row r="3213" spans="4:4">
      <c r="D3213" s="184"/>
    </row>
    <row r="3214" spans="4:4">
      <c r="D3214" s="184"/>
    </row>
    <row r="3215" spans="4:4">
      <c r="D3215" s="184"/>
    </row>
    <row r="3216" spans="4:4">
      <c r="D3216" s="184"/>
    </row>
    <row r="3217" spans="4:4">
      <c r="D3217" s="184"/>
    </row>
    <row r="3218" spans="4:4">
      <c r="D3218" s="184"/>
    </row>
    <row r="3219" spans="4:4">
      <c r="D3219" s="184"/>
    </row>
    <row r="3220" spans="4:4">
      <c r="D3220" s="184"/>
    </row>
    <row r="3221" spans="4:4">
      <c r="D3221" s="184"/>
    </row>
    <row r="3222" spans="4:4">
      <c r="D3222" s="184"/>
    </row>
    <row r="3223" spans="4:4">
      <c r="D3223" s="184"/>
    </row>
    <row r="3224" spans="4:4">
      <c r="D3224" s="184"/>
    </row>
    <row r="3225" spans="4:4">
      <c r="D3225" s="184"/>
    </row>
    <row r="3226" spans="4:4">
      <c r="D3226" s="184"/>
    </row>
    <row r="3227" spans="4:4">
      <c r="D3227" s="184"/>
    </row>
    <row r="3228" spans="4:4">
      <c r="D3228" s="184"/>
    </row>
    <row r="3229" spans="4:4">
      <c r="D3229" s="184"/>
    </row>
    <row r="3230" spans="4:4">
      <c r="D3230" s="184"/>
    </row>
    <row r="3231" spans="4:4">
      <c r="D3231" s="184"/>
    </row>
    <row r="3232" spans="4:4">
      <c r="D3232" s="184"/>
    </row>
    <row r="3233" spans="4:4">
      <c r="D3233" s="184"/>
    </row>
    <row r="3234" spans="4:4">
      <c r="D3234" s="184"/>
    </row>
    <row r="3235" spans="4:4">
      <c r="D3235" s="184"/>
    </row>
    <row r="3236" spans="4:4">
      <c r="D3236" s="184"/>
    </row>
    <row r="3237" spans="4:4">
      <c r="D3237" s="184"/>
    </row>
    <row r="3238" spans="4:4">
      <c r="D3238" s="184"/>
    </row>
    <row r="3239" spans="4:4">
      <c r="D3239" s="184"/>
    </row>
    <row r="3240" spans="4:4">
      <c r="D3240" s="184"/>
    </row>
    <row r="3241" spans="4:4">
      <c r="D3241" s="184"/>
    </row>
    <row r="3242" spans="4:4">
      <c r="D3242" s="184"/>
    </row>
    <row r="3243" spans="4:4">
      <c r="D3243" s="184"/>
    </row>
    <row r="3244" spans="4:4">
      <c r="D3244" s="184"/>
    </row>
    <row r="3245" spans="4:4">
      <c r="D3245" s="184"/>
    </row>
    <row r="3246" spans="4:4">
      <c r="D3246" s="184"/>
    </row>
    <row r="3247" spans="4:4">
      <c r="D3247" s="184"/>
    </row>
    <row r="3248" spans="4:4">
      <c r="D3248" s="184"/>
    </row>
    <row r="3249" spans="4:4">
      <c r="D3249" s="184"/>
    </row>
    <row r="3250" spans="4:4">
      <c r="D3250" s="184"/>
    </row>
    <row r="3251" spans="4:4">
      <c r="D3251" s="184"/>
    </row>
    <row r="3252" spans="4:4">
      <c r="D3252" s="184"/>
    </row>
    <row r="3253" spans="4:4">
      <c r="D3253" s="184"/>
    </row>
    <row r="3254" spans="4:4">
      <c r="D3254" s="184"/>
    </row>
    <row r="3255" spans="4:4">
      <c r="D3255" s="184"/>
    </row>
    <row r="3256" spans="4:4">
      <c r="D3256" s="184"/>
    </row>
    <row r="3257" spans="4:4">
      <c r="D3257" s="184"/>
    </row>
    <row r="3258" spans="4:4">
      <c r="D3258" s="184"/>
    </row>
    <row r="3259" spans="4:4">
      <c r="D3259" s="184"/>
    </row>
    <row r="3260" spans="4:4">
      <c r="D3260" s="184"/>
    </row>
    <row r="3261" spans="4:4">
      <c r="D3261" s="184"/>
    </row>
    <row r="3262" spans="4:4">
      <c r="D3262" s="184"/>
    </row>
    <row r="3263" spans="4:4">
      <c r="D3263" s="184"/>
    </row>
    <row r="3264" spans="4:4">
      <c r="D3264" s="184"/>
    </row>
    <row r="3265" spans="4:4">
      <c r="D3265" s="184"/>
    </row>
    <row r="3266" spans="4:4">
      <c r="D3266" s="184"/>
    </row>
    <row r="3267" spans="4:4">
      <c r="D3267" s="184"/>
    </row>
    <row r="3268" spans="4:4">
      <c r="D3268" s="184"/>
    </row>
    <row r="3269" spans="4:4">
      <c r="D3269" s="184"/>
    </row>
    <row r="3270" spans="4:4">
      <c r="D3270" s="184"/>
    </row>
    <row r="3271" spans="4:4">
      <c r="D3271" s="184"/>
    </row>
    <row r="3272" spans="4:4">
      <c r="D3272" s="184"/>
    </row>
    <row r="3273" spans="4:4">
      <c r="D3273" s="184"/>
    </row>
    <row r="3274" spans="4:4">
      <c r="D3274" s="184"/>
    </row>
    <row r="3275" spans="4:4">
      <c r="D3275" s="184"/>
    </row>
    <row r="3276" spans="4:4">
      <c r="D3276" s="184"/>
    </row>
    <row r="3277" spans="4:4">
      <c r="D3277" s="184"/>
    </row>
    <row r="3278" spans="4:4">
      <c r="D3278" s="184"/>
    </row>
    <row r="3279" spans="4:4">
      <c r="D3279" s="184"/>
    </row>
    <row r="3280" spans="4:4">
      <c r="D3280" s="184"/>
    </row>
    <row r="3281" spans="4:4">
      <c r="D3281" s="184"/>
    </row>
    <row r="3282" spans="4:4">
      <c r="D3282" s="184"/>
    </row>
    <row r="3283" spans="4:4">
      <c r="D3283" s="184"/>
    </row>
    <row r="3284" spans="4:4">
      <c r="D3284" s="184"/>
    </row>
    <row r="3285" spans="4:4">
      <c r="D3285" s="184"/>
    </row>
    <row r="3286" spans="4:4">
      <c r="D3286" s="184"/>
    </row>
    <row r="3287" spans="4:4">
      <c r="D3287" s="184"/>
    </row>
    <row r="3288" spans="4:4">
      <c r="D3288" s="184"/>
    </row>
    <row r="3289" spans="4:4">
      <c r="D3289" s="184"/>
    </row>
    <row r="3290" spans="4:4">
      <c r="D3290" s="184"/>
    </row>
    <row r="3291" spans="4:4">
      <c r="D3291" s="184"/>
    </row>
    <row r="3292" spans="4:4">
      <c r="D3292" s="184"/>
    </row>
    <row r="3293" spans="4:4">
      <c r="D3293" s="184"/>
    </row>
    <row r="3294" spans="4:4">
      <c r="D3294" s="184"/>
    </row>
    <row r="3295" spans="4:4">
      <c r="D3295" s="184"/>
    </row>
    <row r="3296" spans="4:4">
      <c r="D3296" s="184"/>
    </row>
    <row r="3297" spans="4:4">
      <c r="D3297" s="184"/>
    </row>
    <row r="3298" spans="4:4">
      <c r="D3298" s="184"/>
    </row>
    <row r="3299" spans="4:4">
      <c r="D3299" s="184"/>
    </row>
    <row r="3300" spans="4:4">
      <c r="D3300" s="184"/>
    </row>
    <row r="3301" spans="4:4">
      <c r="D3301" s="184"/>
    </row>
    <row r="3302" spans="4:4">
      <c r="D3302" s="184"/>
    </row>
    <row r="3303" spans="4:4">
      <c r="D3303" s="184"/>
    </row>
    <row r="3304" spans="4:4">
      <c r="D3304" s="184"/>
    </row>
    <row r="3305" spans="4:4">
      <c r="D3305" s="184"/>
    </row>
    <row r="3306" spans="4:4">
      <c r="D3306" s="184"/>
    </row>
    <row r="3307" spans="4:4">
      <c r="D3307" s="184"/>
    </row>
    <row r="3308" spans="4:4">
      <c r="D3308" s="184"/>
    </row>
    <row r="3309" spans="4:4">
      <c r="D3309" s="184"/>
    </row>
    <row r="3310" spans="4:4">
      <c r="D3310" s="184"/>
    </row>
    <row r="3311" spans="4:4">
      <c r="D3311" s="184"/>
    </row>
    <row r="3312" spans="4:4">
      <c r="D3312" s="184"/>
    </row>
    <row r="3313" spans="4:4">
      <c r="D3313" s="184"/>
    </row>
    <row r="3314" spans="4:4">
      <c r="D3314" s="184"/>
    </row>
    <row r="3315" spans="4:4">
      <c r="D3315" s="184"/>
    </row>
    <row r="3316" spans="4:4">
      <c r="D3316" s="184"/>
    </row>
    <row r="3317" spans="4:4">
      <c r="D3317" s="184"/>
    </row>
    <row r="3318" spans="4:4">
      <c r="D3318" s="184"/>
    </row>
    <row r="3319" spans="4:4">
      <c r="D3319" s="184"/>
    </row>
    <row r="3320" spans="4:4">
      <c r="D3320" s="184"/>
    </row>
    <row r="3321" spans="4:4">
      <c r="D3321" s="184"/>
    </row>
    <row r="3322" spans="4:4">
      <c r="D3322" s="184"/>
    </row>
    <row r="3323" spans="4:4">
      <c r="D3323" s="184"/>
    </row>
    <row r="3324" spans="4:4">
      <c r="D3324" s="184"/>
    </row>
    <row r="3325" spans="4:4">
      <c r="D3325" s="184"/>
    </row>
    <row r="3326" spans="4:4">
      <c r="D3326" s="184"/>
    </row>
    <row r="3327" spans="4:4">
      <c r="D3327" s="184"/>
    </row>
    <row r="3328" spans="4:4">
      <c r="D3328" s="184"/>
    </row>
    <row r="3329" spans="4:4">
      <c r="D3329" s="184"/>
    </row>
    <row r="3330" spans="4:4">
      <c r="D3330" s="184"/>
    </row>
    <row r="3331" spans="4:4">
      <c r="D3331" s="184"/>
    </row>
    <row r="3332" spans="4:4">
      <c r="D3332" s="184"/>
    </row>
    <row r="3333" spans="4:4">
      <c r="D3333" s="184"/>
    </row>
    <row r="3334" spans="4:4">
      <c r="D3334" s="184"/>
    </row>
    <row r="3335" spans="4:4">
      <c r="D3335" s="184"/>
    </row>
    <row r="3336" spans="4:4">
      <c r="D3336" s="184"/>
    </row>
    <row r="3337" spans="4:4">
      <c r="D3337" s="184"/>
    </row>
    <row r="3338" spans="4:4">
      <c r="D3338" s="184"/>
    </row>
    <row r="3339" spans="4:4">
      <c r="D3339" s="184"/>
    </row>
    <row r="3340" spans="4:4">
      <c r="D3340" s="184"/>
    </row>
    <row r="3341" spans="4:4">
      <c r="D3341" s="184"/>
    </row>
    <row r="3342" spans="4:4">
      <c r="D3342" s="184"/>
    </row>
    <row r="3343" spans="4:4">
      <c r="D3343" s="184"/>
    </row>
    <row r="3344" spans="4:4">
      <c r="D3344" s="184"/>
    </row>
    <row r="3345" spans="4:4">
      <c r="D3345" s="184"/>
    </row>
    <row r="3346" spans="4:4">
      <c r="D3346" s="184"/>
    </row>
    <row r="3347" spans="4:4">
      <c r="D3347" s="184"/>
    </row>
    <row r="3348" spans="4:4">
      <c r="D3348" s="184"/>
    </row>
    <row r="3349" spans="4:4">
      <c r="D3349" s="184"/>
    </row>
    <row r="3350" spans="4:4">
      <c r="D3350" s="184"/>
    </row>
    <row r="3351" spans="4:4">
      <c r="D3351" s="184"/>
    </row>
    <row r="3352" spans="4:4">
      <c r="D3352" s="184"/>
    </row>
    <row r="3353" spans="4:4">
      <c r="D3353" s="184"/>
    </row>
    <row r="3354" spans="4:4">
      <c r="D3354" s="184"/>
    </row>
    <row r="3355" spans="4:4">
      <c r="D3355" s="184"/>
    </row>
    <row r="3356" spans="4:4">
      <c r="D3356" s="184"/>
    </row>
    <row r="3357" spans="4:4">
      <c r="D3357" s="184"/>
    </row>
    <row r="3358" spans="4:4">
      <c r="D3358" s="184"/>
    </row>
    <row r="3359" spans="4:4">
      <c r="D3359" s="184"/>
    </row>
    <row r="3360" spans="4:4">
      <c r="D3360" s="184"/>
    </row>
    <row r="3361" spans="4:4">
      <c r="D3361" s="184"/>
    </row>
    <row r="3362" spans="4:4">
      <c r="D3362" s="184"/>
    </row>
    <row r="3363" spans="4:4">
      <c r="D3363" s="184"/>
    </row>
    <row r="3364" spans="4:4">
      <c r="D3364" s="184"/>
    </row>
    <row r="3365" spans="4:4">
      <c r="D3365" s="184"/>
    </row>
    <row r="3366" spans="4:4">
      <c r="D3366" s="184"/>
    </row>
    <row r="3367" spans="4:4">
      <c r="D3367" s="184"/>
    </row>
    <row r="3368" spans="4:4">
      <c r="D3368" s="184"/>
    </row>
    <row r="3369" spans="4:4">
      <c r="D3369" s="184"/>
    </row>
    <row r="3370" spans="4:4">
      <c r="D3370" s="184"/>
    </row>
    <row r="3371" spans="4:4">
      <c r="D3371" s="184"/>
    </row>
    <row r="3372" spans="4:4">
      <c r="D3372" s="184"/>
    </row>
    <row r="3373" spans="4:4">
      <c r="D3373" s="184"/>
    </row>
    <row r="3374" spans="4:4">
      <c r="D3374" s="184"/>
    </row>
    <row r="3375" spans="4:4">
      <c r="D3375" s="184"/>
    </row>
    <row r="3376" spans="4:4">
      <c r="D3376" s="184"/>
    </row>
    <row r="3377" spans="4:4">
      <c r="D3377" s="184"/>
    </row>
    <row r="3378" spans="4:4">
      <c r="D3378" s="184"/>
    </row>
    <row r="3379" spans="4:4">
      <c r="D3379" s="184"/>
    </row>
    <row r="3380" spans="4:4">
      <c r="D3380" s="184"/>
    </row>
    <row r="3381" spans="4:4">
      <c r="D3381" s="184"/>
    </row>
    <row r="3382" spans="4:4">
      <c r="D3382" s="184"/>
    </row>
    <row r="3383" spans="4:4">
      <c r="D3383" s="184"/>
    </row>
    <row r="3384" spans="4:4">
      <c r="D3384" s="184"/>
    </row>
    <row r="3385" spans="4:4">
      <c r="D3385" s="184"/>
    </row>
    <row r="3386" spans="4:4">
      <c r="D3386" s="184"/>
    </row>
    <row r="3387" spans="4:4">
      <c r="D3387" s="184"/>
    </row>
    <row r="3388" spans="4:4">
      <c r="D3388" s="184"/>
    </row>
    <row r="3389" spans="4:4">
      <c r="D3389" s="184"/>
    </row>
    <row r="3390" spans="4:4">
      <c r="D3390" s="184"/>
    </row>
    <row r="3391" spans="4:4">
      <c r="D3391" s="184"/>
    </row>
    <row r="3392" spans="4:4">
      <c r="D3392" s="184"/>
    </row>
    <row r="3393" spans="4:4">
      <c r="D3393" s="184"/>
    </row>
    <row r="3394" spans="4:4">
      <c r="D3394" s="184"/>
    </row>
    <row r="3395" spans="4:4">
      <c r="D3395" s="184"/>
    </row>
    <row r="3396" spans="4:4">
      <c r="D3396" s="184"/>
    </row>
    <row r="3397" spans="4:4">
      <c r="D3397" s="184"/>
    </row>
    <row r="3398" spans="4:4">
      <c r="D3398" s="184"/>
    </row>
    <row r="3399" spans="4:4">
      <c r="D3399" s="184"/>
    </row>
    <row r="3400" spans="4:4">
      <c r="D3400" s="184"/>
    </row>
    <row r="3401" spans="4:4">
      <c r="D3401" s="184"/>
    </row>
    <row r="3402" spans="4:4">
      <c r="D3402" s="184"/>
    </row>
    <row r="3403" spans="4:4">
      <c r="D3403" s="184"/>
    </row>
    <row r="3404" spans="4:4">
      <c r="D3404" s="184"/>
    </row>
    <row r="3405" spans="4:4">
      <c r="D3405" s="184"/>
    </row>
    <row r="3406" spans="4:4">
      <c r="D3406" s="184"/>
    </row>
    <row r="3407" spans="4:4">
      <c r="D3407" s="184"/>
    </row>
    <row r="3408" spans="4:4">
      <c r="D3408" s="184"/>
    </row>
    <row r="3409" spans="4:4">
      <c r="D3409" s="184"/>
    </row>
    <row r="3410" spans="4:4">
      <c r="D3410" s="184"/>
    </row>
    <row r="3411" spans="4:4">
      <c r="D3411" s="184"/>
    </row>
    <row r="3412" spans="4:4">
      <c r="D3412" s="184"/>
    </row>
    <row r="3413" spans="4:4">
      <c r="D3413" s="184"/>
    </row>
    <row r="3414" spans="4:4">
      <c r="D3414" s="184"/>
    </row>
    <row r="3415" spans="4:4">
      <c r="D3415" s="184"/>
    </row>
    <row r="3416" spans="4:4">
      <c r="D3416" s="184"/>
    </row>
    <row r="3417" spans="4:4">
      <c r="D3417" s="184"/>
    </row>
    <row r="3418" spans="4:4">
      <c r="D3418" s="184"/>
    </row>
    <row r="3419" spans="4:4">
      <c r="D3419" s="184"/>
    </row>
    <row r="3420" spans="4:4">
      <c r="D3420" s="184"/>
    </row>
    <row r="3421" spans="4:4">
      <c r="D3421" s="184"/>
    </row>
    <row r="3422" spans="4:4">
      <c r="D3422" s="184"/>
    </row>
    <row r="3423" spans="4:4">
      <c r="D3423" s="184"/>
    </row>
    <row r="3424" spans="4:4">
      <c r="D3424" s="184"/>
    </row>
    <row r="3425" spans="4:4">
      <c r="D3425" s="184"/>
    </row>
    <row r="3426" spans="4:4">
      <c r="D3426" s="184"/>
    </row>
    <row r="3427" spans="4:4">
      <c r="D3427" s="184"/>
    </row>
    <row r="3428" spans="4:4">
      <c r="D3428" s="184"/>
    </row>
    <row r="3429" spans="4:4">
      <c r="D3429" s="184"/>
    </row>
    <row r="3430" spans="4:4">
      <c r="D3430" s="184"/>
    </row>
    <row r="3431" spans="4:4">
      <c r="D3431" s="184"/>
    </row>
    <row r="3432" spans="4:4">
      <c r="D3432" s="184"/>
    </row>
    <row r="3433" spans="4:4">
      <c r="D3433" s="184"/>
    </row>
    <row r="3434" spans="4:4">
      <c r="D3434" s="184"/>
    </row>
    <row r="3435" spans="4:4">
      <c r="D3435" s="184"/>
    </row>
    <row r="3436" spans="4:4">
      <c r="D3436" s="184"/>
    </row>
    <row r="3437" spans="4:4">
      <c r="D3437" s="184"/>
    </row>
    <row r="3438" spans="4:4">
      <c r="D3438" s="184"/>
    </row>
    <row r="3439" spans="4:4">
      <c r="D3439" s="184"/>
    </row>
    <row r="3440" spans="4:4">
      <c r="D3440" s="184"/>
    </row>
    <row r="3441" spans="4:4">
      <c r="D3441" s="184"/>
    </row>
    <row r="3442" spans="4:4">
      <c r="D3442" s="184"/>
    </row>
    <row r="3443" spans="4:4">
      <c r="D3443" s="184"/>
    </row>
    <row r="3444" spans="4:4">
      <c r="D3444" s="184"/>
    </row>
    <row r="3445" spans="4:4">
      <c r="D3445" s="184"/>
    </row>
    <row r="3446" spans="4:4">
      <c r="D3446" s="184"/>
    </row>
    <row r="3447" spans="4:4">
      <c r="D3447" s="184"/>
    </row>
    <row r="3448" spans="4:4">
      <c r="D3448" s="184"/>
    </row>
    <row r="3449" spans="4:4">
      <c r="D3449" s="184"/>
    </row>
    <row r="3450" spans="4:4">
      <c r="D3450" s="184"/>
    </row>
    <row r="3451" spans="4:4">
      <c r="D3451" s="184"/>
    </row>
    <row r="3452" spans="4:4">
      <c r="D3452" s="184"/>
    </row>
    <row r="3453" spans="4:4">
      <c r="D3453" s="184"/>
    </row>
    <row r="3454" spans="4:4">
      <c r="D3454" s="184"/>
    </row>
    <row r="3455" spans="4:4">
      <c r="D3455" s="184"/>
    </row>
    <row r="3456" spans="4:4">
      <c r="D3456" s="184"/>
    </row>
    <row r="3457" spans="4:4">
      <c r="D3457" s="184"/>
    </row>
    <row r="3458" spans="4:4">
      <c r="D3458" s="184"/>
    </row>
    <row r="3459" spans="4:4">
      <c r="D3459" s="184"/>
    </row>
    <row r="3460" spans="4:4">
      <c r="D3460" s="184"/>
    </row>
    <row r="3461" spans="4:4">
      <c r="D3461" s="184"/>
    </row>
    <row r="3462" spans="4:4">
      <c r="D3462" s="184"/>
    </row>
    <row r="3463" spans="4:4">
      <c r="D3463" s="184"/>
    </row>
    <row r="3464" spans="4:4">
      <c r="D3464" s="184"/>
    </row>
    <row r="3465" spans="4:4">
      <c r="D3465" s="184"/>
    </row>
    <row r="3466" spans="4:4">
      <c r="D3466" s="184"/>
    </row>
    <row r="3467" spans="4:4">
      <c r="D3467" s="184"/>
    </row>
    <row r="3468" spans="4:4">
      <c r="D3468" s="184"/>
    </row>
    <row r="3469" spans="4:4">
      <c r="D3469" s="184"/>
    </row>
    <row r="3470" spans="4:4">
      <c r="D3470" s="184"/>
    </row>
    <row r="3471" spans="4:4">
      <c r="D3471" s="184"/>
    </row>
    <row r="3472" spans="4:4">
      <c r="D3472" s="184"/>
    </row>
    <row r="3473" spans="4:4">
      <c r="D3473" s="184"/>
    </row>
    <row r="3474" spans="4:4">
      <c r="D3474" s="184"/>
    </row>
    <row r="3475" spans="4:4">
      <c r="D3475" s="184"/>
    </row>
    <row r="3476" spans="4:4">
      <c r="D3476" s="184"/>
    </row>
    <row r="3477" spans="4:4">
      <c r="D3477" s="184"/>
    </row>
    <row r="3478" spans="4:4">
      <c r="D3478" s="184"/>
    </row>
    <row r="3479" spans="4:4">
      <c r="D3479" s="184"/>
    </row>
    <row r="3480" spans="4:4">
      <c r="D3480" s="184"/>
    </row>
    <row r="3481" spans="4:4">
      <c r="D3481" s="184"/>
    </row>
    <row r="3482" spans="4:4">
      <c r="D3482" s="184"/>
    </row>
    <row r="3483" spans="4:4">
      <c r="D3483" s="184"/>
    </row>
    <row r="3484" spans="4:4">
      <c r="D3484" s="184"/>
    </row>
    <row r="3485" spans="4:4">
      <c r="D3485" s="184"/>
    </row>
    <row r="3486" spans="4:4">
      <c r="D3486" s="184"/>
    </row>
    <row r="3487" spans="4:4">
      <c r="D3487" s="184"/>
    </row>
    <row r="3488" spans="4:4">
      <c r="D3488" s="184"/>
    </row>
    <row r="3489" spans="4:4">
      <c r="D3489" s="184"/>
    </row>
    <row r="3490" spans="4:4">
      <c r="D3490" s="184"/>
    </row>
    <row r="3491" spans="4:4">
      <c r="D3491" s="184"/>
    </row>
    <row r="3492" spans="4:4">
      <c r="D3492" s="184"/>
    </row>
    <row r="3493" spans="4:4">
      <c r="D3493" s="184"/>
    </row>
    <row r="3494" spans="4:4">
      <c r="D3494" s="184"/>
    </row>
    <row r="3495" spans="4:4">
      <c r="D3495" s="184"/>
    </row>
    <row r="3496" spans="4:4">
      <c r="D3496" s="184"/>
    </row>
    <row r="3497" spans="4:4">
      <c r="D3497" s="184"/>
    </row>
    <row r="3498" spans="4:4">
      <c r="D3498" s="184"/>
    </row>
    <row r="3499" spans="4:4">
      <c r="D3499" s="184"/>
    </row>
    <row r="3500" spans="4:4">
      <c r="D3500" s="184"/>
    </row>
    <row r="3501" spans="4:4">
      <c r="D3501" s="184"/>
    </row>
    <row r="3502" spans="4:4">
      <c r="D3502" s="184"/>
    </row>
    <row r="3503" spans="4:4">
      <c r="D3503" s="184"/>
    </row>
    <row r="3504" spans="4:4">
      <c r="D3504" s="184"/>
    </row>
    <row r="3505" spans="4:4">
      <c r="D3505" s="184"/>
    </row>
    <row r="3506" spans="4:4">
      <c r="D3506" s="184"/>
    </row>
    <row r="3507" spans="4:4">
      <c r="D3507" s="184"/>
    </row>
    <row r="3508" spans="4:4">
      <c r="D3508" s="184"/>
    </row>
    <row r="3509" spans="4:4">
      <c r="D3509" s="184"/>
    </row>
    <row r="3510" spans="4:4">
      <c r="D3510" s="184"/>
    </row>
    <row r="3511" spans="4:4">
      <c r="D3511" s="184"/>
    </row>
    <row r="3512" spans="4:4">
      <c r="D3512" s="184"/>
    </row>
    <row r="3513" spans="4:4">
      <c r="D3513" s="184"/>
    </row>
    <row r="3514" spans="4:4">
      <c r="D3514" s="184"/>
    </row>
    <row r="3515" spans="4:4">
      <c r="D3515" s="184"/>
    </row>
    <row r="3516" spans="4:4">
      <c r="D3516" s="184"/>
    </row>
    <row r="3517" spans="4:4">
      <c r="D3517" s="184"/>
    </row>
    <row r="3518" spans="4:4">
      <c r="D3518" s="184"/>
    </row>
    <row r="3519" spans="4:4">
      <c r="D3519" s="184"/>
    </row>
    <row r="3520" spans="4:4">
      <c r="D3520" s="184"/>
    </row>
    <row r="3521" spans="4:4">
      <c r="D3521" s="184"/>
    </row>
    <row r="3522" spans="4:4">
      <c r="D3522" s="184"/>
    </row>
    <row r="3523" spans="4:4">
      <c r="D3523" s="184"/>
    </row>
    <row r="3524" spans="4:4">
      <c r="D3524" s="184"/>
    </row>
    <row r="3525" spans="4:4">
      <c r="D3525" s="184"/>
    </row>
    <row r="3526" spans="4:4">
      <c r="D3526" s="184"/>
    </row>
    <row r="3527" spans="4:4">
      <c r="D3527" s="184"/>
    </row>
    <row r="3528" spans="4:4">
      <c r="D3528" s="184"/>
    </row>
    <row r="3529" spans="4:4">
      <c r="D3529" s="184"/>
    </row>
    <row r="3530" spans="4:4">
      <c r="D3530" s="184"/>
    </row>
    <row r="3531" spans="4:4">
      <c r="D3531" s="184"/>
    </row>
    <row r="3532" spans="4:4">
      <c r="D3532" s="184"/>
    </row>
    <row r="3533" spans="4:4">
      <c r="D3533" s="184"/>
    </row>
    <row r="3534" spans="4:4">
      <c r="D3534" s="184"/>
    </row>
    <row r="3535" spans="4:4">
      <c r="D3535" s="184"/>
    </row>
    <row r="3536" spans="4:4">
      <c r="D3536" s="184"/>
    </row>
    <row r="3537" spans="4:4">
      <c r="D3537" s="184"/>
    </row>
    <row r="3538" spans="4:4">
      <c r="D3538" s="184"/>
    </row>
    <row r="3539" spans="4:4">
      <c r="D3539" s="184"/>
    </row>
    <row r="3540" spans="4:4">
      <c r="D3540" s="184"/>
    </row>
    <row r="3541" spans="4:4">
      <c r="D3541" s="184"/>
    </row>
    <row r="3542" spans="4:4">
      <c r="D3542" s="184"/>
    </row>
    <row r="3543" spans="4:4">
      <c r="D3543" s="184"/>
    </row>
    <row r="3544" spans="4:4">
      <c r="D3544" s="184"/>
    </row>
    <row r="3545" spans="4:4">
      <c r="D3545" s="184"/>
    </row>
    <row r="3546" spans="4:4">
      <c r="D3546" s="184"/>
    </row>
    <row r="3547" spans="4:4">
      <c r="D3547" s="184"/>
    </row>
    <row r="3548" spans="4:4">
      <c r="D3548" s="184"/>
    </row>
    <row r="3549" spans="4:4">
      <c r="D3549" s="184"/>
    </row>
    <row r="3550" spans="4:4">
      <c r="D3550" s="184"/>
    </row>
    <row r="3551" spans="4:4">
      <c r="D3551" s="184"/>
    </row>
    <row r="3552" spans="4:4">
      <c r="D3552" s="184"/>
    </row>
    <row r="3553" spans="4:4">
      <c r="D3553" s="184"/>
    </row>
    <row r="3554" spans="4:4">
      <c r="D3554" s="184"/>
    </row>
    <row r="3555" spans="4:4">
      <c r="D3555" s="184"/>
    </row>
    <row r="3556" spans="4:4">
      <c r="D3556" s="184"/>
    </row>
    <row r="3557" spans="4:4">
      <c r="D3557" s="184"/>
    </row>
    <row r="3558" spans="4:4">
      <c r="D3558" s="184"/>
    </row>
    <row r="3559" spans="4:4">
      <c r="D3559" s="184"/>
    </row>
    <row r="3560" spans="4:4">
      <c r="D3560" s="184"/>
    </row>
    <row r="3561" spans="4:4">
      <c r="D3561" s="184"/>
    </row>
    <row r="3562" spans="4:4">
      <c r="D3562" s="184"/>
    </row>
    <row r="3563" spans="4:4">
      <c r="D3563" s="184"/>
    </row>
    <row r="3564" spans="4:4">
      <c r="D3564" s="184"/>
    </row>
    <row r="3565" spans="4:4">
      <c r="D3565" s="184"/>
    </row>
    <row r="3566" spans="4:4">
      <c r="D3566" s="184"/>
    </row>
    <row r="3567" spans="4:4">
      <c r="D3567" s="184"/>
    </row>
    <row r="3568" spans="4:4">
      <c r="D3568" s="184"/>
    </row>
    <row r="3569" spans="4:4">
      <c r="D3569" s="184"/>
    </row>
    <row r="3570" spans="4:4">
      <c r="D3570" s="184"/>
    </row>
    <row r="3571" spans="4:4">
      <c r="D3571" s="184"/>
    </row>
    <row r="3572" spans="4:4">
      <c r="D3572" s="184"/>
    </row>
    <row r="3573" spans="4:4">
      <c r="D3573" s="184"/>
    </row>
    <row r="3574" spans="4:4">
      <c r="D3574" s="184"/>
    </row>
    <row r="3575" spans="4:4">
      <c r="D3575" s="184"/>
    </row>
    <row r="3576" spans="4:4">
      <c r="D3576" s="184"/>
    </row>
    <row r="3577" spans="4:4">
      <c r="D3577" s="184"/>
    </row>
    <row r="3578" spans="4:4">
      <c r="D3578" s="184"/>
    </row>
    <row r="3579" spans="4:4">
      <c r="D3579" s="184"/>
    </row>
    <row r="3580" spans="4:4">
      <c r="D3580" s="184"/>
    </row>
    <row r="3581" spans="4:4">
      <c r="D3581" s="184"/>
    </row>
    <row r="3582" spans="4:4">
      <c r="D3582" s="184"/>
    </row>
    <row r="3583" spans="4:4">
      <c r="D3583" s="184"/>
    </row>
    <row r="3584" spans="4:4">
      <c r="D3584" s="184"/>
    </row>
    <row r="3585" spans="4:4">
      <c r="D3585" s="184"/>
    </row>
    <row r="3586" spans="4:4">
      <c r="D3586" s="184"/>
    </row>
    <row r="3587" spans="4:4">
      <c r="D3587" s="184"/>
    </row>
    <row r="3588" spans="4:4">
      <c r="D3588" s="184"/>
    </row>
    <row r="3589" spans="4:4">
      <c r="D3589" s="184"/>
    </row>
    <row r="3590" spans="4:4">
      <c r="D3590" s="184"/>
    </row>
    <row r="3591" spans="4:4">
      <c r="D3591" s="184"/>
    </row>
    <row r="3592" spans="4:4">
      <c r="D3592" s="184"/>
    </row>
    <row r="3593" spans="4:4">
      <c r="D3593" s="184"/>
    </row>
    <row r="3594" spans="4:4">
      <c r="D3594" s="184"/>
    </row>
    <row r="3595" spans="4:4">
      <c r="D3595" s="184"/>
    </row>
    <row r="3596" spans="4:4">
      <c r="D3596" s="184"/>
    </row>
    <row r="3597" spans="4:4">
      <c r="D3597" s="184"/>
    </row>
    <row r="3598" spans="4:4">
      <c r="D3598" s="184"/>
    </row>
    <row r="3599" spans="4:4">
      <c r="D3599" s="184"/>
    </row>
    <row r="3600" spans="4:4">
      <c r="D3600" s="184"/>
    </row>
    <row r="3601" spans="4:4">
      <c r="D3601" s="184"/>
    </row>
    <row r="3602" spans="4:4">
      <c r="D3602" s="184"/>
    </row>
    <row r="3603" spans="4:4">
      <c r="D3603" s="184"/>
    </row>
    <row r="3604" spans="4:4">
      <c r="D3604" s="184"/>
    </row>
    <row r="3605" spans="4:4">
      <c r="D3605" s="184"/>
    </row>
    <row r="3606" spans="4:4">
      <c r="D3606" s="184"/>
    </row>
    <row r="3607" spans="4:4">
      <c r="D3607" s="184"/>
    </row>
    <row r="3608" spans="4:4">
      <c r="D3608" s="184"/>
    </row>
    <row r="3609" spans="4:4">
      <c r="D3609" s="184"/>
    </row>
    <row r="3610" spans="4:4">
      <c r="D3610" s="184"/>
    </row>
    <row r="3611" spans="4:4">
      <c r="D3611" s="184"/>
    </row>
    <row r="3612" spans="4:4">
      <c r="D3612" s="184"/>
    </row>
    <row r="3613" spans="4:4">
      <c r="D3613" s="184"/>
    </row>
    <row r="3614" spans="4:4">
      <c r="D3614" s="184"/>
    </row>
    <row r="3615" spans="4:4">
      <c r="D3615" s="184"/>
    </row>
    <row r="3616" spans="4:4">
      <c r="D3616" s="184"/>
    </row>
    <row r="3617" spans="4:4">
      <c r="D3617" s="184"/>
    </row>
    <row r="3618" spans="4:4">
      <c r="D3618" s="184"/>
    </row>
    <row r="3619" spans="4:4">
      <c r="D3619" s="184"/>
    </row>
    <row r="3620" spans="4:4">
      <c r="D3620" s="184"/>
    </row>
    <row r="3621" spans="4:4">
      <c r="D3621" s="184"/>
    </row>
    <row r="3622" spans="4:4">
      <c r="D3622" s="184"/>
    </row>
    <row r="3623" spans="4:4">
      <c r="D3623" s="184"/>
    </row>
    <row r="3624" spans="4:4">
      <c r="D3624" s="184"/>
    </row>
    <row r="3625" spans="4:4">
      <c r="D3625" s="184"/>
    </row>
    <row r="3626" spans="4:4">
      <c r="D3626" s="184"/>
    </row>
    <row r="3627" spans="4:4">
      <c r="D3627" s="184"/>
    </row>
    <row r="3628" spans="4:4">
      <c r="D3628" s="184"/>
    </row>
    <row r="3629" spans="4:4">
      <c r="D3629" s="184"/>
    </row>
    <row r="3630" spans="4:4">
      <c r="D3630" s="184"/>
    </row>
    <row r="3631" spans="4:4">
      <c r="D3631" s="184"/>
    </row>
    <row r="3632" spans="4:4">
      <c r="D3632" s="184"/>
    </row>
    <row r="3633" spans="4:4">
      <c r="D3633" s="184"/>
    </row>
    <row r="3634" spans="4:4">
      <c r="D3634" s="184"/>
    </row>
    <row r="3635" spans="4:4">
      <c r="D3635" s="184"/>
    </row>
    <row r="3636" spans="4:4">
      <c r="D3636" s="184"/>
    </row>
    <row r="3637" spans="4:4">
      <c r="D3637" s="184"/>
    </row>
    <row r="3638" spans="4:4">
      <c r="D3638" s="184"/>
    </row>
    <row r="3639" spans="4:4">
      <c r="D3639" s="184"/>
    </row>
    <row r="3640" spans="4:4">
      <c r="D3640" s="184"/>
    </row>
    <row r="3641" spans="4:4">
      <c r="D3641" s="184"/>
    </row>
    <row r="3642" spans="4:4">
      <c r="D3642" s="184"/>
    </row>
    <row r="3643" spans="4:4">
      <c r="D3643" s="184"/>
    </row>
    <row r="3644" spans="4:4">
      <c r="D3644" s="184"/>
    </row>
    <row r="3645" spans="4:4">
      <c r="D3645" s="184"/>
    </row>
    <row r="3646" spans="4:4">
      <c r="D3646" s="184"/>
    </row>
    <row r="3647" spans="4:4">
      <c r="D3647" s="184"/>
    </row>
    <row r="3648" spans="4:4">
      <c r="D3648" s="184"/>
    </row>
    <row r="3649" spans="4:4">
      <c r="D3649" s="184"/>
    </row>
    <row r="3650" spans="4:4">
      <c r="D3650" s="184"/>
    </row>
    <row r="3651" spans="4:4">
      <c r="D3651" s="184"/>
    </row>
    <row r="3652" spans="4:4">
      <c r="D3652" s="184"/>
    </row>
    <row r="3653" spans="4:4">
      <c r="D3653" s="184"/>
    </row>
    <row r="3654" spans="4:4">
      <c r="D3654" s="184"/>
    </row>
    <row r="3655" spans="4:4">
      <c r="D3655" s="184"/>
    </row>
    <row r="3656" spans="4:4">
      <c r="D3656" s="184"/>
    </row>
    <row r="3657" spans="4:4">
      <c r="D3657" s="184"/>
    </row>
    <row r="3658" spans="4:4">
      <c r="D3658" s="184"/>
    </row>
    <row r="3659" spans="4:4">
      <c r="D3659" s="184"/>
    </row>
    <row r="3660" spans="4:4">
      <c r="D3660" s="184"/>
    </row>
    <row r="3661" spans="4:4">
      <c r="D3661" s="184"/>
    </row>
    <row r="3662" spans="4:4">
      <c r="D3662" s="184"/>
    </row>
    <row r="3663" spans="4:4">
      <c r="D3663" s="184"/>
    </row>
    <row r="3664" spans="4:4">
      <c r="D3664" s="184"/>
    </row>
    <row r="3665" spans="4:4">
      <c r="D3665" s="184"/>
    </row>
    <row r="3666" spans="4:4">
      <c r="D3666" s="184"/>
    </row>
    <row r="3667" spans="4:4">
      <c r="D3667" s="184"/>
    </row>
    <row r="3668" spans="4:4">
      <c r="D3668" s="184"/>
    </row>
    <row r="3669" spans="4:4">
      <c r="D3669" s="184"/>
    </row>
    <row r="3670" spans="4:4">
      <c r="D3670" s="184"/>
    </row>
    <row r="3671" spans="4:4">
      <c r="D3671" s="184"/>
    </row>
    <row r="3672" spans="4:4">
      <c r="D3672" s="184"/>
    </row>
    <row r="3673" spans="4:4">
      <c r="D3673" s="184"/>
    </row>
    <row r="3674" spans="4:4">
      <c r="D3674" s="184"/>
    </row>
    <row r="3675" spans="4:4">
      <c r="D3675" s="184"/>
    </row>
    <row r="3676" spans="4:4">
      <c r="D3676" s="184"/>
    </row>
    <row r="3677" spans="4:4">
      <c r="D3677" s="184"/>
    </row>
    <row r="3678" spans="4:4">
      <c r="D3678" s="184"/>
    </row>
    <row r="3679" spans="4:4">
      <c r="D3679" s="184"/>
    </row>
    <row r="3680" spans="4:4">
      <c r="D3680" s="184"/>
    </row>
    <row r="3681" spans="4:4">
      <c r="D3681" s="184"/>
    </row>
    <row r="3682" spans="4:4">
      <c r="D3682" s="184"/>
    </row>
    <row r="3683" spans="4:4">
      <c r="D3683" s="184"/>
    </row>
    <row r="3684" spans="4:4">
      <c r="D3684" s="184"/>
    </row>
    <row r="3685" spans="4:4">
      <c r="D3685" s="184"/>
    </row>
    <row r="3686" spans="4:4">
      <c r="D3686" s="184"/>
    </row>
    <row r="3687" spans="4:4">
      <c r="D3687" s="184"/>
    </row>
    <row r="3688" spans="4:4">
      <c r="D3688" s="184"/>
    </row>
    <row r="3689" spans="4:4">
      <c r="D3689" s="184"/>
    </row>
    <row r="3690" spans="4:4">
      <c r="D3690" s="184"/>
    </row>
    <row r="3691" spans="4:4">
      <c r="D3691" s="184"/>
    </row>
    <row r="3692" spans="4:4">
      <c r="D3692" s="184"/>
    </row>
    <row r="3693" spans="4:4">
      <c r="D3693" s="184"/>
    </row>
    <row r="3694" spans="4:4">
      <c r="D3694" s="184"/>
    </row>
    <row r="3695" spans="4:4">
      <c r="D3695" s="184"/>
    </row>
    <row r="3696" spans="4:4">
      <c r="D3696" s="184"/>
    </row>
    <row r="3697" spans="4:4">
      <c r="D3697" s="184"/>
    </row>
    <row r="3698" spans="4:4">
      <c r="D3698" s="184"/>
    </row>
    <row r="3699" spans="4:4">
      <c r="D3699" s="184"/>
    </row>
    <row r="3700" spans="4:4">
      <c r="D3700" s="184"/>
    </row>
    <row r="3701" spans="4:4">
      <c r="D3701" s="184"/>
    </row>
    <row r="3702" spans="4:4">
      <c r="D3702" s="184"/>
    </row>
    <row r="3703" spans="4:4">
      <c r="D3703" s="184"/>
    </row>
    <row r="3704" spans="4:4">
      <c r="D3704" s="184"/>
    </row>
    <row r="3705" spans="4:4">
      <c r="D3705" s="184"/>
    </row>
    <row r="3706" spans="4:4">
      <c r="D3706" s="184"/>
    </row>
    <row r="3707" spans="4:4">
      <c r="D3707" s="184"/>
    </row>
    <row r="3708" spans="4:4">
      <c r="D3708" s="184"/>
    </row>
    <row r="3709" spans="4:4">
      <c r="D3709" s="184"/>
    </row>
    <row r="3710" spans="4:4">
      <c r="D3710" s="184"/>
    </row>
    <row r="3711" spans="4:4">
      <c r="D3711" s="184"/>
    </row>
    <row r="3712" spans="4:4">
      <c r="D3712" s="184"/>
    </row>
    <row r="3713" spans="4:4">
      <c r="D3713" s="184"/>
    </row>
    <row r="3714" spans="4:4">
      <c r="D3714" s="184"/>
    </row>
    <row r="3715" spans="4:4">
      <c r="D3715" s="184"/>
    </row>
    <row r="3716" spans="4:4">
      <c r="D3716" s="184"/>
    </row>
    <row r="3717" spans="4:4">
      <c r="D3717" s="184"/>
    </row>
    <row r="3718" spans="4:4">
      <c r="D3718" s="184"/>
    </row>
    <row r="3719" spans="4:4">
      <c r="D3719" s="184"/>
    </row>
    <row r="3720" spans="4:4">
      <c r="D3720" s="184"/>
    </row>
    <row r="3721" spans="4:4">
      <c r="D3721" s="184"/>
    </row>
    <row r="3722" spans="4:4">
      <c r="D3722" s="184"/>
    </row>
    <row r="3723" spans="4:4">
      <c r="D3723" s="184"/>
    </row>
    <row r="3724" spans="4:4">
      <c r="D3724" s="184"/>
    </row>
    <row r="3725" spans="4:4">
      <c r="D3725" s="184"/>
    </row>
    <row r="3726" spans="4:4">
      <c r="D3726" s="184"/>
    </row>
    <row r="3727" spans="4:4">
      <c r="D3727" s="184"/>
    </row>
    <row r="3728" spans="4:4">
      <c r="D3728" s="184"/>
    </row>
    <row r="3729" spans="4:4">
      <c r="D3729" s="184"/>
    </row>
    <row r="3730" spans="4:4">
      <c r="D3730" s="184"/>
    </row>
    <row r="3731" spans="4:4">
      <c r="D3731" s="184"/>
    </row>
    <row r="3732" spans="4:4">
      <c r="D3732" s="184"/>
    </row>
    <row r="3733" spans="4:4">
      <c r="D3733" s="184"/>
    </row>
    <row r="3734" spans="4:4">
      <c r="D3734" s="184"/>
    </row>
    <row r="3735" spans="4:4">
      <c r="D3735" s="184"/>
    </row>
    <row r="3736" spans="4:4">
      <c r="D3736" s="184"/>
    </row>
    <row r="3737" spans="4:4">
      <c r="D3737" s="184"/>
    </row>
    <row r="3738" spans="4:4">
      <c r="D3738" s="184"/>
    </row>
    <row r="3739" spans="4:4">
      <c r="D3739" s="184"/>
    </row>
    <row r="3740" spans="4:4">
      <c r="D3740" s="184"/>
    </row>
    <row r="3741" spans="4:4">
      <c r="D3741" s="184"/>
    </row>
    <row r="3742" spans="4:4">
      <c r="D3742" s="184"/>
    </row>
    <row r="3743" spans="4:4">
      <c r="D3743" s="184"/>
    </row>
    <row r="3744" spans="4:4">
      <c r="D3744" s="184"/>
    </row>
    <row r="3745" spans="4:4">
      <c r="D3745" s="184"/>
    </row>
    <row r="3746" spans="4:4">
      <c r="D3746" s="184"/>
    </row>
    <row r="3747" spans="4:4">
      <c r="D3747" s="184"/>
    </row>
    <row r="3748" spans="4:4">
      <c r="D3748" s="184"/>
    </row>
    <row r="3749" spans="4:4">
      <c r="D3749" s="184"/>
    </row>
    <row r="3750" spans="4:4">
      <c r="D3750" s="184"/>
    </row>
    <row r="3751" spans="4:4">
      <c r="D3751" s="184"/>
    </row>
    <row r="3752" spans="4:4">
      <c r="D3752" s="184"/>
    </row>
    <row r="3753" spans="4:4">
      <c r="D3753" s="184"/>
    </row>
    <row r="3754" spans="4:4">
      <c r="D3754" s="184"/>
    </row>
    <row r="3755" spans="4:4">
      <c r="D3755" s="184"/>
    </row>
    <row r="3756" spans="4:4">
      <c r="D3756" s="184"/>
    </row>
    <row r="3757" spans="4:4">
      <c r="D3757" s="184"/>
    </row>
    <row r="3758" spans="4:4">
      <c r="D3758" s="184"/>
    </row>
    <row r="3759" spans="4:4">
      <c r="D3759" s="184"/>
    </row>
    <row r="3760" spans="4:4">
      <c r="D3760" s="184"/>
    </row>
    <row r="3761" spans="4:4">
      <c r="D3761" s="184"/>
    </row>
    <row r="3762" spans="4:4">
      <c r="D3762" s="184"/>
    </row>
    <row r="3763" spans="4:4">
      <c r="D3763" s="184"/>
    </row>
    <row r="3764" spans="4:4">
      <c r="D3764" s="184"/>
    </row>
    <row r="3765" spans="4:4">
      <c r="D3765" s="184"/>
    </row>
    <row r="3766" spans="4:4">
      <c r="D3766" s="184"/>
    </row>
    <row r="3767" spans="4:4">
      <c r="D3767" s="184"/>
    </row>
    <row r="3768" spans="4:4">
      <c r="D3768" s="184"/>
    </row>
    <row r="3769" spans="4:4">
      <c r="D3769" s="184"/>
    </row>
    <row r="3770" spans="4:4">
      <c r="D3770" s="184"/>
    </row>
    <row r="3771" spans="4:4">
      <c r="D3771" s="184"/>
    </row>
    <row r="3772" spans="4:4">
      <c r="D3772" s="184"/>
    </row>
    <row r="3773" spans="4:4">
      <c r="D3773" s="184"/>
    </row>
    <row r="3774" spans="4:4">
      <c r="D3774" s="184"/>
    </row>
    <row r="3775" spans="4:4">
      <c r="D3775" s="184"/>
    </row>
    <row r="3776" spans="4:4">
      <c r="D3776" s="184"/>
    </row>
    <row r="3777" spans="4:4">
      <c r="D3777" s="184"/>
    </row>
    <row r="3778" spans="4:4">
      <c r="D3778" s="184"/>
    </row>
    <row r="3779" spans="4:4">
      <c r="D3779" s="184"/>
    </row>
    <row r="3780" spans="4:4">
      <c r="D3780" s="184"/>
    </row>
    <row r="3781" spans="4:4">
      <c r="D3781" s="184"/>
    </row>
    <row r="3782" spans="4:4">
      <c r="D3782" s="184"/>
    </row>
    <row r="3783" spans="4:4">
      <c r="D3783" s="184"/>
    </row>
    <row r="3784" spans="4:4">
      <c r="D3784" s="184"/>
    </row>
    <row r="3785" spans="4:4">
      <c r="D3785" s="184"/>
    </row>
    <row r="3786" spans="4:4">
      <c r="D3786" s="184"/>
    </row>
    <row r="3787" spans="4:4">
      <c r="D3787" s="184"/>
    </row>
    <row r="3788" spans="4:4">
      <c r="D3788" s="184"/>
    </row>
    <row r="3789" spans="4:4">
      <c r="D3789" s="184"/>
    </row>
    <row r="3790" spans="4:4">
      <c r="D3790" s="184"/>
    </row>
    <row r="3791" spans="4:4">
      <c r="D3791" s="184"/>
    </row>
    <row r="3792" spans="4:4">
      <c r="D3792" s="184"/>
    </row>
    <row r="3793" spans="4:4">
      <c r="D3793" s="184"/>
    </row>
    <row r="3794" spans="4:4">
      <c r="D3794" s="184"/>
    </row>
    <row r="3795" spans="4:4">
      <c r="D3795" s="184"/>
    </row>
    <row r="3796" spans="4:4">
      <c r="D3796" s="184"/>
    </row>
    <row r="3797" spans="4:4">
      <c r="D3797" s="184"/>
    </row>
    <row r="3798" spans="4:4">
      <c r="D3798" s="184"/>
    </row>
    <row r="3799" spans="4:4">
      <c r="D3799" s="184"/>
    </row>
    <row r="3800" spans="4:4">
      <c r="D3800" s="184"/>
    </row>
    <row r="3801" spans="4:4">
      <c r="D3801" s="184"/>
    </row>
    <row r="3802" spans="4:4">
      <c r="D3802" s="184"/>
    </row>
    <row r="3803" spans="4:4">
      <c r="D3803" s="184"/>
    </row>
    <row r="3804" spans="4:4">
      <c r="D3804" s="184"/>
    </row>
    <row r="3805" spans="4:4">
      <c r="D3805" s="184"/>
    </row>
    <row r="3806" spans="4:4">
      <c r="D3806" s="184"/>
    </row>
    <row r="3807" spans="4:4">
      <c r="D3807" s="184"/>
    </row>
    <row r="3808" spans="4:4">
      <c r="D3808" s="184"/>
    </row>
    <row r="3809" spans="4:4">
      <c r="D3809" s="184"/>
    </row>
    <row r="3810" spans="4:4">
      <c r="D3810" s="184"/>
    </row>
    <row r="3811" spans="4:4">
      <c r="D3811" s="184"/>
    </row>
    <row r="3812" spans="4:4">
      <c r="D3812" s="184"/>
    </row>
    <row r="3813" spans="4:4">
      <c r="D3813" s="184"/>
    </row>
    <row r="3814" spans="4:4">
      <c r="D3814" s="184"/>
    </row>
    <row r="3815" spans="4:4">
      <c r="D3815" s="184"/>
    </row>
    <row r="3816" spans="4:4">
      <c r="D3816" s="184"/>
    </row>
    <row r="3817" spans="4:4">
      <c r="D3817" s="184"/>
    </row>
    <row r="3818" spans="4:4">
      <c r="D3818" s="184"/>
    </row>
    <row r="3819" spans="4:4">
      <c r="D3819" s="184"/>
    </row>
    <row r="3820" spans="4:4">
      <c r="D3820" s="184"/>
    </row>
    <row r="3821" spans="4:4">
      <c r="D3821" s="184"/>
    </row>
    <row r="3822" spans="4:4">
      <c r="D3822" s="184"/>
    </row>
    <row r="3823" spans="4:4">
      <c r="D3823" s="184"/>
    </row>
    <row r="3824" spans="4:4">
      <c r="D3824" s="184"/>
    </row>
    <row r="3825" spans="4:4">
      <c r="D3825" s="184"/>
    </row>
    <row r="3826" spans="4:4">
      <c r="D3826" s="184"/>
    </row>
    <row r="3827" spans="4:4">
      <c r="D3827" s="184"/>
    </row>
    <row r="3828" spans="4:4">
      <c r="D3828" s="184"/>
    </row>
    <row r="3829" spans="4:4">
      <c r="D3829" s="184"/>
    </row>
    <row r="3830" spans="4:4">
      <c r="D3830" s="184"/>
    </row>
    <row r="3831" spans="4:4">
      <c r="D3831" s="184"/>
    </row>
    <row r="3832" spans="4:4">
      <c r="D3832" s="184"/>
    </row>
    <row r="3833" spans="4:4">
      <c r="D3833" s="184"/>
    </row>
    <row r="3834" spans="4:4">
      <c r="D3834" s="184"/>
    </row>
    <row r="3835" spans="4:4">
      <c r="D3835" s="184"/>
    </row>
    <row r="3836" spans="4:4">
      <c r="D3836" s="184"/>
    </row>
    <row r="3837" spans="4:4">
      <c r="D3837" s="184"/>
    </row>
    <row r="3838" spans="4:4">
      <c r="D3838" s="184"/>
    </row>
    <row r="3839" spans="4:4">
      <c r="D3839" s="184"/>
    </row>
    <row r="3840" spans="4:4">
      <c r="D3840" s="184"/>
    </row>
    <row r="3841" spans="4:4">
      <c r="D3841" s="184"/>
    </row>
    <row r="3842" spans="4:4">
      <c r="D3842" s="184"/>
    </row>
    <row r="3843" spans="4:4">
      <c r="D3843" s="184"/>
    </row>
    <row r="3844" spans="4:4">
      <c r="D3844" s="184"/>
    </row>
    <row r="3845" spans="4:4">
      <c r="D3845" s="184"/>
    </row>
    <row r="3846" spans="4:4">
      <c r="D3846" s="184"/>
    </row>
    <row r="3847" spans="4:4">
      <c r="D3847" s="184"/>
    </row>
    <row r="3848" spans="4:4">
      <c r="D3848" s="184"/>
    </row>
    <row r="3849" spans="4:4">
      <c r="D3849" s="184"/>
    </row>
    <row r="3850" spans="4:4">
      <c r="D3850" s="184"/>
    </row>
    <row r="3851" spans="4:4">
      <c r="D3851" s="184"/>
    </row>
    <row r="3852" spans="4:4">
      <c r="D3852" s="184"/>
    </row>
    <row r="3853" spans="4:4">
      <c r="D3853" s="184"/>
    </row>
    <row r="3854" spans="4:4">
      <c r="D3854" s="184"/>
    </row>
    <row r="3855" spans="4:4">
      <c r="D3855" s="184"/>
    </row>
    <row r="3856" spans="4:4">
      <c r="D3856" s="184"/>
    </row>
    <row r="3857" spans="4:4">
      <c r="D3857" s="184"/>
    </row>
    <row r="3858" spans="4:4">
      <c r="D3858" s="184"/>
    </row>
    <row r="3859" spans="4:4">
      <c r="D3859" s="184"/>
    </row>
    <row r="3860" spans="4:4">
      <c r="D3860" s="184"/>
    </row>
    <row r="3861" spans="4:4">
      <c r="D3861" s="184"/>
    </row>
    <row r="3862" spans="4:4">
      <c r="D3862" s="184"/>
    </row>
    <row r="3863" spans="4:4">
      <c r="D3863" s="184"/>
    </row>
    <row r="3864" spans="4:4">
      <c r="D3864" s="184"/>
    </row>
    <row r="3865" spans="4:4">
      <c r="D3865" s="184"/>
    </row>
    <row r="3866" spans="4:4">
      <c r="D3866" s="184"/>
    </row>
    <row r="3867" spans="4:4">
      <c r="D3867" s="184"/>
    </row>
    <row r="3868" spans="4:4">
      <c r="D3868" s="184"/>
    </row>
    <row r="3869" spans="4:4">
      <c r="D3869" s="184"/>
    </row>
    <row r="3870" spans="4:4">
      <c r="D3870" s="184"/>
    </row>
    <row r="3871" spans="4:4">
      <c r="D3871" s="184"/>
    </row>
    <row r="3872" spans="4:4">
      <c r="D3872" s="184"/>
    </row>
    <row r="3873" spans="4:4">
      <c r="D3873" s="184"/>
    </row>
    <row r="3874" spans="4:4">
      <c r="D3874" s="184"/>
    </row>
    <row r="3875" spans="4:4">
      <c r="D3875" s="184"/>
    </row>
    <row r="3876" spans="4:4">
      <c r="D3876" s="184"/>
    </row>
    <row r="3877" spans="4:4">
      <c r="D3877" s="184"/>
    </row>
    <row r="3878" spans="4:4">
      <c r="D3878" s="184"/>
    </row>
    <row r="3879" spans="4:4">
      <c r="D3879" s="184"/>
    </row>
    <row r="3880" spans="4:4">
      <c r="D3880" s="184"/>
    </row>
    <row r="3881" spans="4:4">
      <c r="D3881" s="184"/>
    </row>
    <row r="3882" spans="4:4">
      <c r="D3882" s="184"/>
    </row>
    <row r="3883" spans="4:4">
      <c r="D3883" s="184"/>
    </row>
    <row r="3884" spans="4:4">
      <c r="D3884" s="184"/>
    </row>
    <row r="3885" spans="4:4">
      <c r="D3885" s="184"/>
    </row>
    <row r="3886" spans="4:4">
      <c r="D3886" s="184"/>
    </row>
    <row r="3887" spans="4:4">
      <c r="D3887" s="184"/>
    </row>
    <row r="3888" spans="4:4">
      <c r="D3888" s="184"/>
    </row>
    <row r="3889" spans="4:4">
      <c r="D3889" s="184"/>
    </row>
    <row r="3890" spans="4:4">
      <c r="D3890" s="184"/>
    </row>
    <row r="3891" spans="4:4">
      <c r="D3891" s="184"/>
    </row>
    <row r="3892" spans="4:4">
      <c r="D3892" s="184"/>
    </row>
    <row r="3893" spans="4:4">
      <c r="D3893" s="184"/>
    </row>
    <row r="3894" spans="4:4">
      <c r="D3894" s="184"/>
    </row>
    <row r="3895" spans="4:4">
      <c r="D3895" s="184"/>
    </row>
    <row r="3896" spans="4:4">
      <c r="D3896" s="184"/>
    </row>
    <row r="3897" spans="4:4">
      <c r="D3897" s="184"/>
    </row>
    <row r="3898" spans="4:4">
      <c r="D3898" s="184"/>
    </row>
    <row r="3899" spans="4:4">
      <c r="D3899" s="184"/>
    </row>
    <row r="3900" spans="4:4">
      <c r="D3900" s="184"/>
    </row>
    <row r="3901" spans="4:4">
      <c r="D3901" s="184"/>
    </row>
    <row r="3902" spans="4:4">
      <c r="D3902" s="184"/>
    </row>
    <row r="3903" spans="4:4">
      <c r="D3903" s="184"/>
    </row>
    <row r="3904" spans="4:4">
      <c r="D3904" s="184"/>
    </row>
    <row r="3905" spans="4:4">
      <c r="D3905" s="184"/>
    </row>
    <row r="3906" spans="4:4">
      <c r="D3906" s="184"/>
    </row>
    <row r="3907" spans="4:4">
      <c r="D3907" s="184"/>
    </row>
    <row r="3908" spans="4:4">
      <c r="D3908" s="184"/>
    </row>
    <row r="3909" spans="4:4">
      <c r="D3909" s="184"/>
    </row>
    <row r="3910" spans="4:4">
      <c r="D3910" s="184"/>
    </row>
    <row r="3911" spans="4:4">
      <c r="D3911" s="184"/>
    </row>
    <row r="3912" spans="4:4">
      <c r="D3912" s="184"/>
    </row>
    <row r="3913" spans="4:4">
      <c r="D3913" s="184"/>
    </row>
    <row r="3914" spans="4:4">
      <c r="D3914" s="184"/>
    </row>
    <row r="3915" spans="4:4">
      <c r="D3915" s="184"/>
    </row>
    <row r="3916" spans="4:4">
      <c r="D3916" s="184"/>
    </row>
    <row r="3917" spans="4:4">
      <c r="D3917" s="184"/>
    </row>
    <row r="3918" spans="4:4">
      <c r="D3918" s="184"/>
    </row>
    <row r="3919" spans="4:4">
      <c r="D3919" s="184"/>
    </row>
    <row r="3920" spans="4:4">
      <c r="D3920" s="184"/>
    </row>
    <row r="3921" spans="4:4">
      <c r="D3921" s="184"/>
    </row>
    <row r="3922" spans="4:4">
      <c r="D3922" s="184"/>
    </row>
    <row r="3923" spans="4:4">
      <c r="D3923" s="184"/>
    </row>
    <row r="3924" spans="4:4">
      <c r="D3924" s="184"/>
    </row>
    <row r="3925" spans="4:4">
      <c r="D3925" s="184"/>
    </row>
    <row r="3926" spans="4:4">
      <c r="D3926" s="184"/>
    </row>
    <row r="3927" spans="4:4">
      <c r="D3927" s="184"/>
    </row>
    <row r="3928" spans="4:4">
      <c r="D3928" s="184"/>
    </row>
    <row r="3929" spans="4:4">
      <c r="D3929" s="184"/>
    </row>
    <row r="3930" spans="4:4">
      <c r="D3930" s="184"/>
    </row>
    <row r="3931" spans="4:4">
      <c r="D3931" s="184"/>
    </row>
    <row r="3932" spans="4:4">
      <c r="D3932" s="184"/>
    </row>
    <row r="3933" spans="4:4">
      <c r="D3933" s="184"/>
    </row>
    <row r="3934" spans="4:4">
      <c r="D3934" s="184"/>
    </row>
    <row r="3935" spans="4:4">
      <c r="D3935" s="184"/>
    </row>
    <row r="3936" spans="4:4">
      <c r="D3936" s="184"/>
    </row>
    <row r="3937" spans="4:4">
      <c r="D3937" s="184"/>
    </row>
    <row r="3938" spans="4:4">
      <c r="D3938" s="184"/>
    </row>
    <row r="3939" spans="4:4">
      <c r="D3939" s="184"/>
    </row>
    <row r="3940" spans="4:4">
      <c r="D3940" s="184"/>
    </row>
    <row r="3941" spans="4:4">
      <c r="D3941" s="184"/>
    </row>
    <row r="3942" spans="4:4">
      <c r="D3942" s="184"/>
    </row>
    <row r="3943" spans="4:4">
      <c r="D3943" s="184"/>
    </row>
    <row r="3944" spans="4:4">
      <c r="D3944" s="184"/>
    </row>
    <row r="3945" spans="4:4">
      <c r="D3945" s="184"/>
    </row>
    <row r="3946" spans="4:4">
      <c r="D3946" s="184"/>
    </row>
    <row r="3947" spans="4:4">
      <c r="D3947" s="184"/>
    </row>
    <row r="3948" spans="4:4">
      <c r="D3948" s="184"/>
    </row>
    <row r="3949" spans="4:4">
      <c r="D3949" s="184"/>
    </row>
    <row r="3950" spans="4:4">
      <c r="D3950" s="184"/>
    </row>
    <row r="3951" spans="4:4">
      <c r="D3951" s="184"/>
    </row>
    <row r="3952" spans="4:4">
      <c r="D3952" s="184"/>
    </row>
    <row r="3953" spans="4:4">
      <c r="D3953" s="184"/>
    </row>
    <row r="3954" spans="4:4">
      <c r="D3954" s="184"/>
    </row>
    <row r="3955" spans="4:4">
      <c r="D3955" s="184"/>
    </row>
    <row r="3956" spans="4:4">
      <c r="D3956" s="184"/>
    </row>
    <row r="3957" spans="4:4">
      <c r="D3957" s="184"/>
    </row>
    <row r="3958" spans="4:4">
      <c r="D3958" s="184"/>
    </row>
    <row r="3959" spans="4:4">
      <c r="D3959" s="184"/>
    </row>
    <row r="3960" spans="4:4">
      <c r="D3960" s="184"/>
    </row>
    <row r="3961" spans="4:4">
      <c r="D3961" s="184"/>
    </row>
    <row r="3962" spans="4:4">
      <c r="D3962" s="184"/>
    </row>
    <row r="3963" spans="4:4">
      <c r="D3963" s="184"/>
    </row>
    <row r="3964" spans="4:4">
      <c r="D3964" s="184"/>
    </row>
    <row r="3965" spans="4:4">
      <c r="D3965" s="184"/>
    </row>
    <row r="3966" spans="4:4">
      <c r="D3966" s="184"/>
    </row>
    <row r="3967" spans="4:4">
      <c r="D3967" s="184"/>
    </row>
    <row r="3968" spans="4:4">
      <c r="D3968" s="184"/>
    </row>
    <row r="3969" spans="4:4">
      <c r="D3969" s="184"/>
    </row>
    <row r="3970" spans="4:4">
      <c r="D3970" s="184"/>
    </row>
    <row r="3971" spans="4:4">
      <c r="D3971" s="184"/>
    </row>
    <row r="3972" spans="4:4">
      <c r="D3972" s="184"/>
    </row>
    <row r="3973" spans="4:4">
      <c r="D3973" s="184"/>
    </row>
    <row r="3974" spans="4:4">
      <c r="D3974" s="184"/>
    </row>
    <row r="3975" spans="4:4">
      <c r="D3975" s="184"/>
    </row>
    <row r="3976" spans="4:4">
      <c r="D3976" s="184"/>
    </row>
    <row r="3977" spans="4:4">
      <c r="D3977" s="184"/>
    </row>
    <row r="3978" spans="4:4">
      <c r="D3978" s="184"/>
    </row>
    <row r="3979" spans="4:4">
      <c r="D3979" s="184"/>
    </row>
    <row r="3980" spans="4:4">
      <c r="D3980" s="184"/>
    </row>
    <row r="3981" spans="4:4">
      <c r="D3981" s="184"/>
    </row>
    <row r="3982" spans="4:4">
      <c r="D3982" s="184"/>
    </row>
    <row r="3983" spans="4:4">
      <c r="D3983" s="184"/>
    </row>
    <row r="3984" spans="4:4">
      <c r="D3984" s="184"/>
    </row>
    <row r="3985" spans="4:4">
      <c r="D3985" s="184"/>
    </row>
    <row r="3986" spans="4:4">
      <c r="D3986" s="184"/>
    </row>
    <row r="3987" spans="4:4">
      <c r="D3987" s="184"/>
    </row>
    <row r="3988" spans="4:4">
      <c r="D3988" s="184"/>
    </row>
    <row r="3989" spans="4:4">
      <c r="D3989" s="184"/>
    </row>
    <row r="3990" spans="4:4">
      <c r="D3990" s="184"/>
    </row>
    <row r="3991" spans="4:4">
      <c r="D3991" s="184"/>
    </row>
    <row r="3992" spans="4:4">
      <c r="D3992" s="184"/>
    </row>
    <row r="3993" spans="4:4">
      <c r="D3993" s="184"/>
    </row>
    <row r="3994" spans="4:4">
      <c r="D3994" s="184"/>
    </row>
    <row r="3995" spans="4:4">
      <c r="D3995" s="184"/>
    </row>
    <row r="3996" spans="4:4">
      <c r="D3996" s="184"/>
    </row>
    <row r="3997" spans="4:4">
      <c r="D3997" s="184"/>
    </row>
    <row r="3998" spans="4:4">
      <c r="D3998" s="184"/>
    </row>
    <row r="3999" spans="4:4">
      <c r="D3999" s="184"/>
    </row>
    <row r="4000" spans="4:4">
      <c r="D4000" s="184"/>
    </row>
    <row r="4001" spans="4:4">
      <c r="D4001" s="184"/>
    </row>
    <row r="4002" spans="4:4">
      <c r="D4002" s="184"/>
    </row>
    <row r="4003" spans="4:4">
      <c r="D4003" s="184"/>
    </row>
    <row r="4004" spans="4:4">
      <c r="D4004" s="184"/>
    </row>
    <row r="4005" spans="4:4">
      <c r="D4005" s="184"/>
    </row>
    <row r="4006" spans="4:4">
      <c r="D4006" s="184"/>
    </row>
    <row r="4007" spans="4:4">
      <c r="D4007" s="184"/>
    </row>
    <row r="4008" spans="4:4">
      <c r="D4008" s="184"/>
    </row>
    <row r="4009" spans="4:4">
      <c r="D4009" s="184"/>
    </row>
    <row r="4010" spans="4:4">
      <c r="D4010" s="184"/>
    </row>
    <row r="4011" spans="4:4">
      <c r="D4011" s="184"/>
    </row>
    <row r="4012" spans="4:4">
      <c r="D4012" s="184"/>
    </row>
    <row r="4013" spans="4:4">
      <c r="D4013" s="184"/>
    </row>
    <row r="4014" spans="4:4">
      <c r="D4014" s="184"/>
    </row>
    <row r="4015" spans="4:4">
      <c r="D4015" s="184"/>
    </row>
    <row r="4016" spans="4:4">
      <c r="D4016" s="184"/>
    </row>
    <row r="4017" spans="4:4">
      <c r="D4017" s="184"/>
    </row>
    <row r="4018" spans="4:4">
      <c r="D4018" s="184"/>
    </row>
    <row r="4019" spans="4:4">
      <c r="D4019" s="184"/>
    </row>
    <row r="4020" spans="4:4">
      <c r="D4020" s="184"/>
    </row>
    <row r="4021" spans="4:4">
      <c r="D4021" s="184"/>
    </row>
    <row r="4022" spans="4:4">
      <c r="D4022" s="184"/>
    </row>
    <row r="4023" spans="4:4">
      <c r="D4023" s="184"/>
    </row>
    <row r="4024" spans="4:4">
      <c r="D4024" s="184"/>
    </row>
    <row r="4025" spans="4:4">
      <c r="D4025" s="184"/>
    </row>
    <row r="4026" spans="4:4">
      <c r="D4026" s="184"/>
    </row>
    <row r="4027" spans="4:4">
      <c r="D4027" s="184"/>
    </row>
    <row r="4028" spans="4:4">
      <c r="D4028" s="184"/>
    </row>
    <row r="4029" spans="4:4">
      <c r="D4029" s="184"/>
    </row>
    <row r="4030" spans="4:4">
      <c r="D4030" s="184"/>
    </row>
    <row r="4031" spans="4:4">
      <c r="D4031" s="184"/>
    </row>
    <row r="4032" spans="4:4">
      <c r="D4032" s="184"/>
    </row>
    <row r="4033" spans="4:4">
      <c r="D4033" s="184"/>
    </row>
    <row r="4034" spans="4:4">
      <c r="D4034" s="184"/>
    </row>
    <row r="4035" spans="4:4">
      <c r="D4035" s="184"/>
    </row>
    <row r="4036" spans="4:4">
      <c r="D4036" s="184"/>
    </row>
    <row r="4037" spans="4:4">
      <c r="D4037" s="184"/>
    </row>
    <row r="4038" spans="4:4">
      <c r="D4038" s="184"/>
    </row>
    <row r="4039" spans="4:4">
      <c r="D4039" s="184"/>
    </row>
    <row r="4040" spans="4:4">
      <c r="D4040" s="184"/>
    </row>
    <row r="4041" spans="4:4">
      <c r="D4041" s="184"/>
    </row>
    <row r="4042" spans="4:4">
      <c r="D4042" s="184"/>
    </row>
    <row r="4043" spans="4:4">
      <c r="D4043" s="184"/>
    </row>
    <row r="4044" spans="4:4">
      <c r="D4044" s="184"/>
    </row>
    <row r="4045" spans="4:4">
      <c r="D4045" s="184"/>
    </row>
    <row r="4046" spans="4:4">
      <c r="D4046" s="184"/>
    </row>
    <row r="4047" spans="4:4">
      <c r="D4047" s="184"/>
    </row>
    <row r="4048" spans="4:4">
      <c r="D4048" s="184"/>
    </row>
    <row r="4049" spans="4:4">
      <c r="D4049" s="184"/>
    </row>
    <row r="4050" spans="4:4">
      <c r="D4050" s="184"/>
    </row>
    <row r="4051" spans="4:4">
      <c r="D4051" s="184"/>
    </row>
    <row r="4052" spans="4:4">
      <c r="D4052" s="184"/>
    </row>
    <row r="4053" spans="4:4">
      <c r="D4053" s="184"/>
    </row>
    <row r="4054" spans="4:4">
      <c r="D4054" s="184"/>
    </row>
    <row r="4055" spans="4:4">
      <c r="D4055" s="184"/>
    </row>
    <row r="4056" spans="4:4">
      <c r="D4056" s="184"/>
    </row>
    <row r="4057" spans="4:4">
      <c r="D4057" s="184"/>
    </row>
    <row r="4058" spans="4:4">
      <c r="D4058" s="184"/>
    </row>
    <row r="4059" spans="4:4">
      <c r="D4059" s="184"/>
    </row>
    <row r="4060" spans="4:4">
      <c r="D4060" s="184"/>
    </row>
    <row r="4061" spans="4:4">
      <c r="D4061" s="184"/>
    </row>
    <row r="4062" spans="4:4">
      <c r="D4062" s="184"/>
    </row>
    <row r="4063" spans="4:4">
      <c r="D4063" s="184"/>
    </row>
    <row r="4064" spans="4:4">
      <c r="D4064" s="184"/>
    </row>
    <row r="4065" spans="4:4">
      <c r="D4065" s="184"/>
    </row>
    <row r="4066" spans="4:4">
      <c r="D4066" s="184"/>
    </row>
    <row r="4067" spans="4:4">
      <c r="D4067" s="184"/>
    </row>
    <row r="4068" spans="4:4">
      <c r="D4068" s="184"/>
    </row>
    <row r="4069" spans="4:4">
      <c r="D4069" s="184"/>
    </row>
    <row r="4070" spans="4:4">
      <c r="D4070" s="184"/>
    </row>
    <row r="4071" spans="4:4">
      <c r="D4071" s="184"/>
    </row>
    <row r="4072" spans="4:4">
      <c r="D4072" s="184"/>
    </row>
    <row r="4073" spans="4:4">
      <c r="D4073" s="184"/>
    </row>
    <row r="4074" spans="4:4">
      <c r="D4074" s="184"/>
    </row>
    <row r="4075" spans="4:4">
      <c r="D4075" s="184"/>
    </row>
    <row r="4076" spans="4:4">
      <c r="D4076" s="184"/>
    </row>
    <row r="4077" spans="4:4">
      <c r="D4077" s="184"/>
    </row>
    <row r="4078" spans="4:4">
      <c r="D4078" s="184"/>
    </row>
    <row r="4079" spans="4:4">
      <c r="D4079" s="184"/>
    </row>
    <row r="4080" spans="4:4">
      <c r="D4080" s="184"/>
    </row>
    <row r="4081" spans="4:4">
      <c r="D4081" s="184"/>
    </row>
    <row r="4082" spans="4:4">
      <c r="D4082" s="184"/>
    </row>
    <row r="4083" spans="4:4">
      <c r="D4083" s="184"/>
    </row>
    <row r="4084" spans="4:4">
      <c r="D4084" s="184"/>
    </row>
    <row r="4085" spans="4:4">
      <c r="D4085" s="184"/>
    </row>
    <row r="4086" spans="4:4">
      <c r="D4086" s="184"/>
    </row>
    <row r="4087" spans="4:4">
      <c r="D4087" s="184"/>
    </row>
    <row r="4088" spans="4:4">
      <c r="D4088" s="184"/>
    </row>
    <row r="4089" spans="4:4">
      <c r="D4089" s="184"/>
    </row>
    <row r="4090" spans="4:4">
      <c r="D4090" s="184"/>
    </row>
    <row r="4091" spans="4:4">
      <c r="D4091" s="184"/>
    </row>
    <row r="4092" spans="4:4">
      <c r="D4092" s="184"/>
    </row>
    <row r="4093" spans="4:4">
      <c r="D4093" s="184"/>
    </row>
    <row r="4094" spans="4:4">
      <c r="D4094" s="184"/>
    </row>
    <row r="4095" spans="4:4">
      <c r="D4095" s="184"/>
    </row>
    <row r="4096" spans="4:4">
      <c r="D4096" s="184"/>
    </row>
    <row r="4097" spans="4:4">
      <c r="D4097" s="184"/>
    </row>
    <row r="4098" spans="4:4">
      <c r="D4098" s="184"/>
    </row>
    <row r="4099" spans="4:4">
      <c r="D4099" s="184"/>
    </row>
    <row r="4100" spans="4:4">
      <c r="D4100" s="184"/>
    </row>
    <row r="4101" spans="4:4">
      <c r="D4101" s="184"/>
    </row>
    <row r="4102" spans="4:4">
      <c r="D4102" s="184"/>
    </row>
    <row r="4103" spans="4:4">
      <c r="D4103" s="184"/>
    </row>
    <row r="4104" spans="4:4">
      <c r="D4104" s="184"/>
    </row>
    <row r="4105" spans="4:4">
      <c r="D4105" s="184"/>
    </row>
    <row r="4106" spans="4:4">
      <c r="D4106" s="184"/>
    </row>
    <row r="4107" spans="4:4">
      <c r="D4107" s="184"/>
    </row>
    <row r="4108" spans="4:4">
      <c r="D4108" s="184"/>
    </row>
    <row r="4109" spans="4:4">
      <c r="D4109" s="184"/>
    </row>
    <row r="4110" spans="4:4">
      <c r="D4110" s="184"/>
    </row>
    <row r="4111" spans="4:4">
      <c r="D4111" s="184"/>
    </row>
    <row r="4112" spans="4:4">
      <c r="D4112" s="184"/>
    </row>
    <row r="4113" spans="4:4">
      <c r="D4113" s="184"/>
    </row>
    <row r="4114" spans="4:4">
      <c r="D4114" s="184"/>
    </row>
    <row r="4115" spans="4:4">
      <c r="D4115" s="184"/>
    </row>
    <row r="4116" spans="4:4">
      <c r="D4116" s="184"/>
    </row>
    <row r="4117" spans="4:4">
      <c r="D4117" s="184"/>
    </row>
    <row r="4118" spans="4:4">
      <c r="D4118" s="184"/>
    </row>
    <row r="4119" spans="4:4">
      <c r="D4119" s="184"/>
    </row>
    <row r="4120" spans="4:4">
      <c r="D4120" s="184"/>
    </row>
    <row r="4121" spans="4:4">
      <c r="D4121" s="184"/>
    </row>
    <row r="4122" spans="4:4">
      <c r="D4122" s="184"/>
    </row>
    <row r="4123" spans="4:4">
      <c r="D4123" s="184"/>
    </row>
    <row r="4124" spans="4:4">
      <c r="D4124" s="184"/>
    </row>
    <row r="4125" spans="4:4">
      <c r="D4125" s="184"/>
    </row>
    <row r="4126" spans="4:4">
      <c r="D4126" s="184"/>
    </row>
    <row r="4127" spans="4:4">
      <c r="D4127" s="184"/>
    </row>
    <row r="4128" spans="4:4">
      <c r="D4128" s="184"/>
    </row>
    <row r="4129" spans="4:4">
      <c r="D4129" s="184"/>
    </row>
    <row r="4130" spans="4:4">
      <c r="D4130" s="184"/>
    </row>
    <row r="4131" spans="4:4">
      <c r="D4131" s="184"/>
    </row>
    <row r="4132" spans="4:4">
      <c r="D4132" s="184"/>
    </row>
    <row r="4133" spans="4:4">
      <c r="D4133" s="184"/>
    </row>
    <row r="4134" spans="4:4">
      <c r="D4134" s="184"/>
    </row>
    <row r="4135" spans="4:4">
      <c r="D4135" s="184"/>
    </row>
    <row r="4136" spans="4:4">
      <c r="D4136" s="184"/>
    </row>
    <row r="4137" spans="4:4">
      <c r="D4137" s="184"/>
    </row>
    <row r="4138" spans="4:4">
      <c r="D4138" s="184"/>
    </row>
    <row r="4139" spans="4:4">
      <c r="D4139" s="184"/>
    </row>
    <row r="4140" spans="4:4">
      <c r="D4140" s="184"/>
    </row>
    <row r="4141" spans="4:4">
      <c r="D4141" s="184"/>
    </row>
    <row r="4142" spans="4:4">
      <c r="D4142" s="184"/>
    </row>
    <row r="4143" spans="4:4">
      <c r="D4143" s="184"/>
    </row>
    <row r="4144" spans="4:4">
      <c r="D4144" s="184"/>
    </row>
    <row r="4145" spans="4:4">
      <c r="D4145" s="184"/>
    </row>
    <row r="4146" spans="4:4">
      <c r="D4146" s="184"/>
    </row>
    <row r="4147" spans="4:4">
      <c r="D4147" s="184"/>
    </row>
    <row r="4148" spans="4:4">
      <c r="D4148" s="184"/>
    </row>
    <row r="4149" spans="4:4">
      <c r="D4149" s="184"/>
    </row>
    <row r="4150" spans="4:4">
      <c r="D4150" s="184"/>
    </row>
    <row r="4151" spans="4:4">
      <c r="D4151" s="184"/>
    </row>
    <row r="4152" spans="4:4">
      <c r="D4152" s="184"/>
    </row>
    <row r="4153" spans="4:4">
      <c r="D4153" s="184"/>
    </row>
    <row r="4154" spans="4:4">
      <c r="D4154" s="184"/>
    </row>
    <row r="4155" spans="4:4">
      <c r="D4155" s="184"/>
    </row>
    <row r="4156" spans="4:4">
      <c r="D4156" s="184"/>
    </row>
    <row r="4157" spans="4:4">
      <c r="D4157" s="184"/>
    </row>
    <row r="4158" spans="4:4">
      <c r="D4158" s="184"/>
    </row>
    <row r="4159" spans="4:4">
      <c r="D4159" s="184"/>
    </row>
    <row r="4160" spans="4:4">
      <c r="D4160" s="184"/>
    </row>
    <row r="4161" spans="4:4">
      <c r="D4161" s="184"/>
    </row>
    <row r="4162" spans="4:4">
      <c r="D4162" s="184"/>
    </row>
    <row r="4163" spans="4:4">
      <c r="D4163" s="184"/>
    </row>
    <row r="4164" spans="4:4">
      <c r="D4164" s="184"/>
    </row>
    <row r="4165" spans="4:4">
      <c r="D4165" s="184"/>
    </row>
    <row r="4166" spans="4:4">
      <c r="D4166" s="184"/>
    </row>
    <row r="4167" spans="4:4">
      <c r="D4167" s="184"/>
    </row>
    <row r="4168" spans="4:4">
      <c r="D4168" s="184"/>
    </row>
    <row r="4169" spans="4:4">
      <c r="D4169" s="184"/>
    </row>
    <row r="4170" spans="4:4">
      <c r="D4170" s="184"/>
    </row>
    <row r="4171" spans="4:4">
      <c r="D4171" s="184"/>
    </row>
    <row r="4172" spans="4:4">
      <c r="D4172" s="184"/>
    </row>
    <row r="4173" spans="4:4">
      <c r="D4173" s="184"/>
    </row>
    <row r="4174" spans="4:4">
      <c r="D4174" s="184"/>
    </row>
    <row r="4175" spans="4:4">
      <c r="D4175" s="184"/>
    </row>
    <row r="4176" spans="4:4">
      <c r="D4176" s="184"/>
    </row>
    <row r="4177" spans="4:4">
      <c r="D4177" s="184"/>
    </row>
    <row r="4178" spans="4:4">
      <c r="D4178" s="184"/>
    </row>
    <row r="4179" spans="4:4">
      <c r="D4179" s="184"/>
    </row>
    <row r="4180" spans="4:4">
      <c r="D4180" s="184"/>
    </row>
    <row r="4181" spans="4:4">
      <c r="D4181" s="184"/>
    </row>
    <row r="4182" spans="4:4">
      <c r="D4182" s="184"/>
    </row>
    <row r="4183" spans="4:4">
      <c r="D4183" s="184"/>
    </row>
    <row r="4184" spans="4:4">
      <c r="D4184" s="184"/>
    </row>
    <row r="4185" spans="4:4">
      <c r="D4185" s="184"/>
    </row>
    <row r="4186" spans="4:4">
      <c r="D4186" s="184"/>
    </row>
    <row r="4187" spans="4:4">
      <c r="D4187" s="184"/>
    </row>
    <row r="4188" spans="4:4">
      <c r="D4188" s="184"/>
    </row>
    <row r="4189" spans="4:4">
      <c r="D4189" s="184"/>
    </row>
    <row r="4190" spans="4:4">
      <c r="D4190" s="184"/>
    </row>
    <row r="4191" spans="4:4">
      <c r="D4191" s="184"/>
    </row>
    <row r="4192" spans="4:4">
      <c r="D4192" s="184"/>
    </row>
    <row r="4193" spans="4:4">
      <c r="D4193" s="184"/>
    </row>
    <row r="4194" spans="4:4">
      <c r="D4194" s="184"/>
    </row>
    <row r="4195" spans="4:4">
      <c r="D4195" s="184"/>
    </row>
    <row r="4196" spans="4:4">
      <c r="D4196" s="184"/>
    </row>
    <row r="4197" spans="4:4">
      <c r="D4197" s="184"/>
    </row>
    <row r="4198" spans="4:4">
      <c r="D4198" s="184"/>
    </row>
    <row r="4199" spans="4:4">
      <c r="D4199" s="184"/>
    </row>
    <row r="4200" spans="4:4">
      <c r="D4200" s="184"/>
    </row>
    <row r="4201" spans="4:4">
      <c r="D4201" s="184"/>
    </row>
    <row r="4202" spans="4:4">
      <c r="D4202" s="184"/>
    </row>
    <row r="4203" spans="4:4">
      <c r="D4203" s="184"/>
    </row>
    <row r="4204" spans="4:4">
      <c r="D4204" s="184"/>
    </row>
    <row r="4205" spans="4:4">
      <c r="D4205" s="184"/>
    </row>
    <row r="4206" spans="4:4">
      <c r="D4206" s="184"/>
    </row>
    <row r="4207" spans="4:4">
      <c r="D4207" s="184"/>
    </row>
    <row r="4208" spans="4:4">
      <c r="D4208" s="184"/>
    </row>
    <row r="4209" spans="4:4">
      <c r="D4209" s="184"/>
    </row>
    <row r="4210" spans="4:4">
      <c r="D4210" s="184"/>
    </row>
    <row r="4211" spans="4:4">
      <c r="D4211" s="184"/>
    </row>
    <row r="4212" spans="4:4">
      <c r="D4212" s="184"/>
    </row>
    <row r="4213" spans="4:4">
      <c r="D4213" s="184"/>
    </row>
    <row r="4214" spans="4:4">
      <c r="D4214" s="184"/>
    </row>
    <row r="4215" spans="4:4">
      <c r="D4215" s="184"/>
    </row>
    <row r="4216" spans="4:4">
      <c r="D4216" s="184"/>
    </row>
    <row r="4217" spans="4:4">
      <c r="D4217" s="184"/>
    </row>
    <row r="4218" spans="4:4">
      <c r="D4218" s="184"/>
    </row>
    <row r="4219" spans="4:4">
      <c r="D4219" s="184"/>
    </row>
    <row r="4220" spans="4:4">
      <c r="D4220" s="184"/>
    </row>
    <row r="4221" spans="4:4">
      <c r="D4221" s="184"/>
    </row>
    <row r="4222" spans="4:4">
      <c r="D4222" s="184"/>
    </row>
    <row r="4223" spans="4:4">
      <c r="D4223" s="184"/>
    </row>
    <row r="4224" spans="4:4">
      <c r="D4224" s="184"/>
    </row>
    <row r="4225" spans="4:4">
      <c r="D4225" s="184"/>
    </row>
    <row r="4226" spans="4:4">
      <c r="D4226" s="184"/>
    </row>
    <row r="4227" spans="4:4">
      <c r="D4227" s="184"/>
    </row>
    <row r="4228" spans="4:4">
      <c r="D4228" s="184"/>
    </row>
    <row r="4229" spans="4:4">
      <c r="D4229" s="184"/>
    </row>
    <row r="4230" spans="4:4">
      <c r="D4230" s="184"/>
    </row>
    <row r="4231" spans="4:4">
      <c r="D4231" s="184"/>
    </row>
    <row r="4232" spans="4:4">
      <c r="D4232" s="184"/>
    </row>
    <row r="4233" spans="4:4">
      <c r="D4233" s="184"/>
    </row>
    <row r="4234" spans="4:4">
      <c r="D4234" s="184"/>
    </row>
    <row r="4235" spans="4:4">
      <c r="D4235" s="184"/>
    </row>
    <row r="4236" spans="4:4">
      <c r="D4236" s="184"/>
    </row>
    <row r="4237" spans="4:4">
      <c r="D4237" s="184"/>
    </row>
    <row r="4238" spans="4:4">
      <c r="D4238" s="184"/>
    </row>
    <row r="4239" spans="4:4">
      <c r="D4239" s="184"/>
    </row>
    <row r="4240" spans="4:4">
      <c r="D4240" s="184"/>
    </row>
    <row r="4241" spans="4:4">
      <c r="D4241" s="184"/>
    </row>
    <row r="4242" spans="4:4">
      <c r="D4242" s="184"/>
    </row>
    <row r="4243" spans="4:4">
      <c r="D4243" s="184"/>
    </row>
    <row r="4244" spans="4:4">
      <c r="D4244" s="184"/>
    </row>
    <row r="4245" spans="4:4">
      <c r="D4245" s="184"/>
    </row>
    <row r="4246" spans="4:4">
      <c r="D4246" s="184"/>
    </row>
    <row r="4247" spans="4:4">
      <c r="D4247" s="184"/>
    </row>
    <row r="4248" spans="4:4">
      <c r="D4248" s="184"/>
    </row>
    <row r="4249" spans="4:4">
      <c r="D4249" s="184"/>
    </row>
    <row r="4250" spans="4:4">
      <c r="D4250" s="184"/>
    </row>
    <row r="4251" spans="4:4">
      <c r="D4251" s="184"/>
    </row>
    <row r="4252" spans="4:4">
      <c r="D4252" s="184"/>
    </row>
    <row r="4253" spans="4:4">
      <c r="D4253" s="184"/>
    </row>
    <row r="4254" spans="4:4">
      <c r="D4254" s="184"/>
    </row>
    <row r="4255" spans="4:4">
      <c r="D4255" s="184"/>
    </row>
    <row r="4256" spans="4:4">
      <c r="D4256" s="184"/>
    </row>
    <row r="4257" spans="4:4">
      <c r="D4257" s="184"/>
    </row>
    <row r="4258" spans="4:4">
      <c r="D4258" s="184"/>
    </row>
    <row r="4259" spans="4:4">
      <c r="D4259" s="184"/>
    </row>
    <row r="4260" spans="4:4">
      <c r="D4260" s="184"/>
    </row>
    <row r="4261" spans="4:4">
      <c r="D4261" s="184"/>
    </row>
    <row r="4262" spans="4:4">
      <c r="D4262" s="184"/>
    </row>
    <row r="4263" spans="4:4">
      <c r="D4263" s="184"/>
    </row>
    <row r="4264" spans="4:4">
      <c r="D4264" s="184"/>
    </row>
    <row r="4265" spans="4:4">
      <c r="D4265" s="184"/>
    </row>
    <row r="4266" spans="4:4">
      <c r="D4266" s="184"/>
    </row>
    <row r="4267" spans="4:4">
      <c r="D4267" s="184"/>
    </row>
    <row r="4268" spans="4:4">
      <c r="D4268" s="184"/>
    </row>
    <row r="4269" spans="4:4">
      <c r="D4269" s="184"/>
    </row>
    <row r="4270" spans="4:4">
      <c r="D4270" s="184"/>
    </row>
    <row r="4271" spans="4:4">
      <c r="D4271" s="184"/>
    </row>
    <row r="4272" spans="4:4">
      <c r="D4272" s="184"/>
    </row>
    <row r="4273" spans="4:4">
      <c r="D4273" s="184"/>
    </row>
    <row r="4274" spans="4:4">
      <c r="D4274" s="184"/>
    </row>
    <row r="4275" spans="4:4">
      <c r="D4275" s="184"/>
    </row>
    <row r="4276" spans="4:4">
      <c r="D4276" s="184"/>
    </row>
    <row r="4277" spans="4:4">
      <c r="D4277" s="184"/>
    </row>
    <row r="4278" spans="4:4">
      <c r="D4278" s="184"/>
    </row>
    <row r="4279" spans="4:4">
      <c r="D4279" s="184"/>
    </row>
    <row r="4280" spans="4:4">
      <c r="D4280" s="184"/>
    </row>
    <row r="4281" spans="4:4">
      <c r="D4281" s="184"/>
    </row>
    <row r="4282" spans="4:4">
      <c r="D4282" s="184"/>
    </row>
    <row r="4283" spans="4:4">
      <c r="D4283" s="184"/>
    </row>
    <row r="4284" spans="4:4">
      <c r="D4284" s="184"/>
    </row>
    <row r="4285" spans="4:4">
      <c r="D4285" s="184"/>
    </row>
    <row r="4286" spans="4:4">
      <c r="D4286" s="184"/>
    </row>
    <row r="4287" spans="4:4">
      <c r="D4287" s="184"/>
    </row>
    <row r="4288" spans="4:4">
      <c r="D4288" s="184"/>
    </row>
    <row r="4289" spans="4:4">
      <c r="D4289" s="184"/>
    </row>
    <row r="4290" spans="4:4">
      <c r="D4290" s="184"/>
    </row>
    <row r="4291" spans="4:4">
      <c r="D4291" s="184"/>
    </row>
    <row r="4292" spans="4:4">
      <c r="D4292" s="184"/>
    </row>
    <row r="4293" spans="4:4">
      <c r="D4293" s="184"/>
    </row>
    <row r="4294" spans="4:4">
      <c r="D4294" s="184"/>
    </row>
    <row r="4295" spans="4:4">
      <c r="D4295" s="184"/>
    </row>
    <row r="4296" spans="4:4">
      <c r="D4296" s="184"/>
    </row>
    <row r="4297" spans="4:4">
      <c r="D4297" s="184"/>
    </row>
    <row r="4298" spans="4:4">
      <c r="D4298" s="184"/>
    </row>
    <row r="4299" spans="4:4">
      <c r="D4299" s="184"/>
    </row>
    <row r="4300" spans="4:4">
      <c r="D4300" s="184"/>
    </row>
    <row r="4301" spans="4:4">
      <c r="D4301" s="184"/>
    </row>
    <row r="4302" spans="4:4">
      <c r="D4302" s="184"/>
    </row>
    <row r="4303" spans="4:4">
      <c r="D4303" s="184"/>
    </row>
    <row r="4304" spans="4:4">
      <c r="D4304" s="184"/>
    </row>
    <row r="4305" spans="4:4">
      <c r="D4305" s="184"/>
    </row>
    <row r="4306" spans="4:4">
      <c r="D4306" s="184"/>
    </row>
    <row r="4307" spans="4:4">
      <c r="D4307" s="184"/>
    </row>
    <row r="4308" spans="4:4">
      <c r="D4308" s="184"/>
    </row>
    <row r="4309" spans="4:4">
      <c r="D4309" s="184"/>
    </row>
    <row r="4310" spans="4:4">
      <c r="D4310" s="184"/>
    </row>
    <row r="4311" spans="4:4">
      <c r="D4311" s="184"/>
    </row>
    <row r="4312" spans="4:4">
      <c r="D4312" s="184"/>
    </row>
    <row r="4313" spans="4:4">
      <c r="D4313" s="184"/>
    </row>
    <row r="4314" spans="4:4">
      <c r="D4314" s="184"/>
    </row>
    <row r="4315" spans="4:4">
      <c r="D4315" s="184"/>
    </row>
    <row r="4316" spans="4:4">
      <c r="D4316" s="184"/>
    </row>
    <row r="4317" spans="4:4">
      <c r="D4317" s="184"/>
    </row>
    <row r="4318" spans="4:4">
      <c r="D4318" s="184"/>
    </row>
    <row r="4319" spans="4:4">
      <c r="D4319" s="184"/>
    </row>
    <row r="4320" spans="4:4">
      <c r="D4320" s="184"/>
    </row>
    <row r="4321" spans="4:4">
      <c r="D4321" s="184"/>
    </row>
    <row r="4322" spans="4:4">
      <c r="D4322" s="184"/>
    </row>
    <row r="4323" spans="4:4">
      <c r="D4323" s="184"/>
    </row>
    <row r="4324" spans="4:4">
      <c r="D4324" s="184"/>
    </row>
    <row r="4325" spans="4:4">
      <c r="D4325" s="184"/>
    </row>
    <row r="4326" spans="4:4">
      <c r="D4326" s="184"/>
    </row>
    <row r="4327" spans="4:4">
      <c r="D4327" s="184"/>
    </row>
    <row r="4328" spans="4:4">
      <c r="D4328" s="184"/>
    </row>
    <row r="4329" spans="4:4">
      <c r="D4329" s="184"/>
    </row>
    <row r="4330" spans="4:4">
      <c r="D4330" s="184"/>
    </row>
    <row r="4331" spans="4:4">
      <c r="D4331" s="184"/>
    </row>
    <row r="4332" spans="4:4">
      <c r="D4332" s="184"/>
    </row>
    <row r="4333" spans="4:4">
      <c r="D4333" s="184"/>
    </row>
    <row r="4334" spans="4:4">
      <c r="D4334" s="184"/>
    </row>
    <row r="4335" spans="4:4">
      <c r="D4335" s="184"/>
    </row>
    <row r="4336" spans="4:4">
      <c r="D4336" s="184"/>
    </row>
    <row r="4337" spans="4:4">
      <c r="D4337" s="184"/>
    </row>
    <row r="4338" spans="4:4">
      <c r="D4338" s="184"/>
    </row>
    <row r="4339" spans="4:4">
      <c r="D4339" s="184"/>
    </row>
    <row r="4340" spans="4:4">
      <c r="D4340" s="184"/>
    </row>
    <row r="4341" spans="4:4">
      <c r="D4341" s="184"/>
    </row>
    <row r="4342" spans="4:4">
      <c r="D4342" s="184"/>
    </row>
    <row r="4343" spans="4:4">
      <c r="D4343" s="184"/>
    </row>
    <row r="4344" spans="4:4">
      <c r="D4344" s="184"/>
    </row>
    <row r="4345" spans="4:4">
      <c r="D4345" s="184"/>
    </row>
    <row r="4346" spans="4:4">
      <c r="D4346" s="184"/>
    </row>
    <row r="4347" spans="4:4">
      <c r="D4347" s="184"/>
    </row>
    <row r="4348" spans="4:4">
      <c r="D4348" s="184"/>
    </row>
    <row r="4349" spans="4:4">
      <c r="D4349" s="184"/>
    </row>
    <row r="4350" spans="4:4">
      <c r="D4350" s="184"/>
    </row>
    <row r="4351" spans="4:4">
      <c r="D4351" s="184"/>
    </row>
    <row r="4352" spans="4:4">
      <c r="D4352" s="184"/>
    </row>
    <row r="4353" spans="4:4">
      <c r="D4353" s="184"/>
    </row>
    <row r="4354" spans="4:4">
      <c r="D4354" s="184"/>
    </row>
    <row r="4355" spans="4:4">
      <c r="D4355" s="184"/>
    </row>
    <row r="4356" spans="4:4">
      <c r="D4356" s="184"/>
    </row>
    <row r="4357" spans="4:4">
      <c r="D4357" s="184"/>
    </row>
    <row r="4358" spans="4:4">
      <c r="D4358" s="184"/>
    </row>
    <row r="4359" spans="4:4">
      <c r="D4359" s="184"/>
    </row>
    <row r="4360" spans="4:4">
      <c r="D4360" s="184"/>
    </row>
    <row r="4361" spans="4:4">
      <c r="D4361" s="184"/>
    </row>
    <row r="4362" spans="4:4">
      <c r="D4362" s="184"/>
    </row>
    <row r="4363" spans="4:4">
      <c r="D4363" s="184"/>
    </row>
    <row r="4364" spans="4:4">
      <c r="D4364" s="184"/>
    </row>
    <row r="4365" spans="4:4">
      <c r="D4365" s="184"/>
    </row>
    <row r="4366" spans="4:4">
      <c r="D4366" s="184"/>
    </row>
    <row r="4367" spans="4:4">
      <c r="D4367" s="184"/>
    </row>
    <row r="4368" spans="4:4">
      <c r="D4368" s="184"/>
    </row>
    <row r="4369" spans="4:4">
      <c r="D4369" s="184"/>
    </row>
    <row r="4370" spans="4:4">
      <c r="D4370" s="184"/>
    </row>
    <row r="4371" spans="4:4">
      <c r="D4371" s="184"/>
    </row>
    <row r="4372" spans="4:4">
      <c r="D4372" s="184"/>
    </row>
    <row r="4373" spans="4:4">
      <c r="D4373" s="184"/>
    </row>
    <row r="4374" spans="4:4">
      <c r="D4374" s="184"/>
    </row>
    <row r="4375" spans="4:4">
      <c r="D4375" s="184"/>
    </row>
    <row r="4376" spans="4:4">
      <c r="D4376" s="184"/>
    </row>
    <row r="4377" spans="4:4">
      <c r="D4377" s="184"/>
    </row>
    <row r="4378" spans="4:4">
      <c r="D4378" s="184"/>
    </row>
    <row r="4379" spans="4:4">
      <c r="D4379" s="184"/>
    </row>
    <row r="4380" spans="4:4">
      <c r="D4380" s="184"/>
    </row>
    <row r="4381" spans="4:4">
      <c r="D4381" s="184"/>
    </row>
    <row r="4382" spans="4:4">
      <c r="D4382" s="184"/>
    </row>
    <row r="4383" spans="4:4">
      <c r="D4383" s="184"/>
    </row>
    <row r="4384" spans="4:4">
      <c r="D4384" s="184"/>
    </row>
    <row r="4385" spans="4:4">
      <c r="D4385" s="184"/>
    </row>
    <row r="4386" spans="4:4">
      <c r="D4386" s="184"/>
    </row>
    <row r="4387" spans="4:4">
      <c r="D4387" s="184"/>
    </row>
    <row r="4388" spans="4:4">
      <c r="D4388" s="184"/>
    </row>
    <row r="4389" spans="4:4">
      <c r="D4389" s="184"/>
    </row>
    <row r="4390" spans="4:4">
      <c r="D4390" s="184"/>
    </row>
    <row r="4391" spans="4:4">
      <c r="D4391" s="184"/>
    </row>
    <row r="4392" spans="4:4">
      <c r="D4392" s="184"/>
    </row>
    <row r="4393" spans="4:4">
      <c r="D4393" s="184"/>
    </row>
    <row r="4394" spans="4:4">
      <c r="D4394" s="184"/>
    </row>
    <row r="4395" spans="4:4">
      <c r="D4395" s="184"/>
    </row>
    <row r="4396" spans="4:4">
      <c r="D4396" s="184"/>
    </row>
    <row r="4397" spans="4:4">
      <c r="D4397" s="184"/>
    </row>
    <row r="4398" spans="4:4">
      <c r="D4398" s="184"/>
    </row>
    <row r="4399" spans="4:4">
      <c r="D4399" s="184"/>
    </row>
    <row r="4400" spans="4:4">
      <c r="D4400" s="184"/>
    </row>
    <row r="4401" spans="4:4">
      <c r="D4401" s="184"/>
    </row>
    <row r="4402" spans="4:4">
      <c r="D4402" s="184"/>
    </row>
    <row r="4403" spans="4:4">
      <c r="D4403" s="184"/>
    </row>
    <row r="4404" spans="4:4">
      <c r="D4404" s="184"/>
    </row>
    <row r="4405" spans="4:4">
      <c r="D4405" s="184"/>
    </row>
    <row r="4406" spans="4:4">
      <c r="D4406" s="184"/>
    </row>
    <row r="4407" spans="4:4">
      <c r="D4407" s="184"/>
    </row>
    <row r="4408" spans="4:4">
      <c r="D4408" s="184"/>
    </row>
    <row r="4409" spans="4:4">
      <c r="D4409" s="184"/>
    </row>
    <row r="4410" spans="4:4">
      <c r="D4410" s="184"/>
    </row>
    <row r="4411" spans="4:4">
      <c r="D4411" s="184"/>
    </row>
    <row r="4412" spans="4:4">
      <c r="D4412" s="184"/>
    </row>
    <row r="4413" spans="4:4">
      <c r="D4413" s="184"/>
    </row>
    <row r="4414" spans="4:4">
      <c r="D4414" s="184"/>
    </row>
    <row r="4415" spans="4:4">
      <c r="D4415" s="184"/>
    </row>
    <row r="4416" spans="4:4">
      <c r="D4416" s="184"/>
    </row>
    <row r="4417" spans="4:4">
      <c r="D4417" s="184"/>
    </row>
    <row r="4418" spans="4:4">
      <c r="D4418" s="184"/>
    </row>
    <row r="4419" spans="4:4">
      <c r="D4419" s="184"/>
    </row>
    <row r="4420" spans="4:4">
      <c r="D4420" s="184"/>
    </row>
    <row r="4421" spans="4:4">
      <c r="D4421" s="184"/>
    </row>
    <row r="4422" spans="4:4">
      <c r="D4422" s="184"/>
    </row>
    <row r="4423" spans="4:4">
      <c r="D4423" s="184"/>
    </row>
    <row r="4424" spans="4:4">
      <c r="D4424" s="184"/>
    </row>
    <row r="4425" spans="4:4">
      <c r="D4425" s="184"/>
    </row>
    <row r="4426" spans="4:4">
      <c r="D4426" s="184"/>
    </row>
    <row r="4427" spans="4:4">
      <c r="D4427" s="184"/>
    </row>
    <row r="4428" spans="4:4">
      <c r="D4428" s="184"/>
    </row>
    <row r="4429" spans="4:4">
      <c r="D4429" s="184"/>
    </row>
    <row r="4430" spans="4:4">
      <c r="D4430" s="184"/>
    </row>
    <row r="4431" spans="4:4">
      <c r="D4431" s="184"/>
    </row>
    <row r="4432" spans="4:4">
      <c r="D4432" s="184"/>
    </row>
    <row r="4433" spans="4:4">
      <c r="D4433" s="184"/>
    </row>
    <row r="4434" spans="4:4">
      <c r="D4434" s="184"/>
    </row>
    <row r="4435" spans="4:4">
      <c r="D4435" s="184"/>
    </row>
    <row r="4436" spans="4:4">
      <c r="D4436" s="184"/>
    </row>
    <row r="4437" spans="4:4">
      <c r="D4437" s="184"/>
    </row>
    <row r="4438" spans="4:4">
      <c r="D4438" s="184"/>
    </row>
    <row r="4439" spans="4:4">
      <c r="D4439" s="184"/>
    </row>
    <row r="4440" spans="4:4">
      <c r="D4440" s="184"/>
    </row>
    <row r="4441" spans="4:4">
      <c r="D4441" s="184"/>
    </row>
    <row r="4442" spans="4:4">
      <c r="D4442" s="184"/>
    </row>
    <row r="4443" spans="4:4">
      <c r="D4443" s="184"/>
    </row>
    <row r="4444" spans="4:4">
      <c r="D4444" s="184"/>
    </row>
    <row r="4445" spans="4:4">
      <c r="D4445" s="184"/>
    </row>
    <row r="4446" spans="4:4">
      <c r="D4446" s="184"/>
    </row>
    <row r="4447" spans="4:4">
      <c r="D4447" s="184"/>
    </row>
    <row r="4448" spans="4:4">
      <c r="D4448" s="184"/>
    </row>
    <row r="4449" spans="4:4">
      <c r="D4449" s="184"/>
    </row>
    <row r="4450" spans="4:4">
      <c r="D4450" s="184"/>
    </row>
    <row r="4451" spans="4:4">
      <c r="D4451" s="184"/>
    </row>
    <row r="4452" spans="4:4">
      <c r="D4452" s="184"/>
    </row>
    <row r="4453" spans="4:4">
      <c r="D4453" s="184"/>
    </row>
    <row r="4454" spans="4:4">
      <c r="D4454" s="184"/>
    </row>
    <row r="4455" spans="4:4">
      <c r="D4455" s="184"/>
    </row>
    <row r="4456" spans="4:4">
      <c r="D4456" s="184"/>
    </row>
    <row r="4457" spans="4:4">
      <c r="D4457" s="184"/>
    </row>
    <row r="4458" spans="4:4">
      <c r="D4458" s="184"/>
    </row>
    <row r="4459" spans="4:4">
      <c r="D4459" s="184"/>
    </row>
    <row r="4460" spans="4:4">
      <c r="D4460" s="184"/>
    </row>
    <row r="4461" spans="4:4">
      <c r="D4461" s="184"/>
    </row>
    <row r="4462" spans="4:4">
      <c r="D4462" s="184"/>
    </row>
    <row r="4463" spans="4:4">
      <c r="D4463" s="184"/>
    </row>
    <row r="4464" spans="4:4">
      <c r="D4464" s="184"/>
    </row>
    <row r="4465" spans="4:4">
      <c r="D4465" s="184"/>
    </row>
    <row r="4466" spans="4:4">
      <c r="D4466" s="184"/>
    </row>
    <row r="4467" spans="4:4">
      <c r="D4467" s="184"/>
    </row>
    <row r="4468" spans="4:4">
      <c r="D4468" s="184"/>
    </row>
    <row r="4469" spans="4:4">
      <c r="D4469" s="184"/>
    </row>
    <row r="4470" spans="4:4">
      <c r="D4470" s="184"/>
    </row>
    <row r="4471" spans="4:4">
      <c r="D4471" s="184"/>
    </row>
    <row r="4472" spans="4:4">
      <c r="D4472" s="184"/>
    </row>
    <row r="4473" spans="4:4">
      <c r="D4473" s="184"/>
    </row>
    <row r="4474" spans="4:4">
      <c r="D4474" s="184"/>
    </row>
    <row r="4475" spans="4:4">
      <c r="D4475" s="184"/>
    </row>
    <row r="4476" spans="4:4">
      <c r="D4476" s="184"/>
    </row>
    <row r="4477" spans="4:4">
      <c r="D4477" s="184"/>
    </row>
    <row r="4478" spans="4:4">
      <c r="D4478" s="184"/>
    </row>
    <row r="4479" spans="4:4">
      <c r="D4479" s="184"/>
    </row>
    <row r="4480" spans="4:4">
      <c r="D4480" s="184"/>
    </row>
    <row r="4481" spans="4:4">
      <c r="D4481" s="184"/>
    </row>
    <row r="4482" spans="4:4">
      <c r="D4482" s="184"/>
    </row>
    <row r="4483" spans="4:4">
      <c r="D4483" s="184"/>
    </row>
    <row r="4484" spans="4:4">
      <c r="D4484" s="184"/>
    </row>
    <row r="4485" spans="4:4">
      <c r="D4485" s="184"/>
    </row>
    <row r="4486" spans="4:4">
      <c r="D4486" s="184"/>
    </row>
    <row r="4487" spans="4:4">
      <c r="D4487" s="184"/>
    </row>
    <row r="4488" spans="4:4">
      <c r="D4488" s="184"/>
    </row>
    <row r="4489" spans="4:4">
      <c r="D4489" s="184"/>
    </row>
    <row r="4490" spans="4:4">
      <c r="D4490" s="184"/>
    </row>
    <row r="4491" spans="4:4">
      <c r="D4491" s="184"/>
    </row>
    <row r="4492" spans="4:4">
      <c r="D4492" s="184"/>
    </row>
    <row r="4493" spans="4:4">
      <c r="D4493" s="184"/>
    </row>
    <row r="4494" spans="4:4">
      <c r="D4494" s="184"/>
    </row>
    <row r="4495" spans="4:4">
      <c r="D4495" s="184"/>
    </row>
    <row r="4496" spans="4:4">
      <c r="D4496" s="184"/>
    </row>
    <row r="4497" spans="4:4">
      <c r="D4497" s="184"/>
    </row>
    <row r="4498" spans="4:4">
      <c r="D4498" s="184"/>
    </row>
    <row r="4499" spans="4:4">
      <c r="D4499" s="184"/>
    </row>
    <row r="4500" spans="4:4">
      <c r="D4500" s="184"/>
    </row>
    <row r="4501" spans="4:4">
      <c r="D4501" s="184"/>
    </row>
    <row r="4502" spans="4:4">
      <c r="D4502" s="184"/>
    </row>
    <row r="4503" spans="4:4">
      <c r="D4503" s="184"/>
    </row>
    <row r="4504" spans="4:4">
      <c r="D4504" s="184"/>
    </row>
    <row r="4505" spans="4:4">
      <c r="D4505" s="184"/>
    </row>
    <row r="4506" spans="4:4">
      <c r="D4506" s="184"/>
    </row>
    <row r="4507" spans="4:4">
      <c r="D4507" s="184"/>
    </row>
    <row r="4508" spans="4:4">
      <c r="D4508" s="184"/>
    </row>
    <row r="4509" spans="4:4">
      <c r="D4509" s="184"/>
    </row>
    <row r="4510" spans="4:4">
      <c r="D4510" s="184"/>
    </row>
    <row r="4511" spans="4:4">
      <c r="D4511" s="184"/>
    </row>
    <row r="4512" spans="4:4">
      <c r="D4512" s="184"/>
    </row>
    <row r="4513" spans="4:4">
      <c r="D4513" s="184"/>
    </row>
    <row r="4514" spans="4:4">
      <c r="D4514" s="184"/>
    </row>
    <row r="4515" spans="4:4">
      <c r="D4515" s="184"/>
    </row>
    <row r="4516" spans="4:4">
      <c r="D4516" s="184"/>
    </row>
    <row r="4517" spans="4:4">
      <c r="D4517" s="184"/>
    </row>
    <row r="4518" spans="4:4">
      <c r="D4518" s="184"/>
    </row>
    <row r="4519" spans="4:4">
      <c r="D4519" s="184"/>
    </row>
    <row r="4520" spans="4:4">
      <c r="D4520" s="184"/>
    </row>
    <row r="4521" spans="4:4">
      <c r="D4521" s="184"/>
    </row>
    <row r="4522" spans="4:4">
      <c r="D4522" s="184"/>
    </row>
    <row r="4523" spans="4:4">
      <c r="D4523" s="184"/>
    </row>
    <row r="4524" spans="4:4">
      <c r="D4524" s="184"/>
    </row>
    <row r="4525" spans="4:4">
      <c r="D4525" s="184"/>
    </row>
    <row r="4526" spans="4:4">
      <c r="D4526" s="184"/>
    </row>
    <row r="4527" spans="4:4">
      <c r="D4527" s="184"/>
    </row>
    <row r="4528" spans="4:4">
      <c r="D4528" s="184"/>
    </row>
    <row r="4529" spans="4:4">
      <c r="D4529" s="184"/>
    </row>
    <row r="4530" spans="4:4">
      <c r="D4530" s="184"/>
    </row>
    <row r="4531" spans="4:4">
      <c r="D4531" s="184"/>
    </row>
    <row r="4532" spans="4:4">
      <c r="D4532" s="184"/>
    </row>
    <row r="4533" spans="4:4">
      <c r="D4533" s="184"/>
    </row>
    <row r="4534" spans="4:4">
      <c r="D4534" s="184"/>
    </row>
    <row r="4535" spans="4:4">
      <c r="D4535" s="184"/>
    </row>
    <row r="4536" spans="4:4">
      <c r="D4536" s="184"/>
    </row>
    <row r="4537" spans="4:4">
      <c r="D4537" s="184"/>
    </row>
    <row r="4538" spans="4:4">
      <c r="D4538" s="184"/>
    </row>
    <row r="4539" spans="4:4">
      <c r="D4539" s="184"/>
    </row>
    <row r="4540" spans="4:4">
      <c r="D4540" s="184"/>
    </row>
    <row r="4541" spans="4:4">
      <c r="D4541" s="184"/>
    </row>
    <row r="4542" spans="4:4">
      <c r="D4542" s="184"/>
    </row>
    <row r="4543" spans="4:4">
      <c r="D4543" s="184"/>
    </row>
    <row r="4544" spans="4:4">
      <c r="D4544" s="184"/>
    </row>
    <row r="4545" spans="4:4">
      <c r="D4545" s="184"/>
    </row>
    <row r="4546" spans="4:4">
      <c r="D4546" s="184"/>
    </row>
    <row r="4547" spans="4:4">
      <c r="D4547" s="184"/>
    </row>
    <row r="4548" spans="4:4">
      <c r="D4548" s="184"/>
    </row>
    <row r="4549" spans="4:4">
      <c r="D4549" s="184"/>
    </row>
    <row r="4550" spans="4:4">
      <c r="D4550" s="184"/>
    </row>
    <row r="4551" spans="4:4">
      <c r="D4551" s="184"/>
    </row>
    <row r="4552" spans="4:4">
      <c r="D4552" s="184"/>
    </row>
    <row r="4553" spans="4:4">
      <c r="D4553" s="184"/>
    </row>
    <row r="4554" spans="4:4">
      <c r="D4554" s="184"/>
    </row>
    <row r="4555" spans="4:4">
      <c r="D4555" s="184"/>
    </row>
    <row r="4556" spans="4:4">
      <c r="D4556" s="184"/>
    </row>
    <row r="4557" spans="4:4">
      <c r="D4557" s="184"/>
    </row>
    <row r="4558" spans="4:4">
      <c r="D4558" s="184"/>
    </row>
    <row r="4559" spans="4:4">
      <c r="D4559" s="184"/>
    </row>
    <row r="4560" spans="4:4">
      <c r="D4560" s="184"/>
    </row>
    <row r="4561" spans="4:4">
      <c r="D4561" s="184"/>
    </row>
    <row r="4562" spans="4:4">
      <c r="D4562" s="184"/>
    </row>
    <row r="4563" spans="4:4">
      <c r="D4563" s="184"/>
    </row>
    <row r="4564" spans="4:4">
      <c r="D4564" s="184"/>
    </row>
    <row r="4565" spans="4:4">
      <c r="D4565" s="184"/>
    </row>
    <row r="4566" spans="4:4">
      <c r="D4566" s="184"/>
    </row>
    <row r="4567" spans="4:4">
      <c r="D4567" s="184"/>
    </row>
    <row r="4568" spans="4:4">
      <c r="D4568" s="184"/>
    </row>
    <row r="4569" spans="4:4">
      <c r="D4569" s="184"/>
    </row>
    <row r="4570" spans="4:4">
      <c r="D4570" s="184"/>
    </row>
    <row r="4571" spans="4:4">
      <c r="D4571" s="184"/>
    </row>
    <row r="4572" spans="4:4">
      <c r="D4572" s="184"/>
    </row>
    <row r="4573" spans="4:4">
      <c r="D4573" s="184"/>
    </row>
    <row r="4574" spans="4:4">
      <c r="D4574" s="184"/>
    </row>
    <row r="4575" spans="4:4">
      <c r="D4575" s="184"/>
    </row>
    <row r="4576" spans="4:4">
      <c r="D4576" s="184"/>
    </row>
    <row r="4577" spans="4:4">
      <c r="D4577" s="184"/>
    </row>
    <row r="4578" spans="4:4">
      <c r="D4578" s="184"/>
    </row>
    <row r="4579" spans="4:4">
      <c r="D4579" s="184"/>
    </row>
    <row r="4580" spans="4:4">
      <c r="D4580" s="184"/>
    </row>
    <row r="4581" spans="4:4">
      <c r="D4581" s="184"/>
    </row>
    <row r="4582" spans="4:4">
      <c r="D4582" s="184"/>
    </row>
    <row r="4583" spans="4:4">
      <c r="D4583" s="184"/>
    </row>
    <row r="4584" spans="4:4">
      <c r="D4584" s="184"/>
    </row>
    <row r="4585" spans="4:4">
      <c r="D4585" s="184"/>
    </row>
    <row r="4586" spans="4:4">
      <c r="D4586" s="184"/>
    </row>
    <row r="4587" spans="4:4">
      <c r="D4587" s="184"/>
    </row>
    <row r="4588" spans="4:4">
      <c r="D4588" s="184"/>
    </row>
    <row r="4589" spans="4:4">
      <c r="D4589" s="184"/>
    </row>
    <row r="4590" spans="4:4">
      <c r="D4590" s="184"/>
    </row>
    <row r="4591" spans="4:4">
      <c r="D4591" s="184"/>
    </row>
    <row r="4592" spans="4:4">
      <c r="D4592" s="184"/>
    </row>
    <row r="4593" spans="4:4">
      <c r="D4593" s="184"/>
    </row>
    <row r="4594" spans="4:4">
      <c r="D4594" s="184"/>
    </row>
    <row r="4595" spans="4:4">
      <c r="D4595" s="184"/>
    </row>
    <row r="4596" spans="4:4">
      <c r="D4596" s="184"/>
    </row>
    <row r="4597" spans="4:4">
      <c r="D4597" s="184"/>
    </row>
    <row r="4598" spans="4:4">
      <c r="D4598" s="184"/>
    </row>
    <row r="4599" spans="4:4">
      <c r="D4599" s="184"/>
    </row>
    <row r="4600" spans="4:4">
      <c r="D4600" s="184"/>
    </row>
    <row r="4601" spans="4:4">
      <c r="D4601" s="184"/>
    </row>
    <row r="4602" spans="4:4">
      <c r="D4602" s="184"/>
    </row>
    <row r="4603" spans="4:4">
      <c r="D4603" s="184"/>
    </row>
    <row r="4604" spans="4:4">
      <c r="D4604" s="184"/>
    </row>
    <row r="4605" spans="4:4">
      <c r="D4605" s="184"/>
    </row>
    <row r="4606" spans="4:4">
      <c r="D4606" s="184"/>
    </row>
    <row r="4607" spans="4:4">
      <c r="D4607" s="184"/>
    </row>
    <row r="4608" spans="4:4">
      <c r="D4608" s="184"/>
    </row>
    <row r="4609" spans="4:4">
      <c r="D4609" s="184"/>
    </row>
    <row r="4610" spans="4:4">
      <c r="D4610" s="184"/>
    </row>
    <row r="4611" spans="4:4">
      <c r="D4611" s="184"/>
    </row>
    <row r="4612" spans="4:4">
      <c r="D4612" s="184"/>
    </row>
    <row r="4613" spans="4:4">
      <c r="D4613" s="184"/>
    </row>
    <row r="4614" spans="4:4">
      <c r="D4614" s="184"/>
    </row>
    <row r="4615" spans="4:4">
      <c r="D4615" s="184"/>
    </row>
    <row r="4616" spans="4:4">
      <c r="D4616" s="184"/>
    </row>
    <row r="4617" spans="4:4">
      <c r="D4617" s="184"/>
    </row>
    <row r="4618" spans="4:4">
      <c r="D4618" s="184"/>
    </row>
    <row r="4619" spans="4:4">
      <c r="D4619" s="184"/>
    </row>
    <row r="4620" spans="4:4">
      <c r="D4620" s="184"/>
    </row>
    <row r="4621" spans="4:4">
      <c r="D4621" s="184"/>
    </row>
    <row r="4622" spans="4:4">
      <c r="D4622" s="184"/>
    </row>
    <row r="4623" spans="4:4">
      <c r="D4623" s="184"/>
    </row>
    <row r="4624" spans="4:4">
      <c r="D4624" s="184"/>
    </row>
    <row r="4625" spans="4:4">
      <c r="D4625" s="184"/>
    </row>
    <row r="4626" spans="4:4">
      <c r="D4626" s="184"/>
    </row>
    <row r="4627" spans="4:4">
      <c r="D4627" s="184"/>
    </row>
    <row r="4628" spans="4:4">
      <c r="D4628" s="184"/>
    </row>
    <row r="4629" spans="4:4">
      <c r="D4629" s="184"/>
    </row>
    <row r="4630" spans="4:4">
      <c r="D4630" s="184"/>
    </row>
    <row r="4631" spans="4:4">
      <c r="D4631" s="184"/>
    </row>
    <row r="4632" spans="4:4">
      <c r="D4632" s="184"/>
    </row>
    <row r="4633" spans="4:4">
      <c r="D4633" s="184"/>
    </row>
    <row r="4634" spans="4:4">
      <c r="D4634" s="184"/>
    </row>
    <row r="4635" spans="4:4">
      <c r="D4635" s="184"/>
    </row>
    <row r="4636" spans="4:4">
      <c r="D4636" s="184"/>
    </row>
    <row r="4637" spans="4:4">
      <c r="D4637" s="184"/>
    </row>
    <row r="4638" spans="4:4">
      <c r="D4638" s="184"/>
    </row>
    <row r="4639" spans="4:4">
      <c r="D4639" s="184"/>
    </row>
    <row r="4640" spans="4:4">
      <c r="D4640" s="184"/>
    </row>
    <row r="4641" spans="4:4">
      <c r="D4641" s="184"/>
    </row>
    <row r="4642" spans="4:4">
      <c r="D4642" s="184"/>
    </row>
    <row r="4643" spans="4:4">
      <c r="D4643" s="184"/>
    </row>
    <row r="4644" spans="4:4">
      <c r="D4644" s="184"/>
    </row>
    <row r="4645" spans="4:4">
      <c r="D4645" s="184"/>
    </row>
    <row r="4646" spans="4:4">
      <c r="D4646" s="184"/>
    </row>
    <row r="4647" spans="4:4">
      <c r="D4647" s="184"/>
    </row>
    <row r="4648" spans="4:4">
      <c r="D4648" s="184"/>
    </row>
    <row r="4649" spans="4:4">
      <c r="D4649" s="184"/>
    </row>
    <row r="4650" spans="4:4">
      <c r="D4650" s="184"/>
    </row>
    <row r="4651" spans="4:4">
      <c r="D4651" s="184"/>
    </row>
    <row r="4652" spans="4:4">
      <c r="D4652" s="184"/>
    </row>
    <row r="4653" spans="4:4">
      <c r="D4653" s="184"/>
    </row>
    <row r="4654" spans="4:4">
      <c r="D4654" s="184"/>
    </row>
    <row r="4655" spans="4:4">
      <c r="D4655" s="184"/>
    </row>
    <row r="4656" spans="4:4">
      <c r="D4656" s="184"/>
    </row>
    <row r="4657" spans="4:4">
      <c r="D4657" s="184"/>
    </row>
    <row r="4658" spans="4:4">
      <c r="D4658" s="184"/>
    </row>
    <row r="4659" spans="4:4">
      <c r="D4659" s="184"/>
    </row>
    <row r="4660" spans="4:4">
      <c r="D4660" s="184"/>
    </row>
    <row r="4661" spans="4:4">
      <c r="D4661" s="184"/>
    </row>
    <row r="4662" spans="4:4">
      <c r="D4662" s="184"/>
    </row>
    <row r="4663" spans="4:4">
      <c r="D4663" s="184"/>
    </row>
    <row r="4664" spans="4:4">
      <c r="D4664" s="184"/>
    </row>
    <row r="4665" spans="4:4">
      <c r="D4665" s="184"/>
    </row>
    <row r="4666" spans="4:4">
      <c r="D4666" s="184"/>
    </row>
    <row r="4667" spans="4:4">
      <c r="D4667" s="184"/>
    </row>
    <row r="4668" spans="4:4">
      <c r="D4668" s="184"/>
    </row>
    <row r="4669" spans="4:4">
      <c r="D4669" s="184"/>
    </row>
    <row r="4670" spans="4:4">
      <c r="D4670" s="184"/>
    </row>
    <row r="4671" spans="4:4">
      <c r="D4671" s="184"/>
    </row>
    <row r="4672" spans="4:4">
      <c r="D4672" s="184"/>
    </row>
    <row r="4673" spans="4:4">
      <c r="D4673" s="184"/>
    </row>
    <row r="4674" spans="4:4">
      <c r="D4674" s="184"/>
    </row>
    <row r="4675" spans="4:4">
      <c r="D4675" s="184"/>
    </row>
    <row r="4676" spans="4:4">
      <c r="D4676" s="184"/>
    </row>
    <row r="4677" spans="4:4">
      <c r="D4677" s="184"/>
    </row>
    <row r="4678" spans="4:4">
      <c r="D4678" s="184"/>
    </row>
    <row r="4679" spans="4:4">
      <c r="D4679" s="184"/>
    </row>
    <row r="4680" spans="4:4">
      <c r="D4680" s="184"/>
    </row>
    <row r="4681" spans="4:4">
      <c r="D4681" s="184"/>
    </row>
    <row r="4682" spans="4:4">
      <c r="D4682" s="184"/>
    </row>
    <row r="4683" spans="4:4">
      <c r="D4683" s="184"/>
    </row>
    <row r="4684" spans="4:4">
      <c r="D4684" s="184"/>
    </row>
    <row r="4685" spans="4:4">
      <c r="D4685" s="184"/>
    </row>
    <row r="4686" spans="4:4">
      <c r="D4686" s="184"/>
    </row>
    <row r="4687" spans="4:4">
      <c r="D4687" s="184"/>
    </row>
    <row r="4688" spans="4:4">
      <c r="D4688" s="184"/>
    </row>
    <row r="4689" spans="4:4">
      <c r="D4689" s="184"/>
    </row>
    <row r="4690" spans="4:4">
      <c r="D4690" s="184"/>
    </row>
    <row r="4691" spans="4:4">
      <c r="D4691" s="184"/>
    </row>
    <row r="4692" spans="4:4">
      <c r="D4692" s="184"/>
    </row>
    <row r="4693" spans="4:4">
      <c r="D4693" s="184"/>
    </row>
    <row r="4694" spans="4:4">
      <c r="D4694" s="184"/>
    </row>
    <row r="4695" spans="4:4">
      <c r="D4695" s="184"/>
    </row>
    <row r="4696" spans="4:4">
      <c r="D4696" s="184"/>
    </row>
    <row r="4697" spans="4:4">
      <c r="D4697" s="184"/>
    </row>
    <row r="4698" spans="4:4">
      <c r="D4698" s="184"/>
    </row>
    <row r="4699" spans="4:4">
      <c r="D4699" s="184"/>
    </row>
    <row r="4700" spans="4:4">
      <c r="D4700" s="184"/>
    </row>
    <row r="4701" spans="4:4">
      <c r="D4701" s="184"/>
    </row>
    <row r="4702" spans="4:4">
      <c r="D4702" s="184"/>
    </row>
    <row r="4703" spans="4:4">
      <c r="D4703" s="184"/>
    </row>
    <row r="4704" spans="4:4">
      <c r="D4704" s="184"/>
    </row>
    <row r="4705" spans="4:4">
      <c r="D4705" s="184"/>
    </row>
    <row r="4706" spans="4:4">
      <c r="D4706" s="184"/>
    </row>
    <row r="4707" spans="4:4">
      <c r="D4707" s="184"/>
    </row>
    <row r="4708" spans="4:4">
      <c r="D4708" s="184"/>
    </row>
    <row r="4709" spans="4:4">
      <c r="D4709" s="184"/>
    </row>
    <row r="4710" spans="4:4">
      <c r="D4710" s="184"/>
    </row>
    <row r="4711" spans="4:4">
      <c r="D4711" s="184"/>
    </row>
    <row r="4712" spans="4:4">
      <c r="D4712" s="184"/>
    </row>
    <row r="4713" spans="4:4">
      <c r="D4713" s="184"/>
    </row>
    <row r="4714" spans="4:4">
      <c r="D4714" s="184"/>
    </row>
    <row r="4715" spans="4:4">
      <c r="D4715" s="184"/>
    </row>
    <row r="4716" spans="4:4">
      <c r="D4716" s="184"/>
    </row>
    <row r="4717" spans="4:4">
      <c r="D4717" s="184"/>
    </row>
    <row r="4718" spans="4:4">
      <c r="D4718" s="184"/>
    </row>
    <row r="4719" spans="4:4">
      <c r="D4719" s="184"/>
    </row>
    <row r="4720" spans="4:4">
      <c r="D4720" s="184"/>
    </row>
    <row r="4721" spans="4:4">
      <c r="D4721" s="184"/>
    </row>
    <row r="4722" spans="4:4">
      <c r="D4722" s="184"/>
    </row>
    <row r="4723" spans="4:4">
      <c r="D4723" s="184"/>
    </row>
    <row r="4724" spans="4:4">
      <c r="D4724" s="184"/>
    </row>
    <row r="4725" spans="4:4">
      <c r="D4725" s="184"/>
    </row>
    <row r="4726" spans="4:4">
      <c r="D4726" s="184"/>
    </row>
    <row r="4727" spans="4:4">
      <c r="D4727" s="184"/>
    </row>
    <row r="4728" spans="4:4">
      <c r="D4728" s="184"/>
    </row>
    <row r="4729" spans="4:4">
      <c r="D4729" s="184"/>
    </row>
    <row r="4730" spans="4:4">
      <c r="D4730" s="184"/>
    </row>
    <row r="4731" spans="4:4">
      <c r="D4731" s="184"/>
    </row>
    <row r="4732" spans="4:4">
      <c r="D4732" s="184"/>
    </row>
    <row r="4733" spans="4:4">
      <c r="D4733" s="184"/>
    </row>
    <row r="4734" spans="4:4">
      <c r="D4734" s="184"/>
    </row>
    <row r="4735" spans="4:4">
      <c r="D4735" s="184"/>
    </row>
    <row r="4736" spans="4:4">
      <c r="D4736" s="184"/>
    </row>
    <row r="4737" spans="4:4">
      <c r="D4737" s="184"/>
    </row>
    <row r="4738" spans="4:4">
      <c r="D4738" s="184"/>
    </row>
    <row r="4739" spans="4:4">
      <c r="D4739" s="184"/>
    </row>
    <row r="4740" spans="4:4">
      <c r="D4740" s="184"/>
    </row>
    <row r="4741" spans="4:4">
      <c r="D4741" s="184"/>
    </row>
    <row r="4742" spans="4:4">
      <c r="D4742" s="184"/>
    </row>
    <row r="4743" spans="4:4">
      <c r="D4743" s="184"/>
    </row>
    <row r="4744" spans="4:4">
      <c r="D4744" s="184"/>
    </row>
    <row r="4745" spans="4:4">
      <c r="D4745" s="184"/>
    </row>
    <row r="4746" spans="4:4">
      <c r="D4746" s="184"/>
    </row>
    <row r="4747" spans="4:4">
      <c r="D4747" s="184"/>
    </row>
    <row r="4748" spans="4:4">
      <c r="D4748" s="184"/>
    </row>
    <row r="4749" spans="4:4">
      <c r="D4749" s="184"/>
    </row>
    <row r="4750" spans="4:4">
      <c r="D4750" s="184"/>
    </row>
    <row r="4751" spans="4:4">
      <c r="D4751" s="184"/>
    </row>
    <row r="4752" spans="4:4">
      <c r="D4752" s="184"/>
    </row>
    <row r="4753" spans="4:4">
      <c r="D4753" s="184"/>
    </row>
    <row r="4754" spans="4:4">
      <c r="D4754" s="184"/>
    </row>
    <row r="4755" spans="4:4">
      <c r="D4755" s="184"/>
    </row>
    <row r="4756" spans="4:4">
      <c r="D4756" s="184"/>
    </row>
    <row r="4757" spans="4:4">
      <c r="D4757" s="184"/>
    </row>
    <row r="4758" spans="4:4">
      <c r="D4758" s="184"/>
    </row>
    <row r="4759" spans="4:4">
      <c r="D4759" s="184"/>
    </row>
    <row r="4760" spans="4:4">
      <c r="D4760" s="184"/>
    </row>
    <row r="4761" spans="4:4">
      <c r="D4761" s="184"/>
    </row>
    <row r="4762" spans="4:4">
      <c r="D4762" s="184"/>
    </row>
    <row r="4763" spans="4:4">
      <c r="D4763" s="184"/>
    </row>
    <row r="4764" spans="4:4">
      <c r="D4764" s="184"/>
    </row>
    <row r="4765" spans="4:4">
      <c r="D4765" s="184"/>
    </row>
    <row r="4766" spans="4:4">
      <c r="D4766" s="184"/>
    </row>
    <row r="4767" spans="4:4">
      <c r="D4767" s="184"/>
    </row>
    <row r="4768" spans="4:4">
      <c r="D4768" s="184"/>
    </row>
    <row r="4769" spans="4:4">
      <c r="D4769" s="184"/>
    </row>
    <row r="4770" spans="4:4">
      <c r="D4770" s="184"/>
    </row>
    <row r="4771" spans="4:4">
      <c r="D4771" s="184"/>
    </row>
    <row r="4772" spans="4:4">
      <c r="D4772" s="184"/>
    </row>
    <row r="4773" spans="4:4">
      <c r="D4773" s="184"/>
    </row>
    <row r="4774" spans="4:4">
      <c r="D4774" s="184"/>
    </row>
    <row r="4775" spans="4:4">
      <c r="D4775" s="184"/>
    </row>
    <row r="4776" spans="4:4">
      <c r="D4776" s="184"/>
    </row>
    <row r="4777" spans="4:4">
      <c r="D4777" s="184"/>
    </row>
    <row r="4778" spans="4:4">
      <c r="D4778" s="184"/>
    </row>
    <row r="4779" spans="4:4">
      <c r="D4779" s="184"/>
    </row>
    <row r="4780" spans="4:4">
      <c r="D4780" s="184"/>
    </row>
    <row r="4781" spans="4:4">
      <c r="D4781" s="184"/>
    </row>
    <row r="4782" spans="4:4">
      <c r="D4782" s="184"/>
    </row>
    <row r="4783" spans="4:4">
      <c r="D4783" s="184"/>
    </row>
    <row r="4784" spans="4:4">
      <c r="D4784" s="184"/>
    </row>
    <row r="4785" spans="4:4">
      <c r="D4785" s="184"/>
    </row>
    <row r="4786" spans="4:4">
      <c r="D4786" s="184"/>
    </row>
    <row r="4787" spans="4:4">
      <c r="D4787" s="184"/>
    </row>
    <row r="4788" spans="4:4">
      <c r="D4788" s="184"/>
    </row>
    <row r="4789" spans="4:4">
      <c r="D4789" s="184"/>
    </row>
    <row r="4790" spans="4:4">
      <c r="D4790" s="184"/>
    </row>
    <row r="4791" spans="4:4">
      <c r="D4791" s="184"/>
    </row>
    <row r="4792" spans="4:4">
      <c r="D4792" s="184"/>
    </row>
    <row r="4793" spans="4:4">
      <c r="D4793" s="184"/>
    </row>
    <row r="4794" spans="4:4">
      <c r="D4794" s="184"/>
    </row>
    <row r="4795" spans="4:4">
      <c r="D4795" s="184"/>
    </row>
    <row r="4796" spans="4:4">
      <c r="D4796" s="184"/>
    </row>
    <row r="4797" spans="4:4">
      <c r="D4797" s="184"/>
    </row>
    <row r="4798" spans="4:4">
      <c r="D4798" s="184"/>
    </row>
    <row r="4799" spans="4:4">
      <c r="D4799" s="184"/>
    </row>
    <row r="4800" spans="4:4">
      <c r="D4800" s="184"/>
    </row>
    <row r="4801" spans="4:4">
      <c r="D4801" s="184"/>
    </row>
    <row r="4802" spans="4:4">
      <c r="D4802" s="184"/>
    </row>
    <row r="4803" spans="4:4">
      <c r="D4803" s="184"/>
    </row>
    <row r="4804" spans="4:4">
      <c r="D4804" s="184"/>
    </row>
    <row r="4805" spans="4:4">
      <c r="D4805" s="184"/>
    </row>
    <row r="4806" spans="4:4">
      <c r="D4806" s="184"/>
    </row>
    <row r="4807" spans="4:4">
      <c r="D4807" s="184"/>
    </row>
    <row r="4808" spans="4:4">
      <c r="D4808" s="184"/>
    </row>
    <row r="4809" spans="4:4">
      <c r="D4809" s="184"/>
    </row>
    <row r="4810" spans="4:4">
      <c r="D4810" s="184"/>
    </row>
    <row r="4811" spans="4:4">
      <c r="D4811" s="184"/>
    </row>
    <row r="4812" spans="4:4">
      <c r="D4812" s="184"/>
    </row>
    <row r="4813" spans="4:4">
      <c r="D4813" s="184"/>
    </row>
    <row r="4814" spans="4:4">
      <c r="D4814" s="184"/>
    </row>
    <row r="4815" spans="4:4">
      <c r="D4815" s="184"/>
    </row>
    <row r="4816" spans="4:4">
      <c r="D4816" s="184"/>
    </row>
    <row r="4817" spans="4:4">
      <c r="D4817" s="184"/>
    </row>
    <row r="4818" spans="4:4">
      <c r="D4818" s="184"/>
    </row>
    <row r="4819" spans="4:4">
      <c r="D4819" s="184"/>
    </row>
    <row r="4820" spans="4:4">
      <c r="D4820" s="184"/>
    </row>
    <row r="4821" spans="4:4">
      <c r="D4821" s="184"/>
    </row>
    <row r="4822" spans="4:4">
      <c r="D4822" s="184"/>
    </row>
    <row r="4823" spans="4:4">
      <c r="D4823" s="184"/>
    </row>
    <row r="4824" spans="4:4">
      <c r="D4824" s="184"/>
    </row>
    <row r="4825" spans="4:4">
      <c r="D4825" s="184"/>
    </row>
    <row r="4826" spans="4:4">
      <c r="D4826" s="184"/>
    </row>
    <row r="4827" spans="4:4">
      <c r="D4827" s="184"/>
    </row>
    <row r="4828" spans="4:4">
      <c r="D4828" s="184"/>
    </row>
    <row r="4829" spans="4:4">
      <c r="D4829" s="184"/>
    </row>
    <row r="4830" spans="4:4">
      <c r="D4830" s="184"/>
    </row>
    <row r="4831" spans="4:4">
      <c r="D4831" s="184"/>
    </row>
    <row r="4832" spans="4:4">
      <c r="D4832" s="184"/>
    </row>
    <row r="4833" spans="4:4">
      <c r="D4833" s="184"/>
    </row>
    <row r="4834" spans="4:4">
      <c r="D4834" s="184"/>
    </row>
    <row r="4835" spans="4:4">
      <c r="D4835" s="184"/>
    </row>
    <row r="4836" spans="4:4">
      <c r="D4836" s="184"/>
    </row>
    <row r="4837" spans="4:4">
      <c r="D4837" s="184"/>
    </row>
    <row r="4838" spans="4:4">
      <c r="D4838" s="184"/>
    </row>
    <row r="4839" spans="4:4">
      <c r="D4839" s="184"/>
    </row>
    <row r="4840" spans="4:4">
      <c r="D4840" s="184"/>
    </row>
    <row r="4841" spans="4:4">
      <c r="D4841" s="184"/>
    </row>
    <row r="4842" spans="4:4">
      <c r="D4842" s="184"/>
    </row>
    <row r="4843" spans="4:4">
      <c r="D4843" s="184"/>
    </row>
    <row r="4844" spans="4:4">
      <c r="D4844" s="184"/>
    </row>
    <row r="4845" spans="4:4">
      <c r="D4845" s="184"/>
    </row>
    <row r="4846" spans="4:4">
      <c r="D4846" s="184"/>
    </row>
    <row r="4847" spans="4:4">
      <c r="D4847" s="184"/>
    </row>
    <row r="4848" spans="4:4">
      <c r="D4848" s="184"/>
    </row>
    <row r="4849" spans="4:4">
      <c r="D4849" s="184"/>
    </row>
    <row r="4850" spans="4:4">
      <c r="D4850" s="184"/>
    </row>
    <row r="4851" spans="4:4">
      <c r="D4851" s="184"/>
    </row>
    <row r="4852" spans="4:4">
      <c r="D4852" s="184"/>
    </row>
    <row r="4853" spans="4:4">
      <c r="D4853" s="184"/>
    </row>
    <row r="4854" spans="4:4">
      <c r="D4854" s="184"/>
    </row>
    <row r="4855" spans="4:4">
      <c r="D4855" s="184"/>
    </row>
    <row r="4856" spans="4:4">
      <c r="D4856" s="184"/>
    </row>
    <row r="4857" spans="4:4">
      <c r="D4857" s="184"/>
    </row>
    <row r="4858" spans="4:4">
      <c r="D4858" s="184"/>
    </row>
    <row r="4859" spans="4:4">
      <c r="D4859" s="184"/>
    </row>
    <row r="4860" spans="4:4">
      <c r="D4860" s="184"/>
    </row>
    <row r="4861" spans="4:4">
      <c r="D4861" s="184"/>
    </row>
    <row r="4862" spans="4:4">
      <c r="D4862" s="184"/>
    </row>
    <row r="4863" spans="4:4">
      <c r="D4863" s="184"/>
    </row>
    <row r="4864" spans="4:4">
      <c r="D4864" s="184"/>
    </row>
    <row r="4865" spans="4:4">
      <c r="D4865" s="184"/>
    </row>
    <row r="4866" spans="4:4">
      <c r="D4866" s="184"/>
    </row>
    <row r="4867" spans="4:4">
      <c r="D4867" s="184"/>
    </row>
    <row r="4868" spans="4:4">
      <c r="D4868" s="184"/>
    </row>
    <row r="4869" spans="4:4">
      <c r="D4869" s="184"/>
    </row>
    <row r="4870" spans="4:4">
      <c r="D4870" s="184"/>
    </row>
    <row r="4871" spans="4:4">
      <c r="D4871" s="184"/>
    </row>
    <row r="4872" spans="4:4">
      <c r="D4872" s="184"/>
    </row>
    <row r="4873" spans="4:4">
      <c r="D4873" s="184"/>
    </row>
    <row r="4874" spans="4:4">
      <c r="D4874" s="184"/>
    </row>
    <row r="4875" spans="4:4">
      <c r="D4875" s="184"/>
    </row>
    <row r="4876" spans="4:4">
      <c r="D4876" s="184"/>
    </row>
    <row r="4877" spans="4:4">
      <c r="D4877" s="184"/>
    </row>
    <row r="4878" spans="4:4">
      <c r="D4878" s="184"/>
    </row>
    <row r="4879" spans="4:4">
      <c r="D4879" s="184"/>
    </row>
    <row r="4880" spans="4:4">
      <c r="D4880" s="184"/>
    </row>
    <row r="4881" spans="4:4">
      <c r="D4881" s="184"/>
    </row>
    <row r="4882" spans="4:4">
      <c r="D4882" s="184"/>
    </row>
    <row r="4883" spans="4:4">
      <c r="D4883" s="184"/>
    </row>
    <row r="4884" spans="4:4">
      <c r="D4884" s="184"/>
    </row>
    <row r="4885" spans="4:4">
      <c r="D4885" s="184"/>
    </row>
    <row r="4886" spans="4:4">
      <c r="D4886" s="184"/>
    </row>
    <row r="4887" spans="4:4">
      <c r="D4887" s="184"/>
    </row>
    <row r="4888" spans="4:4">
      <c r="D4888" s="184"/>
    </row>
    <row r="4889" spans="4:4">
      <c r="D4889" s="184"/>
    </row>
    <row r="4890" spans="4:4">
      <c r="D4890" s="184"/>
    </row>
    <row r="4891" spans="4:4">
      <c r="D4891" s="184"/>
    </row>
    <row r="4892" spans="4:4">
      <c r="D4892" s="184"/>
    </row>
    <row r="4893" spans="4:4">
      <c r="D4893" s="184"/>
    </row>
    <row r="4894" spans="4:4">
      <c r="D4894" s="184"/>
    </row>
    <row r="4895" spans="4:4">
      <c r="D4895" s="184"/>
    </row>
    <row r="4896" spans="4:4">
      <c r="D4896" s="184"/>
    </row>
    <row r="4897" spans="4:4">
      <c r="D4897" s="184"/>
    </row>
    <row r="4898" spans="4:4">
      <c r="D4898" s="184"/>
    </row>
    <row r="4899" spans="4:4">
      <c r="D4899" s="184"/>
    </row>
    <row r="4900" spans="4:4">
      <c r="D4900" s="184"/>
    </row>
    <row r="4901" spans="4:4">
      <c r="D4901" s="184"/>
    </row>
    <row r="4902" spans="4:4">
      <c r="D4902" s="184"/>
    </row>
    <row r="4903" spans="4:4">
      <c r="D4903" s="184"/>
    </row>
    <row r="4904" spans="4:4">
      <c r="D4904" s="184"/>
    </row>
    <row r="4905" spans="4:4">
      <c r="D4905" s="184"/>
    </row>
    <row r="4906" spans="4:4">
      <c r="D4906" s="184"/>
    </row>
    <row r="4907" spans="4:4">
      <c r="D4907" s="184"/>
    </row>
    <row r="4908" spans="4:4">
      <c r="D4908" s="184"/>
    </row>
    <row r="4909" spans="4:4">
      <c r="D4909" s="184"/>
    </row>
    <row r="4910" spans="4:4">
      <c r="D4910" s="184"/>
    </row>
    <row r="4911" spans="4:4">
      <c r="D4911" s="184"/>
    </row>
    <row r="4912" spans="4:4">
      <c r="D4912" s="184"/>
    </row>
    <row r="4913" spans="4:4">
      <c r="D4913" s="184"/>
    </row>
    <row r="4914" spans="4:4">
      <c r="D4914" s="184"/>
    </row>
    <row r="4915" spans="4:4">
      <c r="D4915" s="184"/>
    </row>
    <row r="4916" spans="4:4">
      <c r="D4916" s="184"/>
    </row>
    <row r="4917" spans="4:4">
      <c r="D4917" s="184"/>
    </row>
    <row r="4918" spans="4:4">
      <c r="D4918" s="184"/>
    </row>
    <row r="4919" spans="4:4">
      <c r="D4919" s="184"/>
    </row>
    <row r="4920" spans="4:4">
      <c r="D4920" s="184"/>
    </row>
    <row r="4921" spans="4:4">
      <c r="D4921" s="184"/>
    </row>
    <row r="4922" spans="4:4">
      <c r="D4922" s="184"/>
    </row>
    <row r="4923" spans="4:4">
      <c r="D4923" s="184"/>
    </row>
    <row r="4924" spans="4:4">
      <c r="D4924" s="184"/>
    </row>
    <row r="4925" spans="4:4">
      <c r="D4925" s="184"/>
    </row>
    <row r="4926" spans="4:4">
      <c r="D4926" s="184"/>
    </row>
    <row r="4927" spans="4:4">
      <c r="D4927" s="184"/>
    </row>
    <row r="4928" spans="4:4">
      <c r="D4928" s="184"/>
    </row>
    <row r="4929" spans="4:4">
      <c r="D4929" s="184"/>
    </row>
    <row r="4930" spans="4:4">
      <c r="D4930" s="184"/>
    </row>
    <row r="4931" spans="4:4">
      <c r="D4931" s="184"/>
    </row>
    <row r="4932" spans="4:4">
      <c r="D4932" s="184"/>
    </row>
    <row r="4933" spans="4:4">
      <c r="D4933" s="184"/>
    </row>
    <row r="4934" spans="4:4">
      <c r="D4934" s="184"/>
    </row>
    <row r="4935" spans="4:4">
      <c r="D4935" s="184"/>
    </row>
    <row r="4936" spans="4:4">
      <c r="D4936" s="184"/>
    </row>
    <row r="4937" spans="4:4">
      <c r="D4937" s="184"/>
    </row>
    <row r="4938" spans="4:4">
      <c r="D4938" s="184"/>
    </row>
    <row r="4939" spans="4:4">
      <c r="D4939" s="184"/>
    </row>
    <row r="4940" spans="4:4">
      <c r="D4940" s="184"/>
    </row>
    <row r="4941" spans="4:4">
      <c r="D4941" s="184"/>
    </row>
    <row r="4942" spans="4:4">
      <c r="D4942" s="184"/>
    </row>
    <row r="4943" spans="4:4">
      <c r="D4943" s="184"/>
    </row>
    <row r="4944" spans="4:4">
      <c r="D4944" s="184"/>
    </row>
    <row r="4945" spans="4:4">
      <c r="D4945" s="184"/>
    </row>
    <row r="4946" spans="4:4">
      <c r="D4946" s="184"/>
    </row>
    <row r="4947" spans="4:4">
      <c r="D4947" s="184"/>
    </row>
    <row r="4948" spans="4:4">
      <c r="D4948" s="184"/>
    </row>
    <row r="4949" spans="4:4">
      <c r="D4949" s="184"/>
    </row>
    <row r="4950" spans="4:4">
      <c r="D4950" s="184"/>
    </row>
    <row r="4951" spans="4:4">
      <c r="D4951" s="184"/>
    </row>
    <row r="4952" spans="4:4">
      <c r="D4952" s="184"/>
    </row>
    <row r="4953" spans="4:4">
      <c r="D4953" s="184"/>
    </row>
    <row r="4954" spans="4:4">
      <c r="D4954" s="184"/>
    </row>
    <row r="4955" spans="4:4">
      <c r="D4955" s="184"/>
    </row>
    <row r="4956" spans="4:4">
      <c r="D4956" s="184"/>
    </row>
    <row r="4957" spans="4:4">
      <c r="D4957" s="184"/>
    </row>
    <row r="4958" spans="4:4">
      <c r="D4958" s="184"/>
    </row>
    <row r="4959" spans="4:4">
      <c r="D4959" s="184"/>
    </row>
    <row r="4960" spans="4:4">
      <c r="D4960" s="184"/>
    </row>
    <row r="4961" spans="4:4">
      <c r="D4961" s="184"/>
    </row>
    <row r="4962" spans="4:4">
      <c r="D4962" s="184"/>
    </row>
    <row r="4963" spans="4:4">
      <c r="D4963" s="184"/>
    </row>
    <row r="4964" spans="4:4">
      <c r="D4964" s="184"/>
    </row>
    <row r="4965" spans="4:4">
      <c r="D4965" s="184"/>
    </row>
    <row r="4966" spans="4:4">
      <c r="D4966" s="184"/>
    </row>
    <row r="4967" spans="4:4">
      <c r="D4967" s="184"/>
    </row>
    <row r="4968" spans="4:4">
      <c r="D4968" s="184"/>
    </row>
    <row r="4969" spans="4:4">
      <c r="D4969" s="184"/>
    </row>
    <row r="4970" spans="4:4">
      <c r="D4970" s="184"/>
    </row>
    <row r="4971" spans="4:4">
      <c r="D4971" s="184"/>
    </row>
    <row r="4972" spans="4:4">
      <c r="D4972" s="184"/>
    </row>
    <row r="4973" spans="4:4">
      <c r="D4973" s="184"/>
    </row>
    <row r="4974" spans="4:4">
      <c r="D4974" s="184"/>
    </row>
    <row r="4975" spans="4:4">
      <c r="D4975" s="184"/>
    </row>
    <row r="4976" spans="4:4">
      <c r="D4976" s="184"/>
    </row>
    <row r="4977" spans="4:4">
      <c r="D4977" s="184"/>
    </row>
    <row r="4978" spans="4:4">
      <c r="D4978" s="184"/>
    </row>
    <row r="4979" spans="4:4">
      <c r="D4979" s="184"/>
    </row>
    <row r="4980" spans="4:4">
      <c r="D4980" s="184"/>
    </row>
    <row r="4981" spans="4:4">
      <c r="D4981" s="184"/>
    </row>
    <row r="4982" spans="4:4">
      <c r="D4982" s="184"/>
    </row>
    <row r="4983" spans="4:4">
      <c r="D4983" s="184"/>
    </row>
    <row r="4984" spans="4:4">
      <c r="D4984" s="184"/>
    </row>
    <row r="4985" spans="4:4">
      <c r="D4985" s="184"/>
    </row>
    <row r="4986" spans="4:4">
      <c r="D4986" s="184"/>
    </row>
    <row r="4987" spans="4:4">
      <c r="D4987" s="184"/>
    </row>
    <row r="4988" spans="4:4">
      <c r="D4988" s="184"/>
    </row>
    <row r="4989" spans="4:4">
      <c r="D4989" s="184"/>
    </row>
    <row r="4990" spans="4:4">
      <c r="D4990" s="184"/>
    </row>
    <row r="4991" spans="4:4">
      <c r="D4991" s="184"/>
    </row>
    <row r="4992" spans="4:4">
      <c r="D4992" s="184"/>
    </row>
    <row r="4993" spans="4:4">
      <c r="D4993" s="184"/>
    </row>
    <row r="4994" spans="4:4">
      <c r="D4994" s="184"/>
    </row>
    <row r="4995" spans="4:4">
      <c r="D4995" s="184"/>
    </row>
    <row r="4996" spans="4:4">
      <c r="D4996" s="184"/>
    </row>
    <row r="4997" spans="4:4">
      <c r="D4997" s="184"/>
    </row>
    <row r="4998" spans="4:4">
      <c r="D4998" s="184"/>
    </row>
    <row r="4999" spans="4:4">
      <c r="D4999" s="184"/>
    </row>
    <row r="5000" spans="4:4">
      <c r="D5000" s="184"/>
    </row>
    <row r="5001" spans="4:4">
      <c r="D5001" s="184"/>
    </row>
    <row r="5002" spans="4:4">
      <c r="D5002" s="184"/>
    </row>
    <row r="5003" spans="4:4">
      <c r="D5003" s="184"/>
    </row>
    <row r="5004" spans="4:4">
      <c r="D5004" s="184"/>
    </row>
    <row r="5005" spans="4:4">
      <c r="D5005" s="184"/>
    </row>
    <row r="5006" spans="4:4">
      <c r="D5006" s="184"/>
    </row>
    <row r="5007" spans="4:4">
      <c r="D5007" s="184"/>
    </row>
    <row r="5008" spans="4:4">
      <c r="D5008" s="184"/>
    </row>
    <row r="5009" spans="4:4">
      <c r="D5009" s="184"/>
    </row>
    <row r="5010" spans="4:4">
      <c r="D5010" s="184"/>
    </row>
    <row r="5011" spans="4:4">
      <c r="D5011" s="184"/>
    </row>
  </sheetData>
  <sheetProtection algorithmName="SHA-512" hashValue="saJPGfmQ8xFTV4iIgaXI8Ib+YXcZfDYTKwQRTY5NGRzVWstubCQmS3bEPKrqdHZ2AsTdjdFWQKwbh9vXUm04Eg==" saltValue="2RDfkumWL1Jb+85LAE4Dag==" spinCount="100000" sheet="1" objects="1" scenarios="1" selectLockedCells="1"/>
  <mergeCells count="7">
    <mergeCell ref="A79:K90"/>
    <mergeCell ref="A1:G1"/>
    <mergeCell ref="C2:K2"/>
    <mergeCell ref="C3:K3"/>
    <mergeCell ref="C4:K4"/>
    <mergeCell ref="A76:F76"/>
    <mergeCell ref="A78:C78"/>
  </mergeCells>
  <pageMargins left="0.7" right="0.7" top="0.78740157499999996" bottom="0.78740157499999996" header="0.3" footer="0.3"/>
  <pageSetup paperSize="9" scale="9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203"/>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123</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s="1" customFormat="1" ht="12" customHeight="1">
      <c r="B8" s="28"/>
      <c r="D8" s="23" t="s">
        <v>153</v>
      </c>
      <c r="L8" s="28"/>
    </row>
    <row r="9" spans="2:46" s="1" customFormat="1" ht="16.5" customHeight="1">
      <c r="B9" s="28"/>
      <c r="E9" s="614" t="s">
        <v>2275</v>
      </c>
      <c r="F9" s="654"/>
      <c r="G9" s="654"/>
      <c r="H9" s="654"/>
      <c r="L9" s="28"/>
    </row>
    <row r="10" spans="2:46" s="1" customFormat="1">
      <c r="B10" s="28"/>
      <c r="L10" s="28"/>
    </row>
    <row r="11" spans="2:46" s="1" customFormat="1" ht="12" customHeight="1">
      <c r="B11" s="28"/>
      <c r="D11" s="23" t="s">
        <v>18</v>
      </c>
      <c r="F11" s="21" t="s">
        <v>1</v>
      </c>
      <c r="I11" s="23" t="s">
        <v>19</v>
      </c>
      <c r="J11" s="21" t="s">
        <v>1</v>
      </c>
      <c r="L11" s="28"/>
    </row>
    <row r="12" spans="2:46" s="1" customFormat="1" ht="12" customHeight="1">
      <c r="B12" s="28"/>
      <c r="D12" s="23" t="s">
        <v>20</v>
      </c>
      <c r="F12" s="21" t="s">
        <v>21</v>
      </c>
      <c r="I12" s="23" t="s">
        <v>22</v>
      </c>
      <c r="J12" s="48" t="str">
        <f>'Rekapitulace stavby'!AN8</f>
        <v>19. 12. 2025</v>
      </c>
      <c r="L12" s="28"/>
    </row>
    <row r="13" spans="2:46" s="1" customFormat="1" ht="10.7" customHeight="1">
      <c r="B13" s="28"/>
      <c r="L13" s="28"/>
    </row>
    <row r="14" spans="2:46" s="1" customFormat="1" ht="12" customHeight="1">
      <c r="B14" s="28"/>
      <c r="D14" s="23" t="s">
        <v>24</v>
      </c>
      <c r="I14" s="23" t="s">
        <v>25</v>
      </c>
      <c r="J14" s="21" t="s">
        <v>1</v>
      </c>
      <c r="L14" s="28"/>
    </row>
    <row r="15" spans="2:46" s="1" customFormat="1" ht="18" customHeight="1">
      <c r="B15" s="28"/>
      <c r="E15" s="21" t="s">
        <v>26</v>
      </c>
      <c r="I15" s="23" t="s">
        <v>27</v>
      </c>
      <c r="J15" s="21" t="s">
        <v>1</v>
      </c>
      <c r="L15" s="28"/>
    </row>
    <row r="16" spans="2:46" s="1" customFormat="1" ht="6.95" customHeight="1">
      <c r="B16" s="28"/>
      <c r="L16" s="28"/>
    </row>
    <row r="17" spans="2:12" s="1" customFormat="1" ht="12" customHeight="1">
      <c r="B17" s="28"/>
      <c r="D17" s="23" t="s">
        <v>28</v>
      </c>
      <c r="I17" s="23" t="s">
        <v>25</v>
      </c>
      <c r="J17" s="24" t="str">
        <f>'Rekapitulace stavby'!AN13</f>
        <v>Vyplň údaj</v>
      </c>
      <c r="L17" s="28"/>
    </row>
    <row r="18" spans="2:12" s="1" customFormat="1" ht="18" customHeight="1">
      <c r="B18" s="28"/>
      <c r="E18" s="657" t="str">
        <f>'Rekapitulace stavby'!E14</f>
        <v>Vyplň údaj</v>
      </c>
      <c r="F18" s="646"/>
      <c r="G18" s="646"/>
      <c r="H18" s="646"/>
      <c r="I18" s="23" t="s">
        <v>27</v>
      </c>
      <c r="J18" s="24" t="str">
        <f>'Rekapitulace stavby'!AN14</f>
        <v>Vyplň údaj</v>
      </c>
      <c r="L18" s="28"/>
    </row>
    <row r="19" spans="2:12" s="1" customFormat="1" ht="6.95" customHeight="1">
      <c r="B19" s="28"/>
      <c r="L19" s="28"/>
    </row>
    <row r="20" spans="2:12" s="1" customFormat="1" ht="12" customHeight="1">
      <c r="B20" s="28"/>
      <c r="D20" s="23" t="s">
        <v>30</v>
      </c>
      <c r="I20" s="23" t="s">
        <v>25</v>
      </c>
      <c r="J20" s="21" t="s">
        <v>1</v>
      </c>
      <c r="L20" s="28"/>
    </row>
    <row r="21" spans="2:12" s="1" customFormat="1" ht="18" customHeight="1">
      <c r="B21" s="28"/>
      <c r="E21" s="21" t="s">
        <v>31</v>
      </c>
      <c r="I21" s="23" t="s">
        <v>27</v>
      </c>
      <c r="J21" s="21" t="s">
        <v>1</v>
      </c>
      <c r="L21" s="28"/>
    </row>
    <row r="22" spans="2:12" s="1" customFormat="1" ht="6.95" customHeight="1">
      <c r="B22" s="28"/>
      <c r="L22" s="28"/>
    </row>
    <row r="23" spans="2:12" s="1" customFormat="1" ht="12" customHeight="1">
      <c r="B23" s="28"/>
      <c r="D23" s="23" t="s">
        <v>33</v>
      </c>
      <c r="I23" s="23" t="s">
        <v>25</v>
      </c>
      <c r="J23" s="21" t="s">
        <v>1</v>
      </c>
      <c r="L23" s="28"/>
    </row>
    <row r="24" spans="2:12" s="1" customFormat="1" ht="18" customHeight="1">
      <c r="B24" s="28"/>
      <c r="E24" s="21" t="s">
        <v>34</v>
      </c>
      <c r="I24" s="23" t="s">
        <v>27</v>
      </c>
      <c r="J24" s="21" t="s">
        <v>1</v>
      </c>
      <c r="L24" s="28"/>
    </row>
    <row r="25" spans="2:12" s="1" customFormat="1" ht="6.95" customHeight="1">
      <c r="B25" s="28"/>
      <c r="L25" s="28"/>
    </row>
    <row r="26" spans="2:12" s="1" customFormat="1" ht="12" customHeight="1">
      <c r="B26" s="28"/>
      <c r="D26" s="23" t="s">
        <v>35</v>
      </c>
      <c r="L26" s="28"/>
    </row>
    <row r="27" spans="2:12" s="7" customFormat="1" ht="16.5" customHeight="1">
      <c r="B27" s="90"/>
      <c r="E27" s="650" t="s">
        <v>1</v>
      </c>
      <c r="F27" s="650"/>
      <c r="G27" s="650"/>
      <c r="H27" s="650"/>
      <c r="L27" s="90"/>
    </row>
    <row r="28" spans="2:12" s="1" customFormat="1" ht="6.95" customHeight="1">
      <c r="B28" s="28"/>
      <c r="L28" s="28"/>
    </row>
    <row r="29" spans="2:12" s="1" customFormat="1" ht="6.95" customHeight="1">
      <c r="B29" s="28"/>
      <c r="D29" s="49"/>
      <c r="E29" s="49"/>
      <c r="F29" s="49"/>
      <c r="G29" s="49"/>
      <c r="H29" s="49"/>
      <c r="I29" s="49"/>
      <c r="J29" s="49"/>
      <c r="K29" s="49"/>
      <c r="L29" s="28"/>
    </row>
    <row r="30" spans="2:12" s="1" customFormat="1" ht="25.35" customHeight="1">
      <c r="B30" s="28"/>
      <c r="D30" s="91" t="s">
        <v>37</v>
      </c>
      <c r="J30" s="62">
        <f>ROUND(J132, 2)</f>
        <v>0</v>
      </c>
      <c r="L30" s="28"/>
    </row>
    <row r="31" spans="2:12" s="1" customFormat="1" ht="6.95" customHeight="1">
      <c r="B31" s="28"/>
      <c r="D31" s="49"/>
      <c r="E31" s="49"/>
      <c r="F31" s="49"/>
      <c r="G31" s="49"/>
      <c r="H31" s="49"/>
      <c r="I31" s="49"/>
      <c r="J31" s="49"/>
      <c r="K31" s="49"/>
      <c r="L31" s="28"/>
    </row>
    <row r="32" spans="2:12" s="1" customFormat="1" ht="14.45" customHeight="1">
      <c r="B32" s="28"/>
      <c r="F32" s="31" t="s">
        <v>39</v>
      </c>
      <c r="I32" s="31" t="s">
        <v>38</v>
      </c>
      <c r="J32" s="31" t="s">
        <v>40</v>
      </c>
      <c r="L32" s="28"/>
    </row>
    <row r="33" spans="2:12" s="1" customFormat="1" ht="14.45" customHeight="1">
      <c r="B33" s="28"/>
      <c r="D33" s="51" t="s">
        <v>41</v>
      </c>
      <c r="E33" s="23" t="s">
        <v>42</v>
      </c>
      <c r="F33" s="82">
        <f>ROUND((SUM(BE132:BE202)),  2)</f>
        <v>0</v>
      </c>
      <c r="I33" s="92">
        <v>0.21</v>
      </c>
      <c r="J33" s="82">
        <f>ROUND(((SUM(BE132:BE202))*I33),  2)</f>
        <v>0</v>
      </c>
      <c r="L33" s="28"/>
    </row>
    <row r="34" spans="2:12" s="1" customFormat="1" ht="14.45" customHeight="1">
      <c r="B34" s="28"/>
      <c r="E34" s="23" t="s">
        <v>43</v>
      </c>
      <c r="F34" s="82">
        <f>ROUND((SUM(BF132:BF202)),  2)</f>
        <v>0</v>
      </c>
      <c r="I34" s="92">
        <v>0.12</v>
      </c>
      <c r="J34" s="82">
        <f>ROUND(((SUM(BF132:BF202))*I34),  2)</f>
        <v>0</v>
      </c>
      <c r="L34" s="28"/>
    </row>
    <row r="35" spans="2:12" s="1" customFormat="1" ht="14.45" hidden="1" customHeight="1">
      <c r="B35" s="28"/>
      <c r="E35" s="23" t="s">
        <v>44</v>
      </c>
      <c r="F35" s="82">
        <f>ROUND((SUM(BG132:BG202)),  2)</f>
        <v>0</v>
      </c>
      <c r="I35" s="92">
        <v>0.21</v>
      </c>
      <c r="J35" s="82">
        <f>0</f>
        <v>0</v>
      </c>
      <c r="L35" s="28"/>
    </row>
    <row r="36" spans="2:12" s="1" customFormat="1" ht="14.45" hidden="1" customHeight="1">
      <c r="B36" s="28"/>
      <c r="E36" s="23" t="s">
        <v>45</v>
      </c>
      <c r="F36" s="82">
        <f>ROUND((SUM(BH132:BH202)),  2)</f>
        <v>0</v>
      </c>
      <c r="I36" s="92">
        <v>0.12</v>
      </c>
      <c r="J36" s="82">
        <f>0</f>
        <v>0</v>
      </c>
      <c r="L36" s="28"/>
    </row>
    <row r="37" spans="2:12" s="1" customFormat="1" ht="14.45" hidden="1" customHeight="1">
      <c r="B37" s="28"/>
      <c r="E37" s="23" t="s">
        <v>46</v>
      </c>
      <c r="F37" s="82">
        <f>ROUND((SUM(BI132:BI202)),  2)</f>
        <v>0</v>
      </c>
      <c r="I37" s="92">
        <v>0</v>
      </c>
      <c r="J37" s="82">
        <f>0</f>
        <v>0</v>
      </c>
      <c r="L37" s="28"/>
    </row>
    <row r="38" spans="2:12" s="1" customFormat="1" ht="6.95" customHeight="1">
      <c r="B38" s="28"/>
      <c r="L38" s="28"/>
    </row>
    <row r="39" spans="2:12" s="1" customFormat="1" ht="25.35" customHeight="1">
      <c r="B39" s="28"/>
      <c r="C39" s="93"/>
      <c r="D39" s="94" t="s">
        <v>47</v>
      </c>
      <c r="E39" s="53"/>
      <c r="F39" s="53"/>
      <c r="G39" s="95" t="s">
        <v>48</v>
      </c>
      <c r="H39" s="96" t="s">
        <v>49</v>
      </c>
      <c r="I39" s="53"/>
      <c r="J39" s="97">
        <f>SUM(J30:J37)</f>
        <v>0</v>
      </c>
      <c r="K39" s="98"/>
      <c r="L39" s="28"/>
    </row>
    <row r="40" spans="2:12" s="1" customFormat="1" ht="14.45" customHeight="1">
      <c r="B40" s="28"/>
      <c r="L40" s="28"/>
    </row>
    <row r="41" spans="2:12" ht="14.45" customHeight="1">
      <c r="B41" s="16"/>
      <c r="L41" s="16"/>
    </row>
    <row r="42" spans="2:12" ht="14.45" customHeight="1">
      <c r="B42" s="16"/>
      <c r="L42" s="16"/>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47" s="1" customFormat="1" ht="6.95" customHeight="1">
      <c r="B81" s="42"/>
      <c r="C81" s="43"/>
      <c r="D81" s="43"/>
      <c r="E81" s="43"/>
      <c r="F81" s="43"/>
      <c r="G81" s="43"/>
      <c r="H81" s="43"/>
      <c r="I81" s="43"/>
      <c r="J81" s="43"/>
      <c r="K81" s="43"/>
      <c r="L81" s="28"/>
    </row>
    <row r="82" spans="2:47" s="1" customFormat="1" ht="24.95" customHeight="1">
      <c r="B82" s="28"/>
      <c r="C82" s="17" t="s">
        <v>155</v>
      </c>
      <c r="L82" s="28"/>
    </row>
    <row r="83" spans="2:47" s="1" customFormat="1" ht="6.95" customHeight="1">
      <c r="B83" s="28"/>
      <c r="L83" s="28"/>
    </row>
    <row r="84" spans="2:47" s="1" customFormat="1" ht="12" customHeight="1">
      <c r="B84" s="28"/>
      <c r="C84" s="23" t="s">
        <v>16</v>
      </c>
      <c r="L84" s="28"/>
    </row>
    <row r="85" spans="2:47" s="1" customFormat="1" ht="16.5" customHeight="1">
      <c r="B85" s="28"/>
      <c r="E85" s="655" t="str">
        <f>E7</f>
        <v>Rekonstrukce a modernizace fotbalového hřiště SK Union Břevnov</v>
      </c>
      <c r="F85" s="656"/>
      <c r="G85" s="656"/>
      <c r="H85" s="656"/>
      <c r="L85" s="28"/>
    </row>
    <row r="86" spans="2:47" s="1" customFormat="1" ht="12" customHeight="1">
      <c r="B86" s="28"/>
      <c r="C86" s="23" t="s">
        <v>153</v>
      </c>
      <c r="L86" s="28"/>
    </row>
    <row r="87" spans="2:47" s="1" customFormat="1" ht="16.5" customHeight="1">
      <c r="B87" s="28"/>
      <c r="E87" s="614" t="str">
        <f>E9</f>
        <v>SO-04 - Zpevněné areálové plochy a oplocení</v>
      </c>
      <c r="F87" s="654"/>
      <c r="G87" s="654"/>
      <c r="H87" s="654"/>
      <c r="L87" s="28"/>
    </row>
    <row r="88" spans="2:47" s="1" customFormat="1" ht="6.95" customHeight="1">
      <c r="B88" s="28"/>
      <c r="L88" s="28"/>
    </row>
    <row r="89" spans="2:47" s="1" customFormat="1" ht="12" customHeight="1">
      <c r="B89" s="28"/>
      <c r="C89" s="23" t="s">
        <v>20</v>
      </c>
      <c r="F89" s="21" t="str">
        <f>F12</f>
        <v>Praha 6</v>
      </c>
      <c r="I89" s="23" t="s">
        <v>22</v>
      </c>
      <c r="J89" s="48" t="str">
        <f>IF(J12="","",J12)</f>
        <v>19. 12. 2025</v>
      </c>
      <c r="L89" s="28"/>
    </row>
    <row r="90" spans="2:47" s="1" customFormat="1" ht="6.95" customHeight="1">
      <c r="B90" s="28"/>
      <c r="L90" s="28"/>
    </row>
    <row r="91" spans="2:47" s="1" customFormat="1" ht="25.7" customHeight="1">
      <c r="B91" s="28"/>
      <c r="C91" s="23" t="s">
        <v>24</v>
      </c>
      <c r="F91" s="21" t="str">
        <f>E15</f>
        <v>Městská část Praha 6</v>
      </c>
      <c r="I91" s="23" t="s">
        <v>30</v>
      </c>
      <c r="J91" s="26" t="str">
        <f>E21</f>
        <v>Sportovní projekty s.r.o.</v>
      </c>
      <c r="L91" s="28"/>
    </row>
    <row r="92" spans="2:47" s="1" customFormat="1" ht="15.2" customHeight="1">
      <c r="B92" s="28"/>
      <c r="C92" s="23" t="s">
        <v>28</v>
      </c>
      <c r="F92" s="21" t="str">
        <f>IF(E18="","",E18)</f>
        <v>Vyplň údaj</v>
      </c>
      <c r="I92" s="23" t="s">
        <v>33</v>
      </c>
      <c r="J92" s="26" t="str">
        <f>E24</f>
        <v>F.Pecka</v>
      </c>
      <c r="L92" s="28"/>
    </row>
    <row r="93" spans="2:47" s="1" customFormat="1" ht="10.35" customHeight="1">
      <c r="B93" s="28"/>
      <c r="L93" s="28"/>
    </row>
    <row r="94" spans="2:47" s="1" customFormat="1" ht="29.25" customHeight="1">
      <c r="B94" s="28"/>
      <c r="C94" s="101" t="s">
        <v>156</v>
      </c>
      <c r="D94" s="93"/>
      <c r="E94" s="93"/>
      <c r="F94" s="93"/>
      <c r="G94" s="93"/>
      <c r="H94" s="93"/>
      <c r="I94" s="93"/>
      <c r="J94" s="102" t="s">
        <v>157</v>
      </c>
      <c r="K94" s="93"/>
      <c r="L94" s="28"/>
    </row>
    <row r="95" spans="2:47" s="1" customFormat="1" ht="10.35" customHeight="1">
      <c r="B95" s="28"/>
      <c r="L95" s="28"/>
    </row>
    <row r="96" spans="2:47" s="1" customFormat="1" ht="22.7" customHeight="1">
      <c r="B96" s="28"/>
      <c r="C96" s="103" t="s">
        <v>158</v>
      </c>
      <c r="J96" s="62">
        <f>J132</f>
        <v>0</v>
      </c>
      <c r="L96" s="28"/>
      <c r="AU96" s="13" t="s">
        <v>159</v>
      </c>
    </row>
    <row r="97" spans="2:12" s="8" customFormat="1" ht="24.95" customHeight="1">
      <c r="B97" s="104"/>
      <c r="D97" s="105" t="s">
        <v>160</v>
      </c>
      <c r="E97" s="106"/>
      <c r="F97" s="106"/>
      <c r="G97" s="106"/>
      <c r="H97" s="106"/>
      <c r="I97" s="106"/>
      <c r="J97" s="107">
        <f>J133</f>
        <v>0</v>
      </c>
      <c r="L97" s="104"/>
    </row>
    <row r="98" spans="2:12" s="9" customFormat="1" ht="19.899999999999999" customHeight="1">
      <c r="B98" s="108"/>
      <c r="D98" s="109" t="s">
        <v>161</v>
      </c>
      <c r="E98" s="110"/>
      <c r="F98" s="110"/>
      <c r="G98" s="110"/>
      <c r="H98" s="110"/>
      <c r="I98" s="110"/>
      <c r="J98" s="111">
        <f>J134</f>
        <v>0</v>
      </c>
      <c r="L98" s="108"/>
    </row>
    <row r="99" spans="2:12" s="9" customFormat="1" ht="19.899999999999999" customHeight="1">
      <c r="B99" s="108"/>
      <c r="D99" s="109" t="s">
        <v>409</v>
      </c>
      <c r="E99" s="110"/>
      <c r="F99" s="110"/>
      <c r="G99" s="110"/>
      <c r="H99" s="110"/>
      <c r="I99" s="110"/>
      <c r="J99" s="111">
        <f>J145</f>
        <v>0</v>
      </c>
      <c r="L99" s="108"/>
    </row>
    <row r="100" spans="2:12" s="9" customFormat="1" ht="19.899999999999999" customHeight="1">
      <c r="B100" s="108"/>
      <c r="D100" s="109" t="s">
        <v>162</v>
      </c>
      <c r="E100" s="110"/>
      <c r="F100" s="110"/>
      <c r="G100" s="110"/>
      <c r="H100" s="110"/>
      <c r="I100" s="110"/>
      <c r="J100" s="111">
        <f>J148</f>
        <v>0</v>
      </c>
      <c r="L100" s="108"/>
    </row>
    <row r="101" spans="2:12" s="9" customFormat="1" ht="19.899999999999999" customHeight="1">
      <c r="B101" s="108"/>
      <c r="D101" s="109" t="s">
        <v>569</v>
      </c>
      <c r="E101" s="110"/>
      <c r="F101" s="110"/>
      <c r="G101" s="110"/>
      <c r="H101" s="110"/>
      <c r="I101" s="110"/>
      <c r="J101" s="111">
        <f>J153</f>
        <v>0</v>
      </c>
      <c r="L101" s="108"/>
    </row>
    <row r="102" spans="2:12" s="9" customFormat="1" ht="19.899999999999999" customHeight="1">
      <c r="B102" s="108"/>
      <c r="D102" s="109" t="s">
        <v>410</v>
      </c>
      <c r="E102" s="110"/>
      <c r="F102" s="110"/>
      <c r="G102" s="110"/>
      <c r="H102" s="110"/>
      <c r="I102" s="110"/>
      <c r="J102" s="111">
        <f>J156</f>
        <v>0</v>
      </c>
      <c r="L102" s="108"/>
    </row>
    <row r="103" spans="2:12" s="9" customFormat="1" ht="19.899999999999999" customHeight="1">
      <c r="B103" s="108"/>
      <c r="D103" s="109" t="s">
        <v>163</v>
      </c>
      <c r="E103" s="110"/>
      <c r="F103" s="110"/>
      <c r="G103" s="110"/>
      <c r="H103" s="110"/>
      <c r="I103" s="110"/>
      <c r="J103" s="111">
        <f>J173</f>
        <v>0</v>
      </c>
      <c r="L103" s="108"/>
    </row>
    <row r="104" spans="2:12" s="9" customFormat="1" ht="19.899999999999999" customHeight="1">
      <c r="B104" s="108"/>
      <c r="D104" s="109" t="s">
        <v>165</v>
      </c>
      <c r="E104" s="110"/>
      <c r="F104" s="110"/>
      <c r="G104" s="110"/>
      <c r="H104" s="110"/>
      <c r="I104" s="110"/>
      <c r="J104" s="111">
        <f>J180</f>
        <v>0</v>
      </c>
      <c r="L104" s="108"/>
    </row>
    <row r="105" spans="2:12" s="8" customFormat="1" ht="24.95" customHeight="1">
      <c r="B105" s="104"/>
      <c r="D105" s="105" t="s">
        <v>166</v>
      </c>
      <c r="E105" s="106"/>
      <c r="F105" s="106"/>
      <c r="G105" s="106"/>
      <c r="H105" s="106"/>
      <c r="I105" s="106"/>
      <c r="J105" s="107">
        <f>J182</f>
        <v>0</v>
      </c>
      <c r="L105" s="104"/>
    </row>
    <row r="106" spans="2:12" s="9" customFormat="1" ht="19.899999999999999" customHeight="1">
      <c r="B106" s="108"/>
      <c r="D106" s="109" t="s">
        <v>167</v>
      </c>
      <c r="E106" s="110"/>
      <c r="F106" s="110"/>
      <c r="G106" s="110"/>
      <c r="H106" s="110"/>
      <c r="I106" s="110"/>
      <c r="J106" s="111">
        <f>J183</f>
        <v>0</v>
      </c>
      <c r="L106" s="108"/>
    </row>
    <row r="107" spans="2:12" s="9" customFormat="1" ht="19.899999999999999" customHeight="1">
      <c r="B107" s="108"/>
      <c r="D107" s="109" t="s">
        <v>2276</v>
      </c>
      <c r="E107" s="110"/>
      <c r="F107" s="110"/>
      <c r="G107" s="110"/>
      <c r="H107" s="110"/>
      <c r="I107" s="110"/>
      <c r="J107" s="111">
        <f>J191</f>
        <v>0</v>
      </c>
      <c r="L107" s="108"/>
    </row>
    <row r="108" spans="2:12" s="8" customFormat="1" ht="24.95" customHeight="1">
      <c r="B108" s="104"/>
      <c r="D108" s="105" t="s">
        <v>168</v>
      </c>
      <c r="E108" s="106"/>
      <c r="F108" s="106"/>
      <c r="G108" s="106"/>
      <c r="H108" s="106"/>
      <c r="I108" s="106"/>
      <c r="J108" s="107">
        <f>J194</f>
        <v>0</v>
      </c>
      <c r="L108" s="104"/>
    </row>
    <row r="109" spans="2:12" s="9" customFormat="1" ht="19.899999999999999" customHeight="1">
      <c r="B109" s="108"/>
      <c r="D109" s="109" t="s">
        <v>169</v>
      </c>
      <c r="E109" s="110"/>
      <c r="F109" s="110"/>
      <c r="G109" s="110"/>
      <c r="H109" s="110"/>
      <c r="I109" s="110"/>
      <c r="J109" s="111">
        <f>J195</f>
        <v>0</v>
      </c>
      <c r="L109" s="108"/>
    </row>
    <row r="110" spans="2:12" s="9" customFormat="1" ht="19.899999999999999" customHeight="1">
      <c r="B110" s="108"/>
      <c r="D110" s="109" t="s">
        <v>170</v>
      </c>
      <c r="E110" s="110"/>
      <c r="F110" s="110"/>
      <c r="G110" s="110"/>
      <c r="H110" s="110"/>
      <c r="I110" s="110"/>
      <c r="J110" s="111">
        <f>J197</f>
        <v>0</v>
      </c>
      <c r="L110" s="108"/>
    </row>
    <row r="111" spans="2:12" s="9" customFormat="1" ht="19.899999999999999" customHeight="1">
      <c r="B111" s="108"/>
      <c r="D111" s="109" t="s">
        <v>171</v>
      </c>
      <c r="E111" s="110"/>
      <c r="F111" s="110"/>
      <c r="G111" s="110"/>
      <c r="H111" s="110"/>
      <c r="I111" s="110"/>
      <c r="J111" s="111">
        <f>J199</f>
        <v>0</v>
      </c>
      <c r="L111" s="108"/>
    </row>
    <row r="112" spans="2:12" s="9" customFormat="1" ht="19.899999999999999" customHeight="1">
      <c r="B112" s="108"/>
      <c r="D112" s="109" t="s">
        <v>172</v>
      </c>
      <c r="E112" s="110"/>
      <c r="F112" s="110"/>
      <c r="G112" s="110"/>
      <c r="H112" s="110"/>
      <c r="I112" s="110"/>
      <c r="J112" s="111">
        <f>J201</f>
        <v>0</v>
      </c>
      <c r="L112" s="108"/>
    </row>
    <row r="113" spans="2:12" s="1" customFormat="1" ht="21.75" customHeight="1">
      <c r="B113" s="28"/>
      <c r="L113" s="28"/>
    </row>
    <row r="114" spans="2:12" s="1" customFormat="1" ht="6.95" customHeight="1">
      <c r="B114" s="40"/>
      <c r="C114" s="41"/>
      <c r="D114" s="41"/>
      <c r="E114" s="41"/>
      <c r="F114" s="41"/>
      <c r="G114" s="41"/>
      <c r="H114" s="41"/>
      <c r="I114" s="41"/>
      <c r="J114" s="41"/>
      <c r="K114" s="41"/>
      <c r="L114" s="28"/>
    </row>
    <row r="118" spans="2:12" s="1" customFormat="1" ht="6.95" customHeight="1">
      <c r="B118" s="42"/>
      <c r="C118" s="43"/>
      <c r="D118" s="43"/>
      <c r="E118" s="43"/>
      <c r="F118" s="43"/>
      <c r="G118" s="43"/>
      <c r="H118" s="43"/>
      <c r="I118" s="43"/>
      <c r="J118" s="43"/>
      <c r="K118" s="43"/>
      <c r="L118" s="28"/>
    </row>
    <row r="119" spans="2:12" s="1" customFormat="1" ht="24.95" customHeight="1">
      <c r="B119" s="28"/>
      <c r="C119" s="17" t="s">
        <v>173</v>
      </c>
      <c r="L119" s="28"/>
    </row>
    <row r="120" spans="2:12" s="1" customFormat="1" ht="6.95" customHeight="1">
      <c r="B120" s="28"/>
      <c r="L120" s="28"/>
    </row>
    <row r="121" spans="2:12" s="1" customFormat="1" ht="12" customHeight="1">
      <c r="B121" s="28"/>
      <c r="C121" s="23" t="s">
        <v>16</v>
      </c>
      <c r="L121" s="28"/>
    </row>
    <row r="122" spans="2:12" s="1" customFormat="1" ht="16.5" customHeight="1">
      <c r="B122" s="28"/>
      <c r="E122" s="655" t="str">
        <f>E7</f>
        <v>Rekonstrukce a modernizace fotbalového hřiště SK Union Břevnov</v>
      </c>
      <c r="F122" s="656"/>
      <c r="G122" s="656"/>
      <c r="H122" s="656"/>
      <c r="L122" s="28"/>
    </row>
    <row r="123" spans="2:12" s="1" customFormat="1" ht="12" customHeight="1">
      <c r="B123" s="28"/>
      <c r="C123" s="23" t="s">
        <v>153</v>
      </c>
      <c r="L123" s="28"/>
    </row>
    <row r="124" spans="2:12" s="1" customFormat="1" ht="16.5" customHeight="1">
      <c r="B124" s="28"/>
      <c r="E124" s="614" t="str">
        <f>E9</f>
        <v>SO-04 - Zpevněné areálové plochy a oplocení</v>
      </c>
      <c r="F124" s="654"/>
      <c r="G124" s="654"/>
      <c r="H124" s="654"/>
      <c r="L124" s="28"/>
    </row>
    <row r="125" spans="2:12" s="1" customFormat="1" ht="6.95" customHeight="1">
      <c r="B125" s="28"/>
      <c r="L125" s="28"/>
    </row>
    <row r="126" spans="2:12" s="1" customFormat="1" ht="12" customHeight="1">
      <c r="B126" s="28"/>
      <c r="C126" s="23" t="s">
        <v>20</v>
      </c>
      <c r="F126" s="21" t="str">
        <f>F12</f>
        <v>Praha 6</v>
      </c>
      <c r="I126" s="23" t="s">
        <v>22</v>
      </c>
      <c r="J126" s="48" t="str">
        <f>IF(J12="","",J12)</f>
        <v>19. 12. 2025</v>
      </c>
      <c r="L126" s="28"/>
    </row>
    <row r="127" spans="2:12" s="1" customFormat="1" ht="6.95" customHeight="1">
      <c r="B127" s="28"/>
      <c r="L127" s="28"/>
    </row>
    <row r="128" spans="2:12" s="1" customFormat="1" ht="25.7" customHeight="1">
      <c r="B128" s="28"/>
      <c r="C128" s="23" t="s">
        <v>24</v>
      </c>
      <c r="F128" s="21" t="str">
        <f>E15</f>
        <v>Městská část Praha 6</v>
      </c>
      <c r="I128" s="23" t="s">
        <v>30</v>
      </c>
      <c r="J128" s="26" t="str">
        <f>E21</f>
        <v>Sportovní projekty s.r.o.</v>
      </c>
      <c r="L128" s="28"/>
    </row>
    <row r="129" spans="2:65" s="1" customFormat="1" ht="15.2" customHeight="1">
      <c r="B129" s="28"/>
      <c r="C129" s="23" t="s">
        <v>28</v>
      </c>
      <c r="F129" s="21" t="str">
        <f>IF(E18="","",E18)</f>
        <v>Vyplň údaj</v>
      </c>
      <c r="I129" s="23" t="s">
        <v>33</v>
      </c>
      <c r="J129" s="26" t="str">
        <f>E24</f>
        <v>F.Pecka</v>
      </c>
      <c r="L129" s="28"/>
    </row>
    <row r="130" spans="2:65" s="1" customFormat="1" ht="10.35" customHeight="1">
      <c r="B130" s="28"/>
      <c r="L130" s="28"/>
    </row>
    <row r="131" spans="2:65" s="10" customFormat="1" ht="29.25" customHeight="1">
      <c r="B131" s="112"/>
      <c r="C131" s="113" t="s">
        <v>174</v>
      </c>
      <c r="D131" s="114" t="s">
        <v>62</v>
      </c>
      <c r="E131" s="114" t="s">
        <v>58</v>
      </c>
      <c r="F131" s="114" t="s">
        <v>59</v>
      </c>
      <c r="G131" s="114" t="s">
        <v>175</v>
      </c>
      <c r="H131" s="114" t="s">
        <v>176</v>
      </c>
      <c r="I131" s="114" t="s">
        <v>177</v>
      </c>
      <c r="J131" s="115" t="s">
        <v>157</v>
      </c>
      <c r="K131" s="116" t="s">
        <v>178</v>
      </c>
      <c r="L131" s="112"/>
      <c r="M131" s="55" t="s">
        <v>1</v>
      </c>
      <c r="N131" s="56" t="s">
        <v>41</v>
      </c>
      <c r="O131" s="56" t="s">
        <v>179</v>
      </c>
      <c r="P131" s="56" t="s">
        <v>180</v>
      </c>
      <c r="Q131" s="56" t="s">
        <v>181</v>
      </c>
      <c r="R131" s="56" t="s">
        <v>182</v>
      </c>
      <c r="S131" s="56" t="s">
        <v>183</v>
      </c>
      <c r="T131" s="57" t="s">
        <v>184</v>
      </c>
    </row>
    <row r="132" spans="2:65" s="1" customFormat="1" ht="22.7" customHeight="1">
      <c r="B132" s="28"/>
      <c r="C132" s="60" t="s">
        <v>185</v>
      </c>
      <c r="J132" s="117">
        <f>BK132</f>
        <v>0</v>
      </c>
      <c r="L132" s="28"/>
      <c r="M132" s="58"/>
      <c r="N132" s="49"/>
      <c r="O132" s="49"/>
      <c r="P132" s="118">
        <f>P133+P182+P194</f>
        <v>0</v>
      </c>
      <c r="Q132" s="49"/>
      <c r="R132" s="118">
        <f>R133+R182+R194</f>
        <v>1264.76857883</v>
      </c>
      <c r="S132" s="49"/>
      <c r="T132" s="119">
        <f>T133+T182+T194</f>
        <v>0</v>
      </c>
      <c r="AT132" s="13" t="s">
        <v>76</v>
      </c>
      <c r="AU132" s="13" t="s">
        <v>159</v>
      </c>
      <c r="BK132" s="120">
        <f>BK133+BK182+BK194</f>
        <v>0</v>
      </c>
    </row>
    <row r="133" spans="2:65" s="11" customFormat="1" ht="25.9" customHeight="1">
      <c r="B133" s="121"/>
      <c r="D133" s="122" t="s">
        <v>76</v>
      </c>
      <c r="E133" s="123" t="s">
        <v>186</v>
      </c>
      <c r="F133" s="123" t="s">
        <v>187</v>
      </c>
      <c r="I133" s="124"/>
      <c r="J133" s="125">
        <f>BK133</f>
        <v>0</v>
      </c>
      <c r="L133" s="121"/>
      <c r="M133" s="126"/>
      <c r="P133" s="127">
        <f>P134+P145+P148+P153+P156+P173+P180</f>
        <v>0</v>
      </c>
      <c r="R133" s="127">
        <f>R134+R145+R148+R153+R156+R173+R180</f>
        <v>1264.76857883</v>
      </c>
      <c r="T133" s="128">
        <f>T134+T145+T148+T153+T156+T173+T180</f>
        <v>0</v>
      </c>
      <c r="AR133" s="122" t="s">
        <v>85</v>
      </c>
      <c r="AT133" s="129" t="s">
        <v>76</v>
      </c>
      <c r="AU133" s="129" t="s">
        <v>77</v>
      </c>
      <c r="AY133" s="122" t="s">
        <v>188</v>
      </c>
      <c r="BK133" s="130">
        <f>BK134+BK145+BK148+BK153+BK156+BK173+BK180</f>
        <v>0</v>
      </c>
    </row>
    <row r="134" spans="2:65" s="11" customFormat="1" ht="22.7" customHeight="1">
      <c r="B134" s="121"/>
      <c r="D134" s="122" t="s">
        <v>76</v>
      </c>
      <c r="E134" s="131" t="s">
        <v>85</v>
      </c>
      <c r="F134" s="131" t="s">
        <v>189</v>
      </c>
      <c r="I134" s="124"/>
      <c r="J134" s="132">
        <f>BK134</f>
        <v>0</v>
      </c>
      <c r="L134" s="121"/>
      <c r="M134" s="126"/>
      <c r="P134" s="127">
        <f>SUM(P135:P144)</f>
        <v>0</v>
      </c>
      <c r="R134" s="127">
        <f>SUM(R135:R144)</f>
        <v>0.182028</v>
      </c>
      <c r="T134" s="128">
        <f>SUM(T135:T144)</f>
        <v>0</v>
      </c>
      <c r="AR134" s="122" t="s">
        <v>85</v>
      </c>
      <c r="AT134" s="129" t="s">
        <v>76</v>
      </c>
      <c r="AU134" s="129" t="s">
        <v>85</v>
      </c>
      <c r="AY134" s="122" t="s">
        <v>188</v>
      </c>
      <c r="BK134" s="130">
        <f>SUM(BK135:BK144)</f>
        <v>0</v>
      </c>
    </row>
    <row r="135" spans="2:65" s="1" customFormat="1" ht="33" customHeight="1">
      <c r="B135" s="28"/>
      <c r="C135" s="133" t="s">
        <v>85</v>
      </c>
      <c r="D135" s="133" t="s">
        <v>190</v>
      </c>
      <c r="E135" s="134" t="s">
        <v>2277</v>
      </c>
      <c r="F135" s="135" t="s">
        <v>2278</v>
      </c>
      <c r="G135" s="136" t="s">
        <v>258</v>
      </c>
      <c r="H135" s="137">
        <v>98.293999999999997</v>
      </c>
      <c r="I135" s="138"/>
      <c r="J135" s="139">
        <f t="shared" ref="J135:J144" si="0">ROUND(I135*H135,2)</f>
        <v>0</v>
      </c>
      <c r="K135" s="140"/>
      <c r="L135" s="28"/>
      <c r="M135" s="141" t="s">
        <v>1</v>
      </c>
      <c r="N135" s="142" t="s">
        <v>42</v>
      </c>
      <c r="P135" s="143">
        <f t="shared" ref="P135:P144" si="1">O135*H135</f>
        <v>0</v>
      </c>
      <c r="Q135" s="143">
        <v>0</v>
      </c>
      <c r="R135" s="143">
        <f t="shared" ref="R135:R144" si="2">Q135*H135</f>
        <v>0</v>
      </c>
      <c r="S135" s="143">
        <v>0</v>
      </c>
      <c r="T135" s="144">
        <f t="shared" ref="T135:T144" si="3">S135*H135</f>
        <v>0</v>
      </c>
      <c r="AR135" s="145" t="s">
        <v>194</v>
      </c>
      <c r="AT135" s="145" t="s">
        <v>190</v>
      </c>
      <c r="AU135" s="145" t="s">
        <v>87</v>
      </c>
      <c r="AY135" s="13" t="s">
        <v>188</v>
      </c>
      <c r="BE135" s="146">
        <f t="shared" ref="BE135:BE144" si="4">IF(N135="základní",J135,0)</f>
        <v>0</v>
      </c>
      <c r="BF135" s="146">
        <f t="shared" ref="BF135:BF144" si="5">IF(N135="snížená",J135,0)</f>
        <v>0</v>
      </c>
      <c r="BG135" s="146">
        <f t="shared" ref="BG135:BG144" si="6">IF(N135="zákl. přenesená",J135,0)</f>
        <v>0</v>
      </c>
      <c r="BH135" s="146">
        <f t="shared" ref="BH135:BH144" si="7">IF(N135="sníž. přenesená",J135,0)</f>
        <v>0</v>
      </c>
      <c r="BI135" s="146">
        <f t="shared" ref="BI135:BI144" si="8">IF(N135="nulová",J135,0)</f>
        <v>0</v>
      </c>
      <c r="BJ135" s="13" t="s">
        <v>85</v>
      </c>
      <c r="BK135" s="146">
        <f t="shared" ref="BK135:BK144" si="9">ROUND(I135*H135,2)</f>
        <v>0</v>
      </c>
      <c r="BL135" s="13" t="s">
        <v>194</v>
      </c>
      <c r="BM135" s="145" t="s">
        <v>2279</v>
      </c>
    </row>
    <row r="136" spans="2:65" s="1" customFormat="1" ht="33" customHeight="1">
      <c r="B136" s="28"/>
      <c r="C136" s="133" t="s">
        <v>87</v>
      </c>
      <c r="D136" s="133" t="s">
        <v>190</v>
      </c>
      <c r="E136" s="134" t="s">
        <v>413</v>
      </c>
      <c r="F136" s="135" t="s">
        <v>414</v>
      </c>
      <c r="G136" s="136" t="s">
        <v>258</v>
      </c>
      <c r="H136" s="137">
        <v>46.783999999999999</v>
      </c>
      <c r="I136" s="138"/>
      <c r="J136" s="139">
        <f t="shared" si="0"/>
        <v>0</v>
      </c>
      <c r="K136" s="140"/>
      <c r="L136" s="28"/>
      <c r="M136" s="141" t="s">
        <v>1</v>
      </c>
      <c r="N136" s="142" t="s">
        <v>42</v>
      </c>
      <c r="P136" s="143">
        <f t="shared" si="1"/>
        <v>0</v>
      </c>
      <c r="Q136" s="143">
        <v>0</v>
      </c>
      <c r="R136" s="143">
        <f t="shared" si="2"/>
        <v>0</v>
      </c>
      <c r="S136" s="143">
        <v>0</v>
      </c>
      <c r="T136" s="144">
        <f t="shared" si="3"/>
        <v>0</v>
      </c>
      <c r="AR136" s="145" t="s">
        <v>194</v>
      </c>
      <c r="AT136" s="145" t="s">
        <v>190</v>
      </c>
      <c r="AU136" s="145" t="s">
        <v>87</v>
      </c>
      <c r="AY136" s="13" t="s">
        <v>188</v>
      </c>
      <c r="BE136" s="146">
        <f t="shared" si="4"/>
        <v>0</v>
      </c>
      <c r="BF136" s="146">
        <f t="shared" si="5"/>
        <v>0</v>
      </c>
      <c r="BG136" s="146">
        <f t="shared" si="6"/>
        <v>0</v>
      </c>
      <c r="BH136" s="146">
        <f t="shared" si="7"/>
        <v>0</v>
      </c>
      <c r="BI136" s="146">
        <f t="shared" si="8"/>
        <v>0</v>
      </c>
      <c r="BJ136" s="13" t="s">
        <v>85</v>
      </c>
      <c r="BK136" s="146">
        <f t="shared" si="9"/>
        <v>0</v>
      </c>
      <c r="BL136" s="13" t="s">
        <v>194</v>
      </c>
      <c r="BM136" s="145" t="s">
        <v>2280</v>
      </c>
    </row>
    <row r="137" spans="2:65" s="1" customFormat="1" ht="33" customHeight="1">
      <c r="B137" s="28"/>
      <c r="C137" s="133" t="s">
        <v>199</v>
      </c>
      <c r="D137" s="133" t="s">
        <v>190</v>
      </c>
      <c r="E137" s="134" t="s">
        <v>416</v>
      </c>
      <c r="F137" s="135" t="s">
        <v>417</v>
      </c>
      <c r="G137" s="136" t="s">
        <v>258</v>
      </c>
      <c r="H137" s="137">
        <v>4.9749999999999996</v>
      </c>
      <c r="I137" s="138"/>
      <c r="J137" s="139">
        <f t="shared" si="0"/>
        <v>0</v>
      </c>
      <c r="K137" s="140"/>
      <c r="L137" s="28"/>
      <c r="M137" s="141" t="s">
        <v>1</v>
      </c>
      <c r="N137" s="142" t="s">
        <v>42</v>
      </c>
      <c r="P137" s="143">
        <f t="shared" si="1"/>
        <v>0</v>
      </c>
      <c r="Q137" s="143">
        <v>0</v>
      </c>
      <c r="R137" s="143">
        <f t="shared" si="2"/>
        <v>0</v>
      </c>
      <c r="S137" s="143">
        <v>0</v>
      </c>
      <c r="T137" s="144">
        <f t="shared" si="3"/>
        <v>0</v>
      </c>
      <c r="AR137" s="145" t="s">
        <v>194</v>
      </c>
      <c r="AT137" s="145" t="s">
        <v>190</v>
      </c>
      <c r="AU137" s="145" t="s">
        <v>87</v>
      </c>
      <c r="AY137" s="13" t="s">
        <v>188</v>
      </c>
      <c r="BE137" s="146">
        <f t="shared" si="4"/>
        <v>0</v>
      </c>
      <c r="BF137" s="146">
        <f t="shared" si="5"/>
        <v>0</v>
      </c>
      <c r="BG137" s="146">
        <f t="shared" si="6"/>
        <v>0</v>
      </c>
      <c r="BH137" s="146">
        <f t="shared" si="7"/>
        <v>0</v>
      </c>
      <c r="BI137" s="146">
        <f t="shared" si="8"/>
        <v>0</v>
      </c>
      <c r="BJ137" s="13" t="s">
        <v>85</v>
      </c>
      <c r="BK137" s="146">
        <f t="shared" si="9"/>
        <v>0</v>
      </c>
      <c r="BL137" s="13" t="s">
        <v>194</v>
      </c>
      <c r="BM137" s="145" t="s">
        <v>2281</v>
      </c>
    </row>
    <row r="138" spans="2:65" s="1" customFormat="1" ht="37.700000000000003" customHeight="1">
      <c r="B138" s="28"/>
      <c r="C138" s="133" t="s">
        <v>194</v>
      </c>
      <c r="D138" s="133" t="s">
        <v>190</v>
      </c>
      <c r="E138" s="134" t="s">
        <v>256</v>
      </c>
      <c r="F138" s="135" t="s">
        <v>257</v>
      </c>
      <c r="G138" s="136" t="s">
        <v>258</v>
      </c>
      <c r="H138" s="137">
        <v>150.053</v>
      </c>
      <c r="I138" s="138"/>
      <c r="J138" s="139">
        <f t="shared" si="0"/>
        <v>0</v>
      </c>
      <c r="K138" s="140"/>
      <c r="L138" s="28"/>
      <c r="M138" s="141" t="s">
        <v>1</v>
      </c>
      <c r="N138" s="142" t="s">
        <v>42</v>
      </c>
      <c r="P138" s="143">
        <f t="shared" si="1"/>
        <v>0</v>
      </c>
      <c r="Q138" s="143">
        <v>0</v>
      </c>
      <c r="R138" s="143">
        <f t="shared" si="2"/>
        <v>0</v>
      </c>
      <c r="S138" s="143">
        <v>0</v>
      </c>
      <c r="T138" s="144">
        <f t="shared" si="3"/>
        <v>0</v>
      </c>
      <c r="AR138" s="145" t="s">
        <v>194</v>
      </c>
      <c r="AT138" s="145" t="s">
        <v>190</v>
      </c>
      <c r="AU138" s="145" t="s">
        <v>87</v>
      </c>
      <c r="AY138" s="13" t="s">
        <v>188</v>
      </c>
      <c r="BE138" s="146">
        <f t="shared" si="4"/>
        <v>0</v>
      </c>
      <c r="BF138" s="146">
        <f t="shared" si="5"/>
        <v>0</v>
      </c>
      <c r="BG138" s="146">
        <f t="shared" si="6"/>
        <v>0</v>
      </c>
      <c r="BH138" s="146">
        <f t="shared" si="7"/>
        <v>0</v>
      </c>
      <c r="BI138" s="146">
        <f t="shared" si="8"/>
        <v>0</v>
      </c>
      <c r="BJ138" s="13" t="s">
        <v>85</v>
      </c>
      <c r="BK138" s="146">
        <f t="shared" si="9"/>
        <v>0</v>
      </c>
      <c r="BL138" s="13" t="s">
        <v>194</v>
      </c>
      <c r="BM138" s="145" t="s">
        <v>2282</v>
      </c>
    </row>
    <row r="139" spans="2:65" s="1" customFormat="1" ht="37.700000000000003" customHeight="1">
      <c r="B139" s="28"/>
      <c r="C139" s="133" t="s">
        <v>207</v>
      </c>
      <c r="D139" s="133" t="s">
        <v>190</v>
      </c>
      <c r="E139" s="134" t="s">
        <v>261</v>
      </c>
      <c r="F139" s="135" t="s">
        <v>262</v>
      </c>
      <c r="G139" s="136" t="s">
        <v>258</v>
      </c>
      <c r="H139" s="137">
        <v>1500.53</v>
      </c>
      <c r="I139" s="138"/>
      <c r="J139" s="139">
        <f t="shared" si="0"/>
        <v>0</v>
      </c>
      <c r="K139" s="140"/>
      <c r="L139" s="28"/>
      <c r="M139" s="141" t="s">
        <v>1</v>
      </c>
      <c r="N139" s="142" t="s">
        <v>42</v>
      </c>
      <c r="P139" s="143">
        <f t="shared" si="1"/>
        <v>0</v>
      </c>
      <c r="Q139" s="143">
        <v>0</v>
      </c>
      <c r="R139" s="143">
        <f t="shared" si="2"/>
        <v>0</v>
      </c>
      <c r="S139" s="143">
        <v>0</v>
      </c>
      <c r="T139" s="144">
        <f t="shared" si="3"/>
        <v>0</v>
      </c>
      <c r="AR139" s="145" t="s">
        <v>194</v>
      </c>
      <c r="AT139" s="145" t="s">
        <v>190</v>
      </c>
      <c r="AU139" s="145" t="s">
        <v>87</v>
      </c>
      <c r="AY139" s="13" t="s">
        <v>188</v>
      </c>
      <c r="BE139" s="146">
        <f t="shared" si="4"/>
        <v>0</v>
      </c>
      <c r="BF139" s="146">
        <f t="shared" si="5"/>
        <v>0</v>
      </c>
      <c r="BG139" s="146">
        <f t="shared" si="6"/>
        <v>0</v>
      </c>
      <c r="BH139" s="146">
        <f t="shared" si="7"/>
        <v>0</v>
      </c>
      <c r="BI139" s="146">
        <f t="shared" si="8"/>
        <v>0</v>
      </c>
      <c r="BJ139" s="13" t="s">
        <v>85</v>
      </c>
      <c r="BK139" s="146">
        <f t="shared" si="9"/>
        <v>0</v>
      </c>
      <c r="BL139" s="13" t="s">
        <v>194</v>
      </c>
      <c r="BM139" s="145" t="s">
        <v>2283</v>
      </c>
    </row>
    <row r="140" spans="2:65" s="1" customFormat="1" ht="33" customHeight="1">
      <c r="B140" s="28"/>
      <c r="C140" s="133" t="s">
        <v>211</v>
      </c>
      <c r="D140" s="133" t="s">
        <v>190</v>
      </c>
      <c r="E140" s="134" t="s">
        <v>265</v>
      </c>
      <c r="F140" s="135" t="s">
        <v>266</v>
      </c>
      <c r="G140" s="136" t="s">
        <v>267</v>
      </c>
      <c r="H140" s="137">
        <v>270.09500000000003</v>
      </c>
      <c r="I140" s="138"/>
      <c r="J140" s="139">
        <f t="shared" si="0"/>
        <v>0</v>
      </c>
      <c r="K140" s="140"/>
      <c r="L140" s="28"/>
      <c r="M140" s="141" t="s">
        <v>1</v>
      </c>
      <c r="N140" s="142" t="s">
        <v>42</v>
      </c>
      <c r="P140" s="143">
        <f t="shared" si="1"/>
        <v>0</v>
      </c>
      <c r="Q140" s="143">
        <v>0</v>
      </c>
      <c r="R140" s="143">
        <f t="shared" si="2"/>
        <v>0</v>
      </c>
      <c r="S140" s="143">
        <v>0</v>
      </c>
      <c r="T140" s="144">
        <f t="shared" si="3"/>
        <v>0</v>
      </c>
      <c r="AR140" s="145" t="s">
        <v>194</v>
      </c>
      <c r="AT140" s="145" t="s">
        <v>190</v>
      </c>
      <c r="AU140" s="145" t="s">
        <v>87</v>
      </c>
      <c r="AY140" s="13" t="s">
        <v>188</v>
      </c>
      <c r="BE140" s="146">
        <f t="shared" si="4"/>
        <v>0</v>
      </c>
      <c r="BF140" s="146">
        <f t="shared" si="5"/>
        <v>0</v>
      </c>
      <c r="BG140" s="146">
        <f t="shared" si="6"/>
        <v>0</v>
      </c>
      <c r="BH140" s="146">
        <f t="shared" si="7"/>
        <v>0</v>
      </c>
      <c r="BI140" s="146">
        <f t="shared" si="8"/>
        <v>0</v>
      </c>
      <c r="BJ140" s="13" t="s">
        <v>85</v>
      </c>
      <c r="BK140" s="146">
        <f t="shared" si="9"/>
        <v>0</v>
      </c>
      <c r="BL140" s="13" t="s">
        <v>194</v>
      </c>
      <c r="BM140" s="145" t="s">
        <v>2284</v>
      </c>
    </row>
    <row r="141" spans="2:65" s="1" customFormat="1" ht="16.5" customHeight="1">
      <c r="B141" s="28"/>
      <c r="C141" s="133" t="s">
        <v>215</v>
      </c>
      <c r="D141" s="133" t="s">
        <v>190</v>
      </c>
      <c r="E141" s="134" t="s">
        <v>270</v>
      </c>
      <c r="F141" s="135" t="s">
        <v>271</v>
      </c>
      <c r="G141" s="136" t="s">
        <v>258</v>
      </c>
      <c r="H141" s="137">
        <v>150.053</v>
      </c>
      <c r="I141" s="138"/>
      <c r="J141" s="139">
        <f t="shared" si="0"/>
        <v>0</v>
      </c>
      <c r="K141" s="140"/>
      <c r="L141" s="28"/>
      <c r="M141" s="141" t="s">
        <v>1</v>
      </c>
      <c r="N141" s="142" t="s">
        <v>42</v>
      </c>
      <c r="P141" s="143">
        <f t="shared" si="1"/>
        <v>0</v>
      </c>
      <c r="Q141" s="143">
        <v>0</v>
      </c>
      <c r="R141" s="143">
        <f t="shared" si="2"/>
        <v>0</v>
      </c>
      <c r="S141" s="143">
        <v>0</v>
      </c>
      <c r="T141" s="144">
        <f t="shared" si="3"/>
        <v>0</v>
      </c>
      <c r="AR141" s="145" t="s">
        <v>194</v>
      </c>
      <c r="AT141" s="145" t="s">
        <v>190</v>
      </c>
      <c r="AU141" s="145" t="s">
        <v>87</v>
      </c>
      <c r="AY141" s="13" t="s">
        <v>188</v>
      </c>
      <c r="BE141" s="146">
        <f t="shared" si="4"/>
        <v>0</v>
      </c>
      <c r="BF141" s="146">
        <f t="shared" si="5"/>
        <v>0</v>
      </c>
      <c r="BG141" s="146">
        <f t="shared" si="6"/>
        <v>0</v>
      </c>
      <c r="BH141" s="146">
        <f t="shared" si="7"/>
        <v>0</v>
      </c>
      <c r="BI141" s="146">
        <f t="shared" si="8"/>
        <v>0</v>
      </c>
      <c r="BJ141" s="13" t="s">
        <v>85</v>
      </c>
      <c r="BK141" s="146">
        <f t="shared" si="9"/>
        <v>0</v>
      </c>
      <c r="BL141" s="13" t="s">
        <v>194</v>
      </c>
      <c r="BM141" s="145" t="s">
        <v>2285</v>
      </c>
    </row>
    <row r="142" spans="2:65" s="1" customFormat="1" ht="37.700000000000003" customHeight="1">
      <c r="B142" s="28"/>
      <c r="C142" s="133" t="s">
        <v>220</v>
      </c>
      <c r="D142" s="133" t="s">
        <v>190</v>
      </c>
      <c r="E142" s="134" t="s">
        <v>423</v>
      </c>
      <c r="F142" s="135" t="s">
        <v>424</v>
      </c>
      <c r="G142" s="136" t="s">
        <v>205</v>
      </c>
      <c r="H142" s="137">
        <v>1125.3</v>
      </c>
      <c r="I142" s="138"/>
      <c r="J142" s="139">
        <f t="shared" si="0"/>
        <v>0</v>
      </c>
      <c r="K142" s="140"/>
      <c r="L142" s="28"/>
      <c r="M142" s="141" t="s">
        <v>1</v>
      </c>
      <c r="N142" s="142" t="s">
        <v>42</v>
      </c>
      <c r="P142" s="143">
        <f t="shared" si="1"/>
        <v>0</v>
      </c>
      <c r="Q142" s="143">
        <v>0</v>
      </c>
      <c r="R142" s="143">
        <f t="shared" si="2"/>
        <v>0</v>
      </c>
      <c r="S142" s="143">
        <v>0</v>
      </c>
      <c r="T142" s="144">
        <f t="shared" si="3"/>
        <v>0</v>
      </c>
      <c r="AR142" s="145" t="s">
        <v>194</v>
      </c>
      <c r="AT142" s="145" t="s">
        <v>190</v>
      </c>
      <c r="AU142" s="145" t="s">
        <v>87</v>
      </c>
      <c r="AY142" s="13" t="s">
        <v>188</v>
      </c>
      <c r="BE142" s="146">
        <f t="shared" si="4"/>
        <v>0</v>
      </c>
      <c r="BF142" s="146">
        <f t="shared" si="5"/>
        <v>0</v>
      </c>
      <c r="BG142" s="146">
        <f t="shared" si="6"/>
        <v>0</v>
      </c>
      <c r="BH142" s="146">
        <f t="shared" si="7"/>
        <v>0</v>
      </c>
      <c r="BI142" s="146">
        <f t="shared" si="8"/>
        <v>0</v>
      </c>
      <c r="BJ142" s="13" t="s">
        <v>85</v>
      </c>
      <c r="BK142" s="146">
        <f t="shared" si="9"/>
        <v>0</v>
      </c>
      <c r="BL142" s="13" t="s">
        <v>194</v>
      </c>
      <c r="BM142" s="145" t="s">
        <v>2286</v>
      </c>
    </row>
    <row r="143" spans="2:65" s="1" customFormat="1" ht="33" customHeight="1">
      <c r="B143" s="28"/>
      <c r="C143" s="133" t="s">
        <v>224</v>
      </c>
      <c r="D143" s="133" t="s">
        <v>190</v>
      </c>
      <c r="E143" s="134" t="s">
        <v>2287</v>
      </c>
      <c r="F143" s="135" t="s">
        <v>2288</v>
      </c>
      <c r="G143" s="136" t="s">
        <v>218</v>
      </c>
      <c r="H143" s="137">
        <v>216.7</v>
      </c>
      <c r="I143" s="138"/>
      <c r="J143" s="139">
        <f t="shared" si="0"/>
        <v>0</v>
      </c>
      <c r="K143" s="140"/>
      <c r="L143" s="28"/>
      <c r="M143" s="141" t="s">
        <v>1</v>
      </c>
      <c r="N143" s="142" t="s">
        <v>42</v>
      </c>
      <c r="P143" s="143">
        <f t="shared" si="1"/>
        <v>0</v>
      </c>
      <c r="Q143" s="143">
        <v>0</v>
      </c>
      <c r="R143" s="143">
        <f t="shared" si="2"/>
        <v>0</v>
      </c>
      <c r="S143" s="143">
        <v>0</v>
      </c>
      <c r="T143" s="144">
        <f t="shared" si="3"/>
        <v>0</v>
      </c>
      <c r="AR143" s="145" t="s">
        <v>194</v>
      </c>
      <c r="AT143" s="145" t="s">
        <v>190</v>
      </c>
      <c r="AU143" s="145" t="s">
        <v>87</v>
      </c>
      <c r="AY143" s="13" t="s">
        <v>188</v>
      </c>
      <c r="BE143" s="146">
        <f t="shared" si="4"/>
        <v>0</v>
      </c>
      <c r="BF143" s="146">
        <f t="shared" si="5"/>
        <v>0</v>
      </c>
      <c r="BG143" s="146">
        <f t="shared" si="6"/>
        <v>0</v>
      </c>
      <c r="BH143" s="146">
        <f t="shared" si="7"/>
        <v>0</v>
      </c>
      <c r="BI143" s="146">
        <f t="shared" si="8"/>
        <v>0</v>
      </c>
      <c r="BJ143" s="13" t="s">
        <v>85</v>
      </c>
      <c r="BK143" s="146">
        <f t="shared" si="9"/>
        <v>0</v>
      </c>
      <c r="BL143" s="13" t="s">
        <v>194</v>
      </c>
      <c r="BM143" s="145" t="s">
        <v>2289</v>
      </c>
    </row>
    <row r="144" spans="2:65" s="1" customFormat="1" ht="24.2" customHeight="1">
      <c r="B144" s="28"/>
      <c r="C144" s="153" t="s">
        <v>228</v>
      </c>
      <c r="D144" s="153" t="s">
        <v>433</v>
      </c>
      <c r="E144" s="154" t="s">
        <v>2290</v>
      </c>
      <c r="F144" s="155" t="s">
        <v>2291</v>
      </c>
      <c r="G144" s="156" t="s">
        <v>205</v>
      </c>
      <c r="H144" s="157">
        <v>182.02799999999999</v>
      </c>
      <c r="I144" s="158"/>
      <c r="J144" s="159">
        <f t="shared" si="0"/>
        <v>0</v>
      </c>
      <c r="K144" s="160"/>
      <c r="L144" s="161"/>
      <c r="M144" s="162" t="s">
        <v>1</v>
      </c>
      <c r="N144" s="163" t="s">
        <v>42</v>
      </c>
      <c r="P144" s="143">
        <f t="shared" si="1"/>
        <v>0</v>
      </c>
      <c r="Q144" s="143">
        <v>1E-3</v>
      </c>
      <c r="R144" s="143">
        <f t="shared" si="2"/>
        <v>0.182028</v>
      </c>
      <c r="S144" s="143">
        <v>0</v>
      </c>
      <c r="T144" s="144">
        <f t="shared" si="3"/>
        <v>0</v>
      </c>
      <c r="AR144" s="145" t="s">
        <v>220</v>
      </c>
      <c r="AT144" s="145" t="s">
        <v>433</v>
      </c>
      <c r="AU144" s="145" t="s">
        <v>87</v>
      </c>
      <c r="AY144" s="13" t="s">
        <v>188</v>
      </c>
      <c r="BE144" s="146">
        <f t="shared" si="4"/>
        <v>0</v>
      </c>
      <c r="BF144" s="146">
        <f t="shared" si="5"/>
        <v>0</v>
      </c>
      <c r="BG144" s="146">
        <f t="shared" si="6"/>
        <v>0</v>
      </c>
      <c r="BH144" s="146">
        <f t="shared" si="7"/>
        <v>0</v>
      </c>
      <c r="BI144" s="146">
        <f t="shared" si="8"/>
        <v>0</v>
      </c>
      <c r="BJ144" s="13" t="s">
        <v>85</v>
      </c>
      <c r="BK144" s="146">
        <f t="shared" si="9"/>
        <v>0</v>
      </c>
      <c r="BL144" s="13" t="s">
        <v>194</v>
      </c>
      <c r="BM144" s="145" t="s">
        <v>2292</v>
      </c>
    </row>
    <row r="145" spans="2:65" s="11" customFormat="1" ht="22.7" customHeight="1">
      <c r="B145" s="121"/>
      <c r="D145" s="122" t="s">
        <v>76</v>
      </c>
      <c r="E145" s="131" t="s">
        <v>87</v>
      </c>
      <c r="F145" s="131" t="s">
        <v>426</v>
      </c>
      <c r="I145" s="124"/>
      <c r="J145" s="132">
        <f>BK145</f>
        <v>0</v>
      </c>
      <c r="L145" s="121"/>
      <c r="M145" s="126"/>
      <c r="P145" s="127">
        <f>SUM(P146:P147)</f>
        <v>0</v>
      </c>
      <c r="R145" s="127">
        <f>SUM(R146:R147)</f>
        <v>10.150086589999999</v>
      </c>
      <c r="T145" s="128">
        <f>SUM(T146:T147)</f>
        <v>0</v>
      </c>
      <c r="AR145" s="122" t="s">
        <v>85</v>
      </c>
      <c r="AT145" s="129" t="s">
        <v>76</v>
      </c>
      <c r="AU145" s="129" t="s">
        <v>85</v>
      </c>
      <c r="AY145" s="122" t="s">
        <v>188</v>
      </c>
      <c r="BK145" s="130">
        <f>SUM(BK146:BK147)</f>
        <v>0</v>
      </c>
    </row>
    <row r="146" spans="2:65" s="1" customFormat="1" ht="16.5" customHeight="1">
      <c r="B146" s="28"/>
      <c r="C146" s="133" t="s">
        <v>232</v>
      </c>
      <c r="D146" s="133" t="s">
        <v>190</v>
      </c>
      <c r="E146" s="134" t="s">
        <v>2293</v>
      </c>
      <c r="F146" s="135" t="s">
        <v>2294</v>
      </c>
      <c r="G146" s="136" t="s">
        <v>258</v>
      </c>
      <c r="H146" s="137">
        <v>0.158</v>
      </c>
      <c r="I146" s="138"/>
      <c r="J146" s="139">
        <f>ROUND(I146*H146,2)</f>
        <v>0</v>
      </c>
      <c r="K146" s="140"/>
      <c r="L146" s="28"/>
      <c r="M146" s="141" t="s">
        <v>1</v>
      </c>
      <c r="N146" s="142" t="s">
        <v>42</v>
      </c>
      <c r="P146" s="143">
        <f>O146*H146</f>
        <v>0</v>
      </c>
      <c r="Q146" s="143">
        <v>2.5018699999999998</v>
      </c>
      <c r="R146" s="143">
        <f>Q146*H146</f>
        <v>0.39529545999999999</v>
      </c>
      <c r="S146" s="143">
        <v>0</v>
      </c>
      <c r="T146" s="144">
        <f>S146*H146</f>
        <v>0</v>
      </c>
      <c r="AR146" s="145" t="s">
        <v>194</v>
      </c>
      <c r="AT146" s="145" t="s">
        <v>190</v>
      </c>
      <c r="AU146" s="145" t="s">
        <v>87</v>
      </c>
      <c r="AY146" s="13" t="s">
        <v>188</v>
      </c>
      <c r="BE146" s="146">
        <f>IF(N146="základní",J146,0)</f>
        <v>0</v>
      </c>
      <c r="BF146" s="146">
        <f>IF(N146="snížená",J146,0)</f>
        <v>0</v>
      </c>
      <c r="BG146" s="146">
        <f>IF(N146="zákl. přenesená",J146,0)</f>
        <v>0</v>
      </c>
      <c r="BH146" s="146">
        <f>IF(N146="sníž. přenesená",J146,0)</f>
        <v>0</v>
      </c>
      <c r="BI146" s="146">
        <f>IF(N146="nulová",J146,0)</f>
        <v>0</v>
      </c>
      <c r="BJ146" s="13" t="s">
        <v>85</v>
      </c>
      <c r="BK146" s="146">
        <f>ROUND(I146*H146,2)</f>
        <v>0</v>
      </c>
      <c r="BL146" s="13" t="s">
        <v>194</v>
      </c>
      <c r="BM146" s="145" t="s">
        <v>2295</v>
      </c>
    </row>
    <row r="147" spans="2:65" s="1" customFormat="1" ht="16.5" customHeight="1">
      <c r="B147" s="28"/>
      <c r="C147" s="133" t="s">
        <v>8</v>
      </c>
      <c r="D147" s="133" t="s">
        <v>190</v>
      </c>
      <c r="E147" s="134" t="s">
        <v>447</v>
      </c>
      <c r="F147" s="135" t="s">
        <v>448</v>
      </c>
      <c r="G147" s="136" t="s">
        <v>258</v>
      </c>
      <c r="H147" s="137">
        <v>3.899</v>
      </c>
      <c r="I147" s="138"/>
      <c r="J147" s="139">
        <f>ROUND(I147*H147,2)</f>
        <v>0</v>
      </c>
      <c r="K147" s="140"/>
      <c r="L147" s="28"/>
      <c r="M147" s="141" t="s">
        <v>1</v>
      </c>
      <c r="N147" s="142" t="s">
        <v>42</v>
      </c>
      <c r="P147" s="143">
        <f>O147*H147</f>
        <v>0</v>
      </c>
      <c r="Q147" s="143">
        <v>2.5018699999999998</v>
      </c>
      <c r="R147" s="143">
        <f>Q147*H147</f>
        <v>9.7547911299999992</v>
      </c>
      <c r="S147" s="143">
        <v>0</v>
      </c>
      <c r="T147" s="144">
        <f>S147*H147</f>
        <v>0</v>
      </c>
      <c r="AR147" s="145" t="s">
        <v>194</v>
      </c>
      <c r="AT147" s="145" t="s">
        <v>190</v>
      </c>
      <c r="AU147" s="145" t="s">
        <v>87</v>
      </c>
      <c r="AY147" s="13" t="s">
        <v>188</v>
      </c>
      <c r="BE147" s="146">
        <f>IF(N147="základní",J147,0)</f>
        <v>0</v>
      </c>
      <c r="BF147" s="146">
        <f>IF(N147="snížená",J147,0)</f>
        <v>0</v>
      </c>
      <c r="BG147" s="146">
        <f>IF(N147="zákl. přenesená",J147,0)</f>
        <v>0</v>
      </c>
      <c r="BH147" s="146">
        <f>IF(N147="sníž. přenesená",J147,0)</f>
        <v>0</v>
      </c>
      <c r="BI147" s="146">
        <f>IF(N147="nulová",J147,0)</f>
        <v>0</v>
      </c>
      <c r="BJ147" s="13" t="s">
        <v>85</v>
      </c>
      <c r="BK147" s="146">
        <f>ROUND(I147*H147,2)</f>
        <v>0</v>
      </c>
      <c r="BL147" s="13" t="s">
        <v>194</v>
      </c>
      <c r="BM147" s="145" t="s">
        <v>2296</v>
      </c>
    </row>
    <row r="148" spans="2:65" s="11" customFormat="1" ht="22.7" customHeight="1">
      <c r="B148" s="121"/>
      <c r="D148" s="122" t="s">
        <v>76</v>
      </c>
      <c r="E148" s="131" t="s">
        <v>199</v>
      </c>
      <c r="F148" s="131" t="s">
        <v>276</v>
      </c>
      <c r="I148" s="124"/>
      <c r="J148" s="132">
        <f>BK148</f>
        <v>0</v>
      </c>
      <c r="L148" s="121"/>
      <c r="M148" s="126"/>
      <c r="P148" s="127">
        <f>SUM(P149:P152)</f>
        <v>0</v>
      </c>
      <c r="R148" s="127">
        <f>SUM(R149:R152)</f>
        <v>2.1085919999999998</v>
      </c>
      <c r="T148" s="128">
        <f>SUM(T149:T152)</f>
        <v>0</v>
      </c>
      <c r="AR148" s="122" t="s">
        <v>85</v>
      </c>
      <c r="AT148" s="129" t="s">
        <v>76</v>
      </c>
      <c r="AU148" s="129" t="s">
        <v>85</v>
      </c>
      <c r="AY148" s="122" t="s">
        <v>188</v>
      </c>
      <c r="BK148" s="130">
        <f>SUM(BK149:BK152)</f>
        <v>0</v>
      </c>
    </row>
    <row r="149" spans="2:65" s="1" customFormat="1" ht="24.2" customHeight="1">
      <c r="B149" s="28"/>
      <c r="C149" s="133" t="s">
        <v>239</v>
      </c>
      <c r="D149" s="133" t="s">
        <v>190</v>
      </c>
      <c r="E149" s="134" t="s">
        <v>2297</v>
      </c>
      <c r="F149" s="135" t="s">
        <v>2298</v>
      </c>
      <c r="G149" s="136" t="s">
        <v>218</v>
      </c>
      <c r="H149" s="137">
        <v>2.4</v>
      </c>
      <c r="I149" s="138"/>
      <c r="J149" s="139">
        <f>ROUND(I149*H149,2)</f>
        <v>0</v>
      </c>
      <c r="K149" s="140"/>
      <c r="L149" s="28"/>
      <c r="M149" s="141" t="s">
        <v>1</v>
      </c>
      <c r="N149" s="142" t="s">
        <v>42</v>
      </c>
      <c r="P149" s="143">
        <f>O149*H149</f>
        <v>0</v>
      </c>
      <c r="Q149" s="143">
        <v>0.24127000000000001</v>
      </c>
      <c r="R149" s="143">
        <f>Q149*H149</f>
        <v>0.57904800000000001</v>
      </c>
      <c r="S149" s="143">
        <v>0</v>
      </c>
      <c r="T149" s="144">
        <f>S149*H149</f>
        <v>0</v>
      </c>
      <c r="AR149" s="145" t="s">
        <v>194</v>
      </c>
      <c r="AT149" s="145" t="s">
        <v>190</v>
      </c>
      <c r="AU149" s="145" t="s">
        <v>87</v>
      </c>
      <c r="AY149" s="13" t="s">
        <v>188</v>
      </c>
      <c r="BE149" s="146">
        <f>IF(N149="základní",J149,0)</f>
        <v>0</v>
      </c>
      <c r="BF149" s="146">
        <f>IF(N149="snížená",J149,0)</f>
        <v>0</v>
      </c>
      <c r="BG149" s="146">
        <f>IF(N149="zákl. přenesená",J149,0)</f>
        <v>0</v>
      </c>
      <c r="BH149" s="146">
        <f>IF(N149="sníž. přenesená",J149,0)</f>
        <v>0</v>
      </c>
      <c r="BI149" s="146">
        <f>IF(N149="nulová",J149,0)</f>
        <v>0</v>
      </c>
      <c r="BJ149" s="13" t="s">
        <v>85</v>
      </c>
      <c r="BK149" s="146">
        <f>ROUND(I149*H149,2)</f>
        <v>0</v>
      </c>
      <c r="BL149" s="13" t="s">
        <v>194</v>
      </c>
      <c r="BM149" s="145" t="s">
        <v>2299</v>
      </c>
    </row>
    <row r="150" spans="2:65" s="1" customFormat="1" ht="24.2" customHeight="1">
      <c r="B150" s="28"/>
      <c r="C150" s="153" t="s">
        <v>243</v>
      </c>
      <c r="D150" s="153" t="s">
        <v>433</v>
      </c>
      <c r="E150" s="154" t="s">
        <v>2300</v>
      </c>
      <c r="F150" s="155" t="s">
        <v>2301</v>
      </c>
      <c r="G150" s="156" t="s">
        <v>193</v>
      </c>
      <c r="H150" s="157">
        <v>8.08</v>
      </c>
      <c r="I150" s="158"/>
      <c r="J150" s="159">
        <f>ROUND(I150*H150,2)</f>
        <v>0</v>
      </c>
      <c r="K150" s="160"/>
      <c r="L150" s="161"/>
      <c r="M150" s="162" t="s">
        <v>1</v>
      </c>
      <c r="N150" s="163" t="s">
        <v>42</v>
      </c>
      <c r="P150" s="143">
        <f>O150*H150</f>
        <v>0</v>
      </c>
      <c r="Q150" s="143">
        <v>3.6499999999999998E-2</v>
      </c>
      <c r="R150" s="143">
        <f>Q150*H150</f>
        <v>0.29491999999999996</v>
      </c>
      <c r="S150" s="143">
        <v>0</v>
      </c>
      <c r="T150" s="144">
        <f>S150*H150</f>
        <v>0</v>
      </c>
      <c r="AR150" s="145" t="s">
        <v>220</v>
      </c>
      <c r="AT150" s="145" t="s">
        <v>433</v>
      </c>
      <c r="AU150" s="145" t="s">
        <v>87</v>
      </c>
      <c r="AY150" s="13" t="s">
        <v>188</v>
      </c>
      <c r="BE150" s="146">
        <f>IF(N150="základní",J150,0)</f>
        <v>0</v>
      </c>
      <c r="BF150" s="146">
        <f>IF(N150="snížená",J150,0)</f>
        <v>0</v>
      </c>
      <c r="BG150" s="146">
        <f>IF(N150="zákl. přenesená",J150,0)</f>
        <v>0</v>
      </c>
      <c r="BH150" s="146">
        <f>IF(N150="sníž. přenesená",J150,0)</f>
        <v>0</v>
      </c>
      <c r="BI150" s="146">
        <f>IF(N150="nulová",J150,0)</f>
        <v>0</v>
      </c>
      <c r="BJ150" s="13" t="s">
        <v>85</v>
      </c>
      <c r="BK150" s="146">
        <f>ROUND(I150*H150,2)</f>
        <v>0</v>
      </c>
      <c r="BL150" s="13" t="s">
        <v>194</v>
      </c>
      <c r="BM150" s="145" t="s">
        <v>2302</v>
      </c>
    </row>
    <row r="151" spans="2:65" s="1" customFormat="1" ht="24.2" customHeight="1">
      <c r="B151" s="28"/>
      <c r="C151" s="133" t="s">
        <v>247</v>
      </c>
      <c r="D151" s="133" t="s">
        <v>190</v>
      </c>
      <c r="E151" s="134" t="s">
        <v>2303</v>
      </c>
      <c r="F151" s="135" t="s">
        <v>2304</v>
      </c>
      <c r="G151" s="136" t="s">
        <v>218</v>
      </c>
      <c r="H151" s="137">
        <v>161.6</v>
      </c>
      <c r="I151" s="138"/>
      <c r="J151" s="139">
        <f>ROUND(I151*H151,2)</f>
        <v>0</v>
      </c>
      <c r="K151" s="140"/>
      <c r="L151" s="28"/>
      <c r="M151" s="141" t="s">
        <v>1</v>
      </c>
      <c r="N151" s="142" t="s">
        <v>42</v>
      </c>
      <c r="P151" s="143">
        <f>O151*H151</f>
        <v>0</v>
      </c>
      <c r="Q151" s="143">
        <v>0</v>
      </c>
      <c r="R151" s="143">
        <f>Q151*H151</f>
        <v>0</v>
      </c>
      <c r="S151" s="143">
        <v>0</v>
      </c>
      <c r="T151" s="144">
        <f>S151*H151</f>
        <v>0</v>
      </c>
      <c r="AR151" s="145" t="s">
        <v>194</v>
      </c>
      <c r="AT151" s="145" t="s">
        <v>190</v>
      </c>
      <c r="AU151" s="145" t="s">
        <v>87</v>
      </c>
      <c r="AY151" s="13" t="s">
        <v>188</v>
      </c>
      <c r="BE151" s="146">
        <f>IF(N151="základní",J151,0)</f>
        <v>0</v>
      </c>
      <c r="BF151" s="146">
        <f>IF(N151="snížená",J151,0)</f>
        <v>0</v>
      </c>
      <c r="BG151" s="146">
        <f>IF(N151="zákl. přenesená",J151,0)</f>
        <v>0</v>
      </c>
      <c r="BH151" s="146">
        <f>IF(N151="sníž. přenesená",J151,0)</f>
        <v>0</v>
      </c>
      <c r="BI151" s="146">
        <f>IF(N151="nulová",J151,0)</f>
        <v>0</v>
      </c>
      <c r="BJ151" s="13" t="s">
        <v>85</v>
      </c>
      <c r="BK151" s="146">
        <f>ROUND(I151*H151,2)</f>
        <v>0</v>
      </c>
      <c r="BL151" s="13" t="s">
        <v>194</v>
      </c>
      <c r="BM151" s="145" t="s">
        <v>2305</v>
      </c>
    </row>
    <row r="152" spans="2:65" s="1" customFormat="1" ht="44.25" customHeight="1">
      <c r="B152" s="28"/>
      <c r="C152" s="153" t="s">
        <v>251</v>
      </c>
      <c r="D152" s="153" t="s">
        <v>433</v>
      </c>
      <c r="E152" s="154" t="s">
        <v>2306</v>
      </c>
      <c r="F152" s="155" t="s">
        <v>2307</v>
      </c>
      <c r="G152" s="156" t="s">
        <v>193</v>
      </c>
      <c r="H152" s="157">
        <v>64.64</v>
      </c>
      <c r="I152" s="158"/>
      <c r="J152" s="159">
        <f>ROUND(I152*H152,2)</f>
        <v>0</v>
      </c>
      <c r="K152" s="160"/>
      <c r="L152" s="161"/>
      <c r="M152" s="162" t="s">
        <v>1</v>
      </c>
      <c r="N152" s="163" t="s">
        <v>42</v>
      </c>
      <c r="P152" s="143">
        <f>O152*H152</f>
        <v>0</v>
      </c>
      <c r="Q152" s="143">
        <v>1.9099999999999999E-2</v>
      </c>
      <c r="R152" s="143">
        <f>Q152*H152</f>
        <v>1.2346239999999999</v>
      </c>
      <c r="S152" s="143">
        <v>0</v>
      </c>
      <c r="T152" s="144">
        <f>S152*H152</f>
        <v>0</v>
      </c>
      <c r="AR152" s="145" t="s">
        <v>220</v>
      </c>
      <c r="AT152" s="145" t="s">
        <v>433</v>
      </c>
      <c r="AU152" s="145" t="s">
        <v>87</v>
      </c>
      <c r="AY152" s="13" t="s">
        <v>188</v>
      </c>
      <c r="BE152" s="146">
        <f>IF(N152="základní",J152,0)</f>
        <v>0</v>
      </c>
      <c r="BF152" s="146">
        <f>IF(N152="snížená",J152,0)</f>
        <v>0</v>
      </c>
      <c r="BG152" s="146">
        <f>IF(N152="zákl. přenesená",J152,0)</f>
        <v>0</v>
      </c>
      <c r="BH152" s="146">
        <f>IF(N152="sníž. přenesená",J152,0)</f>
        <v>0</v>
      </c>
      <c r="BI152" s="146">
        <f>IF(N152="nulová",J152,0)</f>
        <v>0</v>
      </c>
      <c r="BJ152" s="13" t="s">
        <v>85</v>
      </c>
      <c r="BK152" s="146">
        <f>ROUND(I152*H152,2)</f>
        <v>0</v>
      </c>
      <c r="BL152" s="13" t="s">
        <v>194</v>
      </c>
      <c r="BM152" s="145" t="s">
        <v>2308</v>
      </c>
    </row>
    <row r="153" spans="2:65" s="11" customFormat="1" ht="22.7" customHeight="1">
      <c r="B153" s="121"/>
      <c r="D153" s="122" t="s">
        <v>76</v>
      </c>
      <c r="E153" s="131" t="s">
        <v>194</v>
      </c>
      <c r="F153" s="131" t="s">
        <v>710</v>
      </c>
      <c r="I153" s="124"/>
      <c r="J153" s="132">
        <f>BK153</f>
        <v>0</v>
      </c>
      <c r="L153" s="121"/>
      <c r="M153" s="126"/>
      <c r="P153" s="127">
        <f>SUM(P154:P155)</f>
        <v>0</v>
      </c>
      <c r="R153" s="127">
        <f>SUM(R154:R155)</f>
        <v>0.93509999999999993</v>
      </c>
      <c r="T153" s="128">
        <f>SUM(T154:T155)</f>
        <v>0</v>
      </c>
      <c r="AR153" s="122" t="s">
        <v>85</v>
      </c>
      <c r="AT153" s="129" t="s">
        <v>76</v>
      </c>
      <c r="AU153" s="129" t="s">
        <v>85</v>
      </c>
      <c r="AY153" s="122" t="s">
        <v>188</v>
      </c>
      <c r="BK153" s="130">
        <f>SUM(BK154:BK155)</f>
        <v>0</v>
      </c>
    </row>
    <row r="154" spans="2:65" s="1" customFormat="1" ht="24.2" customHeight="1">
      <c r="B154" s="28"/>
      <c r="C154" s="133" t="s">
        <v>255</v>
      </c>
      <c r="D154" s="133" t="s">
        <v>190</v>
      </c>
      <c r="E154" s="134" t="s">
        <v>2309</v>
      </c>
      <c r="F154" s="135" t="s">
        <v>2310</v>
      </c>
      <c r="G154" s="136" t="s">
        <v>218</v>
      </c>
      <c r="H154" s="137">
        <v>6</v>
      </c>
      <c r="I154" s="138"/>
      <c r="J154" s="139">
        <f>ROUND(I154*H154,2)</f>
        <v>0</v>
      </c>
      <c r="K154" s="140"/>
      <c r="L154" s="28"/>
      <c r="M154" s="141" t="s">
        <v>1</v>
      </c>
      <c r="N154" s="142" t="s">
        <v>42</v>
      </c>
      <c r="P154" s="143">
        <f>O154*H154</f>
        <v>0</v>
      </c>
      <c r="Q154" s="143">
        <v>3.465E-2</v>
      </c>
      <c r="R154" s="143">
        <f>Q154*H154</f>
        <v>0.2079</v>
      </c>
      <c r="S154" s="143">
        <v>0</v>
      </c>
      <c r="T154" s="144">
        <f>S154*H154</f>
        <v>0</v>
      </c>
      <c r="AR154" s="145" t="s">
        <v>194</v>
      </c>
      <c r="AT154" s="145" t="s">
        <v>190</v>
      </c>
      <c r="AU154" s="145" t="s">
        <v>87</v>
      </c>
      <c r="AY154" s="13" t="s">
        <v>188</v>
      </c>
      <c r="BE154" s="146">
        <f>IF(N154="základní",J154,0)</f>
        <v>0</v>
      </c>
      <c r="BF154" s="146">
        <f>IF(N154="snížená",J154,0)</f>
        <v>0</v>
      </c>
      <c r="BG154" s="146">
        <f>IF(N154="zákl. přenesená",J154,0)</f>
        <v>0</v>
      </c>
      <c r="BH154" s="146">
        <f>IF(N154="sníž. přenesená",J154,0)</f>
        <v>0</v>
      </c>
      <c r="BI154" s="146">
        <f>IF(N154="nulová",J154,0)</f>
        <v>0</v>
      </c>
      <c r="BJ154" s="13" t="s">
        <v>85</v>
      </c>
      <c r="BK154" s="146">
        <f>ROUND(I154*H154,2)</f>
        <v>0</v>
      </c>
      <c r="BL154" s="13" t="s">
        <v>194</v>
      </c>
      <c r="BM154" s="145" t="s">
        <v>2311</v>
      </c>
    </row>
    <row r="155" spans="2:65" s="1" customFormat="1" ht="16.5" customHeight="1">
      <c r="B155" s="28"/>
      <c r="C155" s="153" t="s">
        <v>260</v>
      </c>
      <c r="D155" s="153" t="s">
        <v>433</v>
      </c>
      <c r="E155" s="154" t="s">
        <v>2312</v>
      </c>
      <c r="F155" s="155" t="s">
        <v>2313</v>
      </c>
      <c r="G155" s="156" t="s">
        <v>218</v>
      </c>
      <c r="H155" s="157">
        <v>6.06</v>
      </c>
      <c r="I155" s="158"/>
      <c r="J155" s="159">
        <f>ROUND(I155*H155,2)</f>
        <v>0</v>
      </c>
      <c r="K155" s="160"/>
      <c r="L155" s="161"/>
      <c r="M155" s="162" t="s">
        <v>1</v>
      </c>
      <c r="N155" s="163" t="s">
        <v>42</v>
      </c>
      <c r="P155" s="143">
        <f>O155*H155</f>
        <v>0</v>
      </c>
      <c r="Q155" s="143">
        <v>0.12</v>
      </c>
      <c r="R155" s="143">
        <f>Q155*H155</f>
        <v>0.72719999999999996</v>
      </c>
      <c r="S155" s="143">
        <v>0</v>
      </c>
      <c r="T155" s="144">
        <f>S155*H155</f>
        <v>0</v>
      </c>
      <c r="AR155" s="145" t="s">
        <v>220</v>
      </c>
      <c r="AT155" s="145" t="s">
        <v>433</v>
      </c>
      <c r="AU155" s="145" t="s">
        <v>87</v>
      </c>
      <c r="AY155" s="13" t="s">
        <v>188</v>
      </c>
      <c r="BE155" s="146">
        <f>IF(N155="základní",J155,0)</f>
        <v>0</v>
      </c>
      <c r="BF155" s="146">
        <f>IF(N155="snížená",J155,0)</f>
        <v>0</v>
      </c>
      <c r="BG155" s="146">
        <f>IF(N155="zákl. přenesená",J155,0)</f>
        <v>0</v>
      </c>
      <c r="BH155" s="146">
        <f>IF(N155="sníž. přenesená",J155,0)</f>
        <v>0</v>
      </c>
      <c r="BI155" s="146">
        <f>IF(N155="nulová",J155,0)</f>
        <v>0</v>
      </c>
      <c r="BJ155" s="13" t="s">
        <v>85</v>
      </c>
      <c r="BK155" s="146">
        <f>ROUND(I155*H155,2)</f>
        <v>0</v>
      </c>
      <c r="BL155" s="13" t="s">
        <v>194</v>
      </c>
      <c r="BM155" s="145" t="s">
        <v>2314</v>
      </c>
    </row>
    <row r="156" spans="2:65" s="11" customFormat="1" ht="22.7" customHeight="1">
      <c r="B156" s="121"/>
      <c r="D156" s="122" t="s">
        <v>76</v>
      </c>
      <c r="E156" s="131" t="s">
        <v>207</v>
      </c>
      <c r="F156" s="131" t="s">
        <v>450</v>
      </c>
      <c r="I156" s="124"/>
      <c r="J156" s="132">
        <f>BK156</f>
        <v>0</v>
      </c>
      <c r="L156" s="121"/>
      <c r="M156" s="126"/>
      <c r="P156" s="127">
        <f>SUM(P157:P172)</f>
        <v>0</v>
      </c>
      <c r="R156" s="127">
        <f>SUM(R157:R172)</f>
        <v>1049.5015840000001</v>
      </c>
      <c r="T156" s="128">
        <f>SUM(T157:T172)</f>
        <v>0</v>
      </c>
      <c r="AR156" s="122" t="s">
        <v>85</v>
      </c>
      <c r="AT156" s="129" t="s">
        <v>76</v>
      </c>
      <c r="AU156" s="129" t="s">
        <v>85</v>
      </c>
      <c r="AY156" s="122" t="s">
        <v>188</v>
      </c>
      <c r="BK156" s="130">
        <f>SUM(BK157:BK172)</f>
        <v>0</v>
      </c>
    </row>
    <row r="157" spans="2:65" s="1" customFormat="1" ht="24.2" customHeight="1">
      <c r="B157" s="28"/>
      <c r="C157" s="133" t="s">
        <v>264</v>
      </c>
      <c r="D157" s="133" t="s">
        <v>190</v>
      </c>
      <c r="E157" s="134" t="s">
        <v>750</v>
      </c>
      <c r="F157" s="135" t="s">
        <v>751</v>
      </c>
      <c r="G157" s="136" t="s">
        <v>205</v>
      </c>
      <c r="H157" s="137">
        <v>336</v>
      </c>
      <c r="I157" s="138"/>
      <c r="J157" s="139">
        <f t="shared" ref="J157:J172" si="10">ROUND(I157*H157,2)</f>
        <v>0</v>
      </c>
      <c r="K157" s="140"/>
      <c r="L157" s="28"/>
      <c r="M157" s="141" t="s">
        <v>1</v>
      </c>
      <c r="N157" s="142" t="s">
        <v>42</v>
      </c>
      <c r="P157" s="143">
        <f t="shared" ref="P157:P172" si="11">O157*H157</f>
        <v>0</v>
      </c>
      <c r="Q157" s="143">
        <v>0.106</v>
      </c>
      <c r="R157" s="143">
        <f t="shared" ref="R157:R172" si="12">Q157*H157</f>
        <v>35.616</v>
      </c>
      <c r="S157" s="143">
        <v>0</v>
      </c>
      <c r="T157" s="144">
        <f t="shared" ref="T157:T172" si="13">S157*H157</f>
        <v>0</v>
      </c>
      <c r="AR157" s="145" t="s">
        <v>194</v>
      </c>
      <c r="AT157" s="145" t="s">
        <v>190</v>
      </c>
      <c r="AU157" s="145" t="s">
        <v>87</v>
      </c>
      <c r="AY157" s="13" t="s">
        <v>188</v>
      </c>
      <c r="BE157" s="146">
        <f t="shared" ref="BE157:BE172" si="14">IF(N157="základní",J157,0)</f>
        <v>0</v>
      </c>
      <c r="BF157" s="146">
        <f t="shared" ref="BF157:BF172" si="15">IF(N157="snížená",J157,0)</f>
        <v>0</v>
      </c>
      <c r="BG157" s="146">
        <f t="shared" ref="BG157:BG172" si="16">IF(N157="zákl. přenesená",J157,0)</f>
        <v>0</v>
      </c>
      <c r="BH157" s="146">
        <f t="shared" ref="BH157:BH172" si="17">IF(N157="sníž. přenesená",J157,0)</f>
        <v>0</v>
      </c>
      <c r="BI157" s="146">
        <f t="shared" ref="BI157:BI172" si="18">IF(N157="nulová",J157,0)</f>
        <v>0</v>
      </c>
      <c r="BJ157" s="13" t="s">
        <v>85</v>
      </c>
      <c r="BK157" s="146">
        <f t="shared" ref="BK157:BK172" si="19">ROUND(I157*H157,2)</f>
        <v>0</v>
      </c>
      <c r="BL157" s="13" t="s">
        <v>194</v>
      </c>
      <c r="BM157" s="145" t="s">
        <v>2315</v>
      </c>
    </row>
    <row r="158" spans="2:65" s="1" customFormat="1" ht="24.2" customHeight="1">
      <c r="B158" s="28"/>
      <c r="C158" s="133" t="s">
        <v>269</v>
      </c>
      <c r="D158" s="133" t="s">
        <v>190</v>
      </c>
      <c r="E158" s="134" t="s">
        <v>2316</v>
      </c>
      <c r="F158" s="135" t="s">
        <v>2317</v>
      </c>
      <c r="G158" s="136" t="s">
        <v>205</v>
      </c>
      <c r="H158" s="137">
        <v>62.1</v>
      </c>
      <c r="I158" s="138"/>
      <c r="J158" s="139">
        <f t="shared" si="10"/>
        <v>0</v>
      </c>
      <c r="K158" s="140"/>
      <c r="L158" s="28"/>
      <c r="M158" s="141" t="s">
        <v>1</v>
      </c>
      <c r="N158" s="142" t="s">
        <v>42</v>
      </c>
      <c r="P158" s="143">
        <f t="shared" si="11"/>
        <v>0</v>
      </c>
      <c r="Q158" s="143">
        <v>0.1585</v>
      </c>
      <c r="R158" s="143">
        <f t="shared" si="12"/>
        <v>9.8428500000000003</v>
      </c>
      <c r="S158" s="143">
        <v>0</v>
      </c>
      <c r="T158" s="144">
        <f t="shared" si="13"/>
        <v>0</v>
      </c>
      <c r="AR158" s="145" t="s">
        <v>194</v>
      </c>
      <c r="AT158" s="145" t="s">
        <v>190</v>
      </c>
      <c r="AU158" s="145" t="s">
        <v>87</v>
      </c>
      <c r="AY158" s="13" t="s">
        <v>188</v>
      </c>
      <c r="BE158" s="146">
        <f t="shared" si="14"/>
        <v>0</v>
      </c>
      <c r="BF158" s="146">
        <f t="shared" si="15"/>
        <v>0</v>
      </c>
      <c r="BG158" s="146">
        <f t="shared" si="16"/>
        <v>0</v>
      </c>
      <c r="BH158" s="146">
        <f t="shared" si="17"/>
        <v>0</v>
      </c>
      <c r="BI158" s="146">
        <f t="shared" si="18"/>
        <v>0</v>
      </c>
      <c r="BJ158" s="13" t="s">
        <v>85</v>
      </c>
      <c r="BK158" s="146">
        <f t="shared" si="19"/>
        <v>0</v>
      </c>
      <c r="BL158" s="13" t="s">
        <v>194</v>
      </c>
      <c r="BM158" s="145" t="s">
        <v>2318</v>
      </c>
    </row>
    <row r="159" spans="2:65" s="1" customFormat="1" ht="33" customHeight="1">
      <c r="B159" s="28"/>
      <c r="C159" s="133" t="s">
        <v>7</v>
      </c>
      <c r="D159" s="133" t="s">
        <v>190</v>
      </c>
      <c r="E159" s="134" t="s">
        <v>2319</v>
      </c>
      <c r="F159" s="135" t="s">
        <v>2320</v>
      </c>
      <c r="G159" s="136" t="s">
        <v>205</v>
      </c>
      <c r="H159" s="137">
        <v>3</v>
      </c>
      <c r="I159" s="138"/>
      <c r="J159" s="139">
        <f t="shared" si="10"/>
        <v>0</v>
      </c>
      <c r="K159" s="140"/>
      <c r="L159" s="28"/>
      <c r="M159" s="141" t="s">
        <v>1</v>
      </c>
      <c r="N159" s="142" t="s">
        <v>42</v>
      </c>
      <c r="P159" s="143">
        <f t="shared" si="11"/>
        <v>0</v>
      </c>
      <c r="Q159" s="143">
        <v>0</v>
      </c>
      <c r="R159" s="143">
        <f t="shared" si="12"/>
        <v>0</v>
      </c>
      <c r="S159" s="143">
        <v>0</v>
      </c>
      <c r="T159" s="144">
        <f t="shared" si="13"/>
        <v>0</v>
      </c>
      <c r="AR159" s="145" t="s">
        <v>194</v>
      </c>
      <c r="AT159" s="145" t="s">
        <v>190</v>
      </c>
      <c r="AU159" s="145" t="s">
        <v>87</v>
      </c>
      <c r="AY159" s="13" t="s">
        <v>188</v>
      </c>
      <c r="BE159" s="146">
        <f t="shared" si="14"/>
        <v>0</v>
      </c>
      <c r="BF159" s="146">
        <f t="shared" si="15"/>
        <v>0</v>
      </c>
      <c r="BG159" s="146">
        <f t="shared" si="16"/>
        <v>0</v>
      </c>
      <c r="BH159" s="146">
        <f t="shared" si="17"/>
        <v>0</v>
      </c>
      <c r="BI159" s="146">
        <f t="shared" si="18"/>
        <v>0</v>
      </c>
      <c r="BJ159" s="13" t="s">
        <v>85</v>
      </c>
      <c r="BK159" s="146">
        <f t="shared" si="19"/>
        <v>0</v>
      </c>
      <c r="BL159" s="13" t="s">
        <v>194</v>
      </c>
      <c r="BM159" s="145" t="s">
        <v>2321</v>
      </c>
    </row>
    <row r="160" spans="2:65" s="1" customFormat="1" ht="24.2" customHeight="1">
      <c r="B160" s="28"/>
      <c r="C160" s="133" t="s">
        <v>277</v>
      </c>
      <c r="D160" s="133" t="s">
        <v>190</v>
      </c>
      <c r="E160" s="134" t="s">
        <v>2322</v>
      </c>
      <c r="F160" s="135" t="s">
        <v>2323</v>
      </c>
      <c r="G160" s="136" t="s">
        <v>205</v>
      </c>
      <c r="H160" s="137">
        <v>336</v>
      </c>
      <c r="I160" s="138"/>
      <c r="J160" s="139">
        <f t="shared" si="10"/>
        <v>0</v>
      </c>
      <c r="K160" s="140"/>
      <c r="L160" s="28"/>
      <c r="M160" s="141" t="s">
        <v>1</v>
      </c>
      <c r="N160" s="142" t="s">
        <v>42</v>
      </c>
      <c r="P160" s="143">
        <f t="shared" si="11"/>
        <v>0</v>
      </c>
      <c r="Q160" s="143">
        <v>0.23</v>
      </c>
      <c r="R160" s="143">
        <f t="shared" si="12"/>
        <v>77.28</v>
      </c>
      <c r="S160" s="143">
        <v>0</v>
      </c>
      <c r="T160" s="144">
        <f t="shared" si="13"/>
        <v>0</v>
      </c>
      <c r="AR160" s="145" t="s">
        <v>194</v>
      </c>
      <c r="AT160" s="145" t="s">
        <v>190</v>
      </c>
      <c r="AU160" s="145" t="s">
        <v>87</v>
      </c>
      <c r="AY160" s="13" t="s">
        <v>188</v>
      </c>
      <c r="BE160" s="146">
        <f t="shared" si="14"/>
        <v>0</v>
      </c>
      <c r="BF160" s="146">
        <f t="shared" si="15"/>
        <v>0</v>
      </c>
      <c r="BG160" s="146">
        <f t="shared" si="16"/>
        <v>0</v>
      </c>
      <c r="BH160" s="146">
        <f t="shared" si="17"/>
        <v>0</v>
      </c>
      <c r="BI160" s="146">
        <f t="shared" si="18"/>
        <v>0</v>
      </c>
      <c r="BJ160" s="13" t="s">
        <v>85</v>
      </c>
      <c r="BK160" s="146">
        <f t="shared" si="19"/>
        <v>0</v>
      </c>
      <c r="BL160" s="13" t="s">
        <v>194</v>
      </c>
      <c r="BM160" s="145" t="s">
        <v>2324</v>
      </c>
    </row>
    <row r="161" spans="2:65" s="1" customFormat="1" ht="24.2" customHeight="1">
      <c r="B161" s="28"/>
      <c r="C161" s="133" t="s">
        <v>282</v>
      </c>
      <c r="D161" s="133" t="s">
        <v>190</v>
      </c>
      <c r="E161" s="134" t="s">
        <v>2325</v>
      </c>
      <c r="F161" s="135" t="s">
        <v>2326</v>
      </c>
      <c r="G161" s="136" t="s">
        <v>205</v>
      </c>
      <c r="H161" s="137">
        <v>3</v>
      </c>
      <c r="I161" s="138"/>
      <c r="J161" s="139">
        <f t="shared" si="10"/>
        <v>0</v>
      </c>
      <c r="K161" s="140"/>
      <c r="L161" s="28"/>
      <c r="M161" s="141" t="s">
        <v>1</v>
      </c>
      <c r="N161" s="142" t="s">
        <v>42</v>
      </c>
      <c r="P161" s="143">
        <f t="shared" si="11"/>
        <v>0</v>
      </c>
      <c r="Q161" s="143">
        <v>0</v>
      </c>
      <c r="R161" s="143">
        <f t="shared" si="12"/>
        <v>0</v>
      </c>
      <c r="S161" s="143">
        <v>0</v>
      </c>
      <c r="T161" s="144">
        <f t="shared" si="13"/>
        <v>0</v>
      </c>
      <c r="AR161" s="145" t="s">
        <v>194</v>
      </c>
      <c r="AT161" s="145" t="s">
        <v>190</v>
      </c>
      <c r="AU161" s="145" t="s">
        <v>87</v>
      </c>
      <c r="AY161" s="13" t="s">
        <v>188</v>
      </c>
      <c r="BE161" s="146">
        <f t="shared" si="14"/>
        <v>0</v>
      </c>
      <c r="BF161" s="146">
        <f t="shared" si="15"/>
        <v>0</v>
      </c>
      <c r="BG161" s="146">
        <f t="shared" si="16"/>
        <v>0</v>
      </c>
      <c r="BH161" s="146">
        <f t="shared" si="17"/>
        <v>0</v>
      </c>
      <c r="BI161" s="146">
        <f t="shared" si="18"/>
        <v>0</v>
      </c>
      <c r="BJ161" s="13" t="s">
        <v>85</v>
      </c>
      <c r="BK161" s="146">
        <f t="shared" si="19"/>
        <v>0</v>
      </c>
      <c r="BL161" s="13" t="s">
        <v>194</v>
      </c>
      <c r="BM161" s="145" t="s">
        <v>2327</v>
      </c>
    </row>
    <row r="162" spans="2:65" s="1" customFormat="1" ht="24.2" customHeight="1">
      <c r="B162" s="28"/>
      <c r="C162" s="133" t="s">
        <v>286</v>
      </c>
      <c r="D162" s="133" t="s">
        <v>190</v>
      </c>
      <c r="E162" s="134" t="s">
        <v>2328</v>
      </c>
      <c r="F162" s="135" t="s">
        <v>2329</v>
      </c>
      <c r="G162" s="136" t="s">
        <v>205</v>
      </c>
      <c r="H162" s="137">
        <v>578.20000000000005</v>
      </c>
      <c r="I162" s="138"/>
      <c r="J162" s="139">
        <f t="shared" si="10"/>
        <v>0</v>
      </c>
      <c r="K162" s="140"/>
      <c r="L162" s="28"/>
      <c r="M162" s="141" t="s">
        <v>1</v>
      </c>
      <c r="N162" s="142" t="s">
        <v>42</v>
      </c>
      <c r="P162" s="143">
        <f t="shared" si="11"/>
        <v>0</v>
      </c>
      <c r="Q162" s="143">
        <v>0.34499999999999997</v>
      </c>
      <c r="R162" s="143">
        <f t="shared" si="12"/>
        <v>199.47900000000001</v>
      </c>
      <c r="S162" s="143">
        <v>0</v>
      </c>
      <c r="T162" s="144">
        <f t="shared" si="13"/>
        <v>0</v>
      </c>
      <c r="AR162" s="145" t="s">
        <v>194</v>
      </c>
      <c r="AT162" s="145" t="s">
        <v>190</v>
      </c>
      <c r="AU162" s="145" t="s">
        <v>87</v>
      </c>
      <c r="AY162" s="13" t="s">
        <v>188</v>
      </c>
      <c r="BE162" s="146">
        <f t="shared" si="14"/>
        <v>0</v>
      </c>
      <c r="BF162" s="146">
        <f t="shared" si="15"/>
        <v>0</v>
      </c>
      <c r="BG162" s="146">
        <f t="shared" si="16"/>
        <v>0</v>
      </c>
      <c r="BH162" s="146">
        <f t="shared" si="17"/>
        <v>0</v>
      </c>
      <c r="BI162" s="146">
        <f t="shared" si="18"/>
        <v>0</v>
      </c>
      <c r="BJ162" s="13" t="s">
        <v>85</v>
      </c>
      <c r="BK162" s="146">
        <f t="shared" si="19"/>
        <v>0</v>
      </c>
      <c r="BL162" s="13" t="s">
        <v>194</v>
      </c>
      <c r="BM162" s="145" t="s">
        <v>2330</v>
      </c>
    </row>
    <row r="163" spans="2:65" s="1" customFormat="1" ht="24.2" customHeight="1">
      <c r="B163" s="28"/>
      <c r="C163" s="133" t="s">
        <v>290</v>
      </c>
      <c r="D163" s="133" t="s">
        <v>190</v>
      </c>
      <c r="E163" s="134" t="s">
        <v>2331</v>
      </c>
      <c r="F163" s="135" t="s">
        <v>2332</v>
      </c>
      <c r="G163" s="136" t="s">
        <v>205</v>
      </c>
      <c r="H163" s="137">
        <v>211.1</v>
      </c>
      <c r="I163" s="138"/>
      <c r="J163" s="139">
        <f t="shared" si="10"/>
        <v>0</v>
      </c>
      <c r="K163" s="140"/>
      <c r="L163" s="28"/>
      <c r="M163" s="141" t="s">
        <v>1</v>
      </c>
      <c r="N163" s="142" t="s">
        <v>42</v>
      </c>
      <c r="P163" s="143">
        <f t="shared" si="11"/>
        <v>0</v>
      </c>
      <c r="Q163" s="143">
        <v>0.55200000000000005</v>
      </c>
      <c r="R163" s="143">
        <f t="shared" si="12"/>
        <v>116.52720000000001</v>
      </c>
      <c r="S163" s="143">
        <v>0</v>
      </c>
      <c r="T163" s="144">
        <f t="shared" si="13"/>
        <v>0</v>
      </c>
      <c r="AR163" s="145" t="s">
        <v>194</v>
      </c>
      <c r="AT163" s="145" t="s">
        <v>190</v>
      </c>
      <c r="AU163" s="145" t="s">
        <v>87</v>
      </c>
      <c r="AY163" s="13" t="s">
        <v>188</v>
      </c>
      <c r="BE163" s="146">
        <f t="shared" si="14"/>
        <v>0</v>
      </c>
      <c r="BF163" s="146">
        <f t="shared" si="15"/>
        <v>0</v>
      </c>
      <c r="BG163" s="146">
        <f t="shared" si="16"/>
        <v>0</v>
      </c>
      <c r="BH163" s="146">
        <f t="shared" si="17"/>
        <v>0</v>
      </c>
      <c r="BI163" s="146">
        <f t="shared" si="18"/>
        <v>0</v>
      </c>
      <c r="BJ163" s="13" t="s">
        <v>85</v>
      </c>
      <c r="BK163" s="146">
        <f t="shared" si="19"/>
        <v>0</v>
      </c>
      <c r="BL163" s="13" t="s">
        <v>194</v>
      </c>
      <c r="BM163" s="145" t="s">
        <v>2333</v>
      </c>
    </row>
    <row r="164" spans="2:65" s="1" customFormat="1" ht="24.2" customHeight="1">
      <c r="B164" s="28"/>
      <c r="C164" s="133" t="s">
        <v>294</v>
      </c>
      <c r="D164" s="133" t="s">
        <v>190</v>
      </c>
      <c r="E164" s="134" t="s">
        <v>2334</v>
      </c>
      <c r="F164" s="135" t="s">
        <v>2335</v>
      </c>
      <c r="G164" s="136" t="s">
        <v>205</v>
      </c>
      <c r="H164" s="137">
        <v>578.20000000000005</v>
      </c>
      <c r="I164" s="138"/>
      <c r="J164" s="139">
        <f t="shared" si="10"/>
        <v>0</v>
      </c>
      <c r="K164" s="140"/>
      <c r="L164" s="28"/>
      <c r="M164" s="141" t="s">
        <v>1</v>
      </c>
      <c r="N164" s="142" t="s">
        <v>42</v>
      </c>
      <c r="P164" s="143">
        <f t="shared" si="11"/>
        <v>0</v>
      </c>
      <c r="Q164" s="143">
        <v>0.55200000000000005</v>
      </c>
      <c r="R164" s="143">
        <f t="shared" si="12"/>
        <v>319.16640000000007</v>
      </c>
      <c r="S164" s="143">
        <v>0</v>
      </c>
      <c r="T164" s="144">
        <f t="shared" si="13"/>
        <v>0</v>
      </c>
      <c r="AR164" s="145" t="s">
        <v>194</v>
      </c>
      <c r="AT164" s="145" t="s">
        <v>190</v>
      </c>
      <c r="AU164" s="145" t="s">
        <v>87</v>
      </c>
      <c r="AY164" s="13" t="s">
        <v>188</v>
      </c>
      <c r="BE164" s="146">
        <f t="shared" si="14"/>
        <v>0</v>
      </c>
      <c r="BF164" s="146">
        <f t="shared" si="15"/>
        <v>0</v>
      </c>
      <c r="BG164" s="146">
        <f t="shared" si="16"/>
        <v>0</v>
      </c>
      <c r="BH164" s="146">
        <f t="shared" si="17"/>
        <v>0</v>
      </c>
      <c r="BI164" s="146">
        <f t="shared" si="18"/>
        <v>0</v>
      </c>
      <c r="BJ164" s="13" t="s">
        <v>85</v>
      </c>
      <c r="BK164" s="146">
        <f t="shared" si="19"/>
        <v>0</v>
      </c>
      <c r="BL164" s="13" t="s">
        <v>194</v>
      </c>
      <c r="BM164" s="145" t="s">
        <v>2336</v>
      </c>
    </row>
    <row r="165" spans="2:65" s="1" customFormat="1" ht="24.2" customHeight="1">
      <c r="B165" s="28"/>
      <c r="C165" s="133" t="s">
        <v>298</v>
      </c>
      <c r="D165" s="133" t="s">
        <v>190</v>
      </c>
      <c r="E165" s="134" t="s">
        <v>2337</v>
      </c>
      <c r="F165" s="135" t="s">
        <v>2338</v>
      </c>
      <c r="G165" s="136" t="s">
        <v>205</v>
      </c>
      <c r="H165" s="137">
        <v>578.20000000000005</v>
      </c>
      <c r="I165" s="138"/>
      <c r="J165" s="139">
        <f t="shared" si="10"/>
        <v>0</v>
      </c>
      <c r="K165" s="140"/>
      <c r="L165" s="28"/>
      <c r="M165" s="141" t="s">
        <v>1</v>
      </c>
      <c r="N165" s="142" t="s">
        <v>42</v>
      </c>
      <c r="P165" s="143">
        <f t="shared" si="11"/>
        <v>0</v>
      </c>
      <c r="Q165" s="143">
        <v>0.11162</v>
      </c>
      <c r="R165" s="143">
        <f t="shared" si="12"/>
        <v>64.538684000000003</v>
      </c>
      <c r="S165" s="143">
        <v>0</v>
      </c>
      <c r="T165" s="144">
        <f t="shared" si="13"/>
        <v>0</v>
      </c>
      <c r="AR165" s="145" t="s">
        <v>194</v>
      </c>
      <c r="AT165" s="145" t="s">
        <v>190</v>
      </c>
      <c r="AU165" s="145" t="s">
        <v>87</v>
      </c>
      <c r="AY165" s="13" t="s">
        <v>188</v>
      </c>
      <c r="BE165" s="146">
        <f t="shared" si="14"/>
        <v>0</v>
      </c>
      <c r="BF165" s="146">
        <f t="shared" si="15"/>
        <v>0</v>
      </c>
      <c r="BG165" s="146">
        <f t="shared" si="16"/>
        <v>0</v>
      </c>
      <c r="BH165" s="146">
        <f t="shared" si="17"/>
        <v>0</v>
      </c>
      <c r="BI165" s="146">
        <f t="shared" si="18"/>
        <v>0</v>
      </c>
      <c r="BJ165" s="13" t="s">
        <v>85</v>
      </c>
      <c r="BK165" s="146">
        <f t="shared" si="19"/>
        <v>0</v>
      </c>
      <c r="BL165" s="13" t="s">
        <v>194</v>
      </c>
      <c r="BM165" s="145" t="s">
        <v>2339</v>
      </c>
    </row>
    <row r="166" spans="2:65" s="1" customFormat="1" ht="21.75" customHeight="1">
      <c r="B166" s="28"/>
      <c r="C166" s="153" t="s">
        <v>302</v>
      </c>
      <c r="D166" s="153" t="s">
        <v>433</v>
      </c>
      <c r="E166" s="154" t="s">
        <v>2340</v>
      </c>
      <c r="F166" s="155" t="s">
        <v>2341</v>
      </c>
      <c r="G166" s="156" t="s">
        <v>205</v>
      </c>
      <c r="H166" s="157">
        <v>583.98199999999997</v>
      </c>
      <c r="I166" s="158"/>
      <c r="J166" s="159">
        <f t="shared" si="10"/>
        <v>0</v>
      </c>
      <c r="K166" s="160"/>
      <c r="L166" s="161"/>
      <c r="M166" s="162" t="s">
        <v>1</v>
      </c>
      <c r="N166" s="163" t="s">
        <v>42</v>
      </c>
      <c r="P166" s="143">
        <f t="shared" si="11"/>
        <v>0</v>
      </c>
      <c r="Q166" s="143">
        <v>0.17599999999999999</v>
      </c>
      <c r="R166" s="143">
        <f t="shared" si="12"/>
        <v>102.78083199999999</v>
      </c>
      <c r="S166" s="143">
        <v>0</v>
      </c>
      <c r="T166" s="144">
        <f t="shared" si="13"/>
        <v>0</v>
      </c>
      <c r="AR166" s="145" t="s">
        <v>220</v>
      </c>
      <c r="AT166" s="145" t="s">
        <v>433</v>
      </c>
      <c r="AU166" s="145" t="s">
        <v>87</v>
      </c>
      <c r="AY166" s="13" t="s">
        <v>188</v>
      </c>
      <c r="BE166" s="146">
        <f t="shared" si="14"/>
        <v>0</v>
      </c>
      <c r="BF166" s="146">
        <f t="shared" si="15"/>
        <v>0</v>
      </c>
      <c r="BG166" s="146">
        <f t="shared" si="16"/>
        <v>0</v>
      </c>
      <c r="BH166" s="146">
        <f t="shared" si="17"/>
        <v>0</v>
      </c>
      <c r="BI166" s="146">
        <f t="shared" si="18"/>
        <v>0</v>
      </c>
      <c r="BJ166" s="13" t="s">
        <v>85</v>
      </c>
      <c r="BK166" s="146">
        <f t="shared" si="19"/>
        <v>0</v>
      </c>
      <c r="BL166" s="13" t="s">
        <v>194</v>
      </c>
      <c r="BM166" s="145" t="s">
        <v>2342</v>
      </c>
    </row>
    <row r="167" spans="2:65" s="1" customFormat="1" ht="24.2" customHeight="1">
      <c r="B167" s="28"/>
      <c r="C167" s="133" t="s">
        <v>306</v>
      </c>
      <c r="D167" s="133" t="s">
        <v>190</v>
      </c>
      <c r="E167" s="134" t="s">
        <v>2343</v>
      </c>
      <c r="F167" s="135" t="s">
        <v>2344</v>
      </c>
      <c r="G167" s="136" t="s">
        <v>205</v>
      </c>
      <c r="H167" s="137">
        <v>211.1</v>
      </c>
      <c r="I167" s="138"/>
      <c r="J167" s="139">
        <f t="shared" si="10"/>
        <v>0</v>
      </c>
      <c r="K167" s="140"/>
      <c r="L167" s="28"/>
      <c r="M167" s="141" t="s">
        <v>1</v>
      </c>
      <c r="N167" s="142" t="s">
        <v>42</v>
      </c>
      <c r="P167" s="143">
        <f t="shared" si="11"/>
        <v>0</v>
      </c>
      <c r="Q167" s="143">
        <v>9.8000000000000004E-2</v>
      </c>
      <c r="R167" s="143">
        <f t="shared" si="12"/>
        <v>20.687799999999999</v>
      </c>
      <c r="S167" s="143">
        <v>0</v>
      </c>
      <c r="T167" s="144">
        <f t="shared" si="13"/>
        <v>0</v>
      </c>
      <c r="AR167" s="145" t="s">
        <v>194</v>
      </c>
      <c r="AT167" s="145" t="s">
        <v>190</v>
      </c>
      <c r="AU167" s="145" t="s">
        <v>87</v>
      </c>
      <c r="AY167" s="13" t="s">
        <v>188</v>
      </c>
      <c r="BE167" s="146">
        <f t="shared" si="14"/>
        <v>0</v>
      </c>
      <c r="BF167" s="146">
        <f t="shared" si="15"/>
        <v>0</v>
      </c>
      <c r="BG167" s="146">
        <f t="shared" si="16"/>
        <v>0</v>
      </c>
      <c r="BH167" s="146">
        <f t="shared" si="17"/>
        <v>0</v>
      </c>
      <c r="BI167" s="146">
        <f t="shared" si="18"/>
        <v>0</v>
      </c>
      <c r="BJ167" s="13" t="s">
        <v>85</v>
      </c>
      <c r="BK167" s="146">
        <f t="shared" si="19"/>
        <v>0</v>
      </c>
      <c r="BL167" s="13" t="s">
        <v>194</v>
      </c>
      <c r="BM167" s="145" t="s">
        <v>2345</v>
      </c>
    </row>
    <row r="168" spans="2:65" s="1" customFormat="1" ht="16.5" customHeight="1">
      <c r="B168" s="28"/>
      <c r="C168" s="153" t="s">
        <v>310</v>
      </c>
      <c r="D168" s="153" t="s">
        <v>433</v>
      </c>
      <c r="E168" s="154" t="s">
        <v>2346</v>
      </c>
      <c r="F168" s="155" t="s">
        <v>2347</v>
      </c>
      <c r="G168" s="156" t="s">
        <v>205</v>
      </c>
      <c r="H168" s="157">
        <v>217.43299999999999</v>
      </c>
      <c r="I168" s="158"/>
      <c r="J168" s="159">
        <f t="shared" si="10"/>
        <v>0</v>
      </c>
      <c r="K168" s="160"/>
      <c r="L168" s="161"/>
      <c r="M168" s="162" t="s">
        <v>1</v>
      </c>
      <c r="N168" s="163" t="s">
        <v>42</v>
      </c>
      <c r="P168" s="143">
        <f t="shared" si="11"/>
        <v>0</v>
      </c>
      <c r="Q168" s="143">
        <v>0.108</v>
      </c>
      <c r="R168" s="143">
        <f t="shared" si="12"/>
        <v>23.482764</v>
      </c>
      <c r="S168" s="143">
        <v>0</v>
      </c>
      <c r="T168" s="144">
        <f t="shared" si="13"/>
        <v>0</v>
      </c>
      <c r="AR168" s="145" t="s">
        <v>220</v>
      </c>
      <c r="AT168" s="145" t="s">
        <v>433</v>
      </c>
      <c r="AU168" s="145" t="s">
        <v>87</v>
      </c>
      <c r="AY168" s="13" t="s">
        <v>188</v>
      </c>
      <c r="BE168" s="146">
        <f t="shared" si="14"/>
        <v>0</v>
      </c>
      <c r="BF168" s="146">
        <f t="shared" si="15"/>
        <v>0</v>
      </c>
      <c r="BG168" s="146">
        <f t="shared" si="16"/>
        <v>0</v>
      </c>
      <c r="BH168" s="146">
        <f t="shared" si="17"/>
        <v>0</v>
      </c>
      <c r="BI168" s="146">
        <f t="shared" si="18"/>
        <v>0</v>
      </c>
      <c r="BJ168" s="13" t="s">
        <v>85</v>
      </c>
      <c r="BK168" s="146">
        <f t="shared" si="19"/>
        <v>0</v>
      </c>
      <c r="BL168" s="13" t="s">
        <v>194</v>
      </c>
      <c r="BM168" s="145" t="s">
        <v>2348</v>
      </c>
    </row>
    <row r="169" spans="2:65" s="1" customFormat="1" ht="33" customHeight="1">
      <c r="B169" s="28"/>
      <c r="C169" s="133" t="s">
        <v>314</v>
      </c>
      <c r="D169" s="133" t="s">
        <v>190</v>
      </c>
      <c r="E169" s="134" t="s">
        <v>758</v>
      </c>
      <c r="F169" s="135" t="s">
        <v>759</v>
      </c>
      <c r="G169" s="136" t="s">
        <v>205</v>
      </c>
      <c r="H169" s="137">
        <v>336</v>
      </c>
      <c r="I169" s="138"/>
      <c r="J169" s="139">
        <f t="shared" si="10"/>
        <v>0</v>
      </c>
      <c r="K169" s="140"/>
      <c r="L169" s="28"/>
      <c r="M169" s="141" t="s">
        <v>1</v>
      </c>
      <c r="N169" s="142" t="s">
        <v>42</v>
      </c>
      <c r="P169" s="143">
        <f t="shared" si="11"/>
        <v>0</v>
      </c>
      <c r="Q169" s="143">
        <v>0.10100000000000001</v>
      </c>
      <c r="R169" s="143">
        <f t="shared" si="12"/>
        <v>33.936</v>
      </c>
      <c r="S169" s="143">
        <v>0</v>
      </c>
      <c r="T169" s="144">
        <f t="shared" si="13"/>
        <v>0</v>
      </c>
      <c r="AR169" s="145" t="s">
        <v>194</v>
      </c>
      <c r="AT169" s="145" t="s">
        <v>190</v>
      </c>
      <c r="AU169" s="145" t="s">
        <v>87</v>
      </c>
      <c r="AY169" s="13" t="s">
        <v>188</v>
      </c>
      <c r="BE169" s="146">
        <f t="shared" si="14"/>
        <v>0</v>
      </c>
      <c r="BF169" s="146">
        <f t="shared" si="15"/>
        <v>0</v>
      </c>
      <c r="BG169" s="146">
        <f t="shared" si="16"/>
        <v>0</v>
      </c>
      <c r="BH169" s="146">
        <f t="shared" si="17"/>
        <v>0</v>
      </c>
      <c r="BI169" s="146">
        <f t="shared" si="18"/>
        <v>0</v>
      </c>
      <c r="BJ169" s="13" t="s">
        <v>85</v>
      </c>
      <c r="BK169" s="146">
        <f t="shared" si="19"/>
        <v>0</v>
      </c>
      <c r="BL169" s="13" t="s">
        <v>194</v>
      </c>
      <c r="BM169" s="145" t="s">
        <v>2349</v>
      </c>
    </row>
    <row r="170" spans="2:65" s="1" customFormat="1" ht="21.75" customHeight="1">
      <c r="B170" s="28"/>
      <c r="C170" s="153" t="s">
        <v>318</v>
      </c>
      <c r="D170" s="153" t="s">
        <v>433</v>
      </c>
      <c r="E170" s="154" t="s">
        <v>762</v>
      </c>
      <c r="F170" s="155" t="s">
        <v>763</v>
      </c>
      <c r="G170" s="156" t="s">
        <v>205</v>
      </c>
      <c r="H170" s="157">
        <v>346.08</v>
      </c>
      <c r="I170" s="158"/>
      <c r="J170" s="159">
        <f t="shared" si="10"/>
        <v>0</v>
      </c>
      <c r="K170" s="160"/>
      <c r="L170" s="161"/>
      <c r="M170" s="162" t="s">
        <v>1</v>
      </c>
      <c r="N170" s="163" t="s">
        <v>42</v>
      </c>
      <c r="P170" s="143">
        <f t="shared" si="11"/>
        <v>0</v>
      </c>
      <c r="Q170" s="143">
        <v>0.13100000000000001</v>
      </c>
      <c r="R170" s="143">
        <f t="shared" si="12"/>
        <v>45.336480000000002</v>
      </c>
      <c r="S170" s="143">
        <v>0</v>
      </c>
      <c r="T170" s="144">
        <f t="shared" si="13"/>
        <v>0</v>
      </c>
      <c r="AR170" s="145" t="s">
        <v>220</v>
      </c>
      <c r="AT170" s="145" t="s">
        <v>433</v>
      </c>
      <c r="AU170" s="145" t="s">
        <v>87</v>
      </c>
      <c r="AY170" s="13" t="s">
        <v>188</v>
      </c>
      <c r="BE170" s="146">
        <f t="shared" si="14"/>
        <v>0</v>
      </c>
      <c r="BF170" s="146">
        <f t="shared" si="15"/>
        <v>0</v>
      </c>
      <c r="BG170" s="146">
        <f t="shared" si="16"/>
        <v>0</v>
      </c>
      <c r="BH170" s="146">
        <f t="shared" si="17"/>
        <v>0</v>
      </c>
      <c r="BI170" s="146">
        <f t="shared" si="18"/>
        <v>0</v>
      </c>
      <c r="BJ170" s="13" t="s">
        <v>85</v>
      </c>
      <c r="BK170" s="146">
        <f t="shared" si="19"/>
        <v>0</v>
      </c>
      <c r="BL170" s="13" t="s">
        <v>194</v>
      </c>
      <c r="BM170" s="145" t="s">
        <v>2350</v>
      </c>
    </row>
    <row r="171" spans="2:65" s="1" customFormat="1" ht="24.2" customHeight="1">
      <c r="B171" s="28"/>
      <c r="C171" s="133" t="s">
        <v>324</v>
      </c>
      <c r="D171" s="133" t="s">
        <v>190</v>
      </c>
      <c r="E171" s="134" t="s">
        <v>2351</v>
      </c>
      <c r="F171" s="135" t="s">
        <v>2352</v>
      </c>
      <c r="G171" s="136" t="s">
        <v>205</v>
      </c>
      <c r="H171" s="137">
        <v>4.32</v>
      </c>
      <c r="I171" s="138"/>
      <c r="J171" s="139">
        <f t="shared" si="10"/>
        <v>0</v>
      </c>
      <c r="K171" s="140"/>
      <c r="L171" s="28"/>
      <c r="M171" s="141" t="s">
        <v>1</v>
      </c>
      <c r="N171" s="142" t="s">
        <v>42</v>
      </c>
      <c r="P171" s="143">
        <f t="shared" si="11"/>
        <v>0</v>
      </c>
      <c r="Q171" s="143">
        <v>0.06</v>
      </c>
      <c r="R171" s="143">
        <f t="shared" si="12"/>
        <v>0.25919999999999999</v>
      </c>
      <c r="S171" s="143">
        <v>0</v>
      </c>
      <c r="T171" s="144">
        <f t="shared" si="13"/>
        <v>0</v>
      </c>
      <c r="AR171" s="145" t="s">
        <v>194</v>
      </c>
      <c r="AT171" s="145" t="s">
        <v>190</v>
      </c>
      <c r="AU171" s="145" t="s">
        <v>87</v>
      </c>
      <c r="AY171" s="13" t="s">
        <v>188</v>
      </c>
      <c r="BE171" s="146">
        <f t="shared" si="14"/>
        <v>0</v>
      </c>
      <c r="BF171" s="146">
        <f t="shared" si="15"/>
        <v>0</v>
      </c>
      <c r="BG171" s="146">
        <f t="shared" si="16"/>
        <v>0</v>
      </c>
      <c r="BH171" s="146">
        <f t="shared" si="17"/>
        <v>0</v>
      </c>
      <c r="BI171" s="146">
        <f t="shared" si="18"/>
        <v>0</v>
      </c>
      <c r="BJ171" s="13" t="s">
        <v>85</v>
      </c>
      <c r="BK171" s="146">
        <f t="shared" si="19"/>
        <v>0</v>
      </c>
      <c r="BL171" s="13" t="s">
        <v>194</v>
      </c>
      <c r="BM171" s="145" t="s">
        <v>2353</v>
      </c>
    </row>
    <row r="172" spans="2:65" s="1" customFormat="1" ht="24.2" customHeight="1">
      <c r="B172" s="28"/>
      <c r="C172" s="153" t="s">
        <v>328</v>
      </c>
      <c r="D172" s="153" t="s">
        <v>433</v>
      </c>
      <c r="E172" s="154" t="s">
        <v>2354</v>
      </c>
      <c r="F172" s="155" t="s">
        <v>2355</v>
      </c>
      <c r="G172" s="156" t="s">
        <v>205</v>
      </c>
      <c r="H172" s="157">
        <v>4.4059999999999997</v>
      </c>
      <c r="I172" s="158"/>
      <c r="J172" s="159">
        <f t="shared" si="10"/>
        <v>0</v>
      </c>
      <c r="K172" s="160"/>
      <c r="L172" s="161"/>
      <c r="M172" s="162" t="s">
        <v>1</v>
      </c>
      <c r="N172" s="163" t="s">
        <v>42</v>
      </c>
      <c r="P172" s="143">
        <f t="shared" si="11"/>
        <v>0</v>
      </c>
      <c r="Q172" s="143">
        <v>0.129</v>
      </c>
      <c r="R172" s="143">
        <f t="shared" si="12"/>
        <v>0.56837399999999993</v>
      </c>
      <c r="S172" s="143">
        <v>0</v>
      </c>
      <c r="T172" s="144">
        <f t="shared" si="13"/>
        <v>0</v>
      </c>
      <c r="AR172" s="145" t="s">
        <v>220</v>
      </c>
      <c r="AT172" s="145" t="s">
        <v>433</v>
      </c>
      <c r="AU172" s="145" t="s">
        <v>87</v>
      </c>
      <c r="AY172" s="13" t="s">
        <v>188</v>
      </c>
      <c r="BE172" s="146">
        <f t="shared" si="14"/>
        <v>0</v>
      </c>
      <c r="BF172" s="146">
        <f t="shared" si="15"/>
        <v>0</v>
      </c>
      <c r="BG172" s="146">
        <f t="shared" si="16"/>
        <v>0</v>
      </c>
      <c r="BH172" s="146">
        <f t="shared" si="17"/>
        <v>0</v>
      </c>
      <c r="BI172" s="146">
        <f t="shared" si="18"/>
        <v>0</v>
      </c>
      <c r="BJ172" s="13" t="s">
        <v>85</v>
      </c>
      <c r="BK172" s="146">
        <f t="shared" si="19"/>
        <v>0</v>
      </c>
      <c r="BL172" s="13" t="s">
        <v>194</v>
      </c>
      <c r="BM172" s="145" t="s">
        <v>2356</v>
      </c>
    </row>
    <row r="173" spans="2:65" s="11" customFormat="1" ht="22.7" customHeight="1">
      <c r="B173" s="121"/>
      <c r="D173" s="122" t="s">
        <v>76</v>
      </c>
      <c r="E173" s="131" t="s">
        <v>224</v>
      </c>
      <c r="F173" s="131" t="s">
        <v>281</v>
      </c>
      <c r="I173" s="124"/>
      <c r="J173" s="132">
        <f>BK173</f>
        <v>0</v>
      </c>
      <c r="L173" s="121"/>
      <c r="M173" s="126"/>
      <c r="P173" s="127">
        <f>SUM(P174:P179)</f>
        <v>0</v>
      </c>
      <c r="R173" s="127">
        <f>SUM(R174:R179)</f>
        <v>201.89118823999999</v>
      </c>
      <c r="T173" s="128">
        <f>SUM(T174:T179)</f>
        <v>0</v>
      </c>
      <c r="AR173" s="122" t="s">
        <v>85</v>
      </c>
      <c r="AT173" s="129" t="s">
        <v>76</v>
      </c>
      <c r="AU173" s="129" t="s">
        <v>85</v>
      </c>
      <c r="AY173" s="122" t="s">
        <v>188</v>
      </c>
      <c r="BK173" s="130">
        <f>SUM(BK174:BK179)</f>
        <v>0</v>
      </c>
    </row>
    <row r="174" spans="2:65" s="1" customFormat="1" ht="24.2" customHeight="1">
      <c r="B174" s="28"/>
      <c r="C174" s="133" t="s">
        <v>332</v>
      </c>
      <c r="D174" s="133" t="s">
        <v>190</v>
      </c>
      <c r="E174" s="134" t="s">
        <v>2357</v>
      </c>
      <c r="F174" s="135" t="s">
        <v>2358</v>
      </c>
      <c r="G174" s="136" t="s">
        <v>218</v>
      </c>
      <c r="H174" s="137">
        <v>249.762</v>
      </c>
      <c r="I174" s="138"/>
      <c r="J174" s="139">
        <f t="shared" ref="J174:J179" si="20">ROUND(I174*H174,2)</f>
        <v>0</v>
      </c>
      <c r="K174" s="140"/>
      <c r="L174" s="28"/>
      <c r="M174" s="141" t="s">
        <v>1</v>
      </c>
      <c r="N174" s="142" t="s">
        <v>42</v>
      </c>
      <c r="P174" s="143">
        <f t="shared" ref="P174:P179" si="21">O174*H174</f>
        <v>0</v>
      </c>
      <c r="Q174" s="143">
        <v>2.0000000000000001E-4</v>
      </c>
      <c r="R174" s="143">
        <f t="shared" ref="R174:R179" si="22">Q174*H174</f>
        <v>4.9952400000000001E-2</v>
      </c>
      <c r="S174" s="143">
        <v>0</v>
      </c>
      <c r="T174" s="144">
        <f t="shared" ref="T174:T179" si="23">S174*H174</f>
        <v>0</v>
      </c>
      <c r="AR174" s="145" t="s">
        <v>194</v>
      </c>
      <c r="AT174" s="145" t="s">
        <v>190</v>
      </c>
      <c r="AU174" s="145" t="s">
        <v>87</v>
      </c>
      <c r="AY174" s="13" t="s">
        <v>188</v>
      </c>
      <c r="BE174" s="146">
        <f t="shared" ref="BE174:BE179" si="24">IF(N174="základní",J174,0)</f>
        <v>0</v>
      </c>
      <c r="BF174" s="146">
        <f t="shared" ref="BF174:BF179" si="25">IF(N174="snížená",J174,0)</f>
        <v>0</v>
      </c>
      <c r="BG174" s="146">
        <f t="shared" ref="BG174:BG179" si="26">IF(N174="zákl. přenesená",J174,0)</f>
        <v>0</v>
      </c>
      <c r="BH174" s="146">
        <f t="shared" ref="BH174:BH179" si="27">IF(N174="sníž. přenesená",J174,0)</f>
        <v>0</v>
      </c>
      <c r="BI174" s="146">
        <f t="shared" ref="BI174:BI179" si="28">IF(N174="nulová",J174,0)</f>
        <v>0</v>
      </c>
      <c r="BJ174" s="13" t="s">
        <v>85</v>
      </c>
      <c r="BK174" s="146">
        <f t="shared" ref="BK174:BK179" si="29">ROUND(I174*H174,2)</f>
        <v>0</v>
      </c>
      <c r="BL174" s="13" t="s">
        <v>194</v>
      </c>
      <c r="BM174" s="145" t="s">
        <v>2359</v>
      </c>
    </row>
    <row r="175" spans="2:65" s="1" customFormat="1" ht="33" customHeight="1">
      <c r="B175" s="28"/>
      <c r="C175" s="133" t="s">
        <v>336</v>
      </c>
      <c r="D175" s="133" t="s">
        <v>190</v>
      </c>
      <c r="E175" s="134" t="s">
        <v>2360</v>
      </c>
      <c r="F175" s="135" t="s">
        <v>2361</v>
      </c>
      <c r="G175" s="136" t="s">
        <v>218</v>
      </c>
      <c r="H175" s="137">
        <v>93.63</v>
      </c>
      <c r="I175" s="138"/>
      <c r="J175" s="139">
        <f t="shared" si="20"/>
        <v>0</v>
      </c>
      <c r="K175" s="140"/>
      <c r="L175" s="28"/>
      <c r="M175" s="141" t="s">
        <v>1</v>
      </c>
      <c r="N175" s="142" t="s">
        <v>42</v>
      </c>
      <c r="P175" s="143">
        <f t="shared" si="21"/>
        <v>0</v>
      </c>
      <c r="Q175" s="143">
        <v>0.15540000000000001</v>
      </c>
      <c r="R175" s="143">
        <f t="shared" si="22"/>
        <v>14.550102000000001</v>
      </c>
      <c r="S175" s="143">
        <v>0</v>
      </c>
      <c r="T175" s="144">
        <f t="shared" si="23"/>
        <v>0</v>
      </c>
      <c r="AR175" s="145" t="s">
        <v>194</v>
      </c>
      <c r="AT175" s="145" t="s">
        <v>190</v>
      </c>
      <c r="AU175" s="145" t="s">
        <v>87</v>
      </c>
      <c r="AY175" s="13" t="s">
        <v>188</v>
      </c>
      <c r="BE175" s="146">
        <f t="shared" si="24"/>
        <v>0</v>
      </c>
      <c r="BF175" s="146">
        <f t="shared" si="25"/>
        <v>0</v>
      </c>
      <c r="BG175" s="146">
        <f t="shared" si="26"/>
        <v>0</v>
      </c>
      <c r="BH175" s="146">
        <f t="shared" si="27"/>
        <v>0</v>
      </c>
      <c r="BI175" s="146">
        <f t="shared" si="28"/>
        <v>0</v>
      </c>
      <c r="BJ175" s="13" t="s">
        <v>85</v>
      </c>
      <c r="BK175" s="146">
        <f t="shared" si="29"/>
        <v>0</v>
      </c>
      <c r="BL175" s="13" t="s">
        <v>194</v>
      </c>
      <c r="BM175" s="145" t="s">
        <v>2362</v>
      </c>
    </row>
    <row r="176" spans="2:65" s="1" customFormat="1" ht="16.5" customHeight="1">
      <c r="B176" s="28"/>
      <c r="C176" s="153" t="s">
        <v>340</v>
      </c>
      <c r="D176" s="153" t="s">
        <v>433</v>
      </c>
      <c r="E176" s="154" t="s">
        <v>2363</v>
      </c>
      <c r="F176" s="155" t="s">
        <v>2364</v>
      </c>
      <c r="G176" s="156" t="s">
        <v>218</v>
      </c>
      <c r="H176" s="157">
        <v>95.503</v>
      </c>
      <c r="I176" s="158"/>
      <c r="J176" s="159">
        <f t="shared" si="20"/>
        <v>0</v>
      </c>
      <c r="K176" s="160"/>
      <c r="L176" s="161"/>
      <c r="M176" s="162" t="s">
        <v>1</v>
      </c>
      <c r="N176" s="163" t="s">
        <v>42</v>
      </c>
      <c r="P176" s="143">
        <f t="shared" si="21"/>
        <v>0</v>
      </c>
      <c r="Q176" s="143">
        <v>0.08</v>
      </c>
      <c r="R176" s="143">
        <f t="shared" si="22"/>
        <v>7.6402400000000004</v>
      </c>
      <c r="S176" s="143">
        <v>0</v>
      </c>
      <c r="T176" s="144">
        <f t="shared" si="23"/>
        <v>0</v>
      </c>
      <c r="AR176" s="145" t="s">
        <v>220</v>
      </c>
      <c r="AT176" s="145" t="s">
        <v>433</v>
      </c>
      <c r="AU176" s="145" t="s">
        <v>87</v>
      </c>
      <c r="AY176" s="13" t="s">
        <v>188</v>
      </c>
      <c r="BE176" s="146">
        <f t="shared" si="24"/>
        <v>0</v>
      </c>
      <c r="BF176" s="146">
        <f t="shared" si="25"/>
        <v>0</v>
      </c>
      <c r="BG176" s="146">
        <f t="shared" si="26"/>
        <v>0</v>
      </c>
      <c r="BH176" s="146">
        <f t="shared" si="27"/>
        <v>0</v>
      </c>
      <c r="BI176" s="146">
        <f t="shared" si="28"/>
        <v>0</v>
      </c>
      <c r="BJ176" s="13" t="s">
        <v>85</v>
      </c>
      <c r="BK176" s="146">
        <f t="shared" si="29"/>
        <v>0</v>
      </c>
      <c r="BL176" s="13" t="s">
        <v>194</v>
      </c>
      <c r="BM176" s="145" t="s">
        <v>2365</v>
      </c>
    </row>
    <row r="177" spans="2:65" s="1" customFormat="1" ht="33" customHeight="1">
      <c r="B177" s="28"/>
      <c r="C177" s="133" t="s">
        <v>344</v>
      </c>
      <c r="D177" s="133" t="s">
        <v>190</v>
      </c>
      <c r="E177" s="134" t="s">
        <v>2366</v>
      </c>
      <c r="F177" s="135" t="s">
        <v>2367</v>
      </c>
      <c r="G177" s="136" t="s">
        <v>218</v>
      </c>
      <c r="H177" s="137">
        <v>424.44</v>
      </c>
      <c r="I177" s="138"/>
      <c r="J177" s="139">
        <f t="shared" si="20"/>
        <v>0</v>
      </c>
      <c r="K177" s="140"/>
      <c r="L177" s="28"/>
      <c r="M177" s="141" t="s">
        <v>1</v>
      </c>
      <c r="N177" s="142" t="s">
        <v>42</v>
      </c>
      <c r="P177" s="143">
        <f t="shared" si="21"/>
        <v>0</v>
      </c>
      <c r="Q177" s="143">
        <v>0.1295</v>
      </c>
      <c r="R177" s="143">
        <f t="shared" si="22"/>
        <v>54.964980000000004</v>
      </c>
      <c r="S177" s="143">
        <v>0</v>
      </c>
      <c r="T177" s="144">
        <f t="shared" si="23"/>
        <v>0</v>
      </c>
      <c r="AR177" s="145" t="s">
        <v>194</v>
      </c>
      <c r="AT177" s="145" t="s">
        <v>190</v>
      </c>
      <c r="AU177" s="145" t="s">
        <v>87</v>
      </c>
      <c r="AY177" s="13" t="s">
        <v>188</v>
      </c>
      <c r="BE177" s="146">
        <f t="shared" si="24"/>
        <v>0</v>
      </c>
      <c r="BF177" s="146">
        <f t="shared" si="25"/>
        <v>0</v>
      </c>
      <c r="BG177" s="146">
        <f t="shared" si="26"/>
        <v>0</v>
      </c>
      <c r="BH177" s="146">
        <f t="shared" si="27"/>
        <v>0</v>
      </c>
      <c r="BI177" s="146">
        <f t="shared" si="28"/>
        <v>0</v>
      </c>
      <c r="BJ177" s="13" t="s">
        <v>85</v>
      </c>
      <c r="BK177" s="146">
        <f t="shared" si="29"/>
        <v>0</v>
      </c>
      <c r="BL177" s="13" t="s">
        <v>194</v>
      </c>
      <c r="BM177" s="145" t="s">
        <v>2368</v>
      </c>
    </row>
    <row r="178" spans="2:65" s="1" customFormat="1" ht="16.5" customHeight="1">
      <c r="B178" s="28"/>
      <c r="C178" s="153" t="s">
        <v>348</v>
      </c>
      <c r="D178" s="153" t="s">
        <v>433</v>
      </c>
      <c r="E178" s="154" t="s">
        <v>2369</v>
      </c>
      <c r="F178" s="155" t="s">
        <v>2370</v>
      </c>
      <c r="G178" s="156" t="s">
        <v>218</v>
      </c>
      <c r="H178" s="157">
        <v>432.92899999999997</v>
      </c>
      <c r="I178" s="158"/>
      <c r="J178" s="159">
        <f t="shared" si="20"/>
        <v>0</v>
      </c>
      <c r="K178" s="160"/>
      <c r="L178" s="161"/>
      <c r="M178" s="162" t="s">
        <v>1</v>
      </c>
      <c r="N178" s="163" t="s">
        <v>42</v>
      </c>
      <c r="P178" s="143">
        <f t="shared" si="21"/>
        <v>0</v>
      </c>
      <c r="Q178" s="143">
        <v>4.4999999999999998E-2</v>
      </c>
      <c r="R178" s="143">
        <f t="shared" si="22"/>
        <v>19.481804999999998</v>
      </c>
      <c r="S178" s="143">
        <v>0</v>
      </c>
      <c r="T178" s="144">
        <f t="shared" si="23"/>
        <v>0</v>
      </c>
      <c r="AR178" s="145" t="s">
        <v>220</v>
      </c>
      <c r="AT178" s="145" t="s">
        <v>433</v>
      </c>
      <c r="AU178" s="145" t="s">
        <v>87</v>
      </c>
      <c r="AY178" s="13" t="s">
        <v>188</v>
      </c>
      <c r="BE178" s="146">
        <f t="shared" si="24"/>
        <v>0</v>
      </c>
      <c r="BF178" s="146">
        <f t="shared" si="25"/>
        <v>0</v>
      </c>
      <c r="BG178" s="146">
        <f t="shared" si="26"/>
        <v>0</v>
      </c>
      <c r="BH178" s="146">
        <f t="shared" si="27"/>
        <v>0</v>
      </c>
      <c r="BI178" s="146">
        <f t="shared" si="28"/>
        <v>0</v>
      </c>
      <c r="BJ178" s="13" t="s">
        <v>85</v>
      </c>
      <c r="BK178" s="146">
        <f t="shared" si="29"/>
        <v>0</v>
      </c>
      <c r="BL178" s="13" t="s">
        <v>194</v>
      </c>
      <c r="BM178" s="145" t="s">
        <v>2371</v>
      </c>
    </row>
    <row r="179" spans="2:65" s="1" customFormat="1" ht="16.5" customHeight="1">
      <c r="B179" s="28"/>
      <c r="C179" s="133" t="s">
        <v>352</v>
      </c>
      <c r="D179" s="133" t="s">
        <v>190</v>
      </c>
      <c r="E179" s="134" t="s">
        <v>491</v>
      </c>
      <c r="F179" s="135" t="s">
        <v>492</v>
      </c>
      <c r="G179" s="136" t="s">
        <v>258</v>
      </c>
      <c r="H179" s="137">
        <v>46.625999999999998</v>
      </c>
      <c r="I179" s="138"/>
      <c r="J179" s="139">
        <f t="shared" si="20"/>
        <v>0</v>
      </c>
      <c r="K179" s="140"/>
      <c r="L179" s="28"/>
      <c r="M179" s="141" t="s">
        <v>1</v>
      </c>
      <c r="N179" s="142" t="s">
        <v>42</v>
      </c>
      <c r="P179" s="143">
        <f t="shared" si="21"/>
        <v>0</v>
      </c>
      <c r="Q179" s="143">
        <v>2.2563399999999998</v>
      </c>
      <c r="R179" s="143">
        <f t="shared" si="22"/>
        <v>105.20410883999999</v>
      </c>
      <c r="S179" s="143">
        <v>0</v>
      </c>
      <c r="T179" s="144">
        <f t="shared" si="23"/>
        <v>0</v>
      </c>
      <c r="AR179" s="145" t="s">
        <v>194</v>
      </c>
      <c r="AT179" s="145" t="s">
        <v>190</v>
      </c>
      <c r="AU179" s="145" t="s">
        <v>87</v>
      </c>
      <c r="AY179" s="13" t="s">
        <v>188</v>
      </c>
      <c r="BE179" s="146">
        <f t="shared" si="24"/>
        <v>0</v>
      </c>
      <c r="BF179" s="146">
        <f t="shared" si="25"/>
        <v>0</v>
      </c>
      <c r="BG179" s="146">
        <f t="shared" si="26"/>
        <v>0</v>
      </c>
      <c r="BH179" s="146">
        <f t="shared" si="27"/>
        <v>0</v>
      </c>
      <c r="BI179" s="146">
        <f t="shared" si="28"/>
        <v>0</v>
      </c>
      <c r="BJ179" s="13" t="s">
        <v>85</v>
      </c>
      <c r="BK179" s="146">
        <f t="shared" si="29"/>
        <v>0</v>
      </c>
      <c r="BL179" s="13" t="s">
        <v>194</v>
      </c>
      <c r="BM179" s="145" t="s">
        <v>2372</v>
      </c>
    </row>
    <row r="180" spans="2:65" s="11" customFormat="1" ht="22.7" customHeight="1">
      <c r="B180" s="121"/>
      <c r="D180" s="122" t="s">
        <v>76</v>
      </c>
      <c r="E180" s="131" t="s">
        <v>364</v>
      </c>
      <c r="F180" s="131" t="s">
        <v>365</v>
      </c>
      <c r="I180" s="124"/>
      <c r="J180" s="132">
        <f>BK180</f>
        <v>0</v>
      </c>
      <c r="L180" s="121"/>
      <c r="M180" s="126"/>
      <c r="P180" s="127">
        <f>P181</f>
        <v>0</v>
      </c>
      <c r="R180" s="127">
        <f>R181</f>
        <v>0</v>
      </c>
      <c r="T180" s="128">
        <f>T181</f>
        <v>0</v>
      </c>
      <c r="AR180" s="122" t="s">
        <v>85</v>
      </c>
      <c r="AT180" s="129" t="s">
        <v>76</v>
      </c>
      <c r="AU180" s="129" t="s">
        <v>85</v>
      </c>
      <c r="AY180" s="122" t="s">
        <v>188</v>
      </c>
      <c r="BK180" s="130">
        <f>BK181</f>
        <v>0</v>
      </c>
    </row>
    <row r="181" spans="2:65" s="1" customFormat="1" ht="24.2" customHeight="1">
      <c r="B181" s="28"/>
      <c r="C181" s="133" t="s">
        <v>356</v>
      </c>
      <c r="D181" s="133" t="s">
        <v>190</v>
      </c>
      <c r="E181" s="134" t="s">
        <v>2373</v>
      </c>
      <c r="F181" s="135" t="s">
        <v>2374</v>
      </c>
      <c r="G181" s="136" t="s">
        <v>267</v>
      </c>
      <c r="H181" s="137">
        <v>1264.769</v>
      </c>
      <c r="I181" s="138"/>
      <c r="J181" s="139">
        <f>ROUND(I181*H181,2)</f>
        <v>0</v>
      </c>
      <c r="K181" s="140"/>
      <c r="L181" s="28"/>
      <c r="M181" s="141" t="s">
        <v>1</v>
      </c>
      <c r="N181" s="142" t="s">
        <v>42</v>
      </c>
      <c r="P181" s="143">
        <f>O181*H181</f>
        <v>0</v>
      </c>
      <c r="Q181" s="143">
        <v>0</v>
      </c>
      <c r="R181" s="143">
        <f>Q181*H181</f>
        <v>0</v>
      </c>
      <c r="S181" s="143">
        <v>0</v>
      </c>
      <c r="T181" s="144">
        <f>S181*H181</f>
        <v>0</v>
      </c>
      <c r="AR181" s="145" t="s">
        <v>194</v>
      </c>
      <c r="AT181" s="145" t="s">
        <v>190</v>
      </c>
      <c r="AU181" s="145" t="s">
        <v>87</v>
      </c>
      <c r="AY181" s="13" t="s">
        <v>188</v>
      </c>
      <c r="BE181" s="146">
        <f>IF(N181="základní",J181,0)</f>
        <v>0</v>
      </c>
      <c r="BF181" s="146">
        <f>IF(N181="snížená",J181,0)</f>
        <v>0</v>
      </c>
      <c r="BG181" s="146">
        <f>IF(N181="zákl. přenesená",J181,0)</f>
        <v>0</v>
      </c>
      <c r="BH181" s="146">
        <f>IF(N181="sníž. přenesená",J181,0)</f>
        <v>0</v>
      </c>
      <c r="BI181" s="146">
        <f>IF(N181="nulová",J181,0)</f>
        <v>0</v>
      </c>
      <c r="BJ181" s="13" t="s">
        <v>85</v>
      </c>
      <c r="BK181" s="146">
        <f>ROUND(I181*H181,2)</f>
        <v>0</v>
      </c>
      <c r="BL181" s="13" t="s">
        <v>194</v>
      </c>
      <c r="BM181" s="145" t="s">
        <v>2375</v>
      </c>
    </row>
    <row r="182" spans="2:65" s="11" customFormat="1" ht="25.9" customHeight="1">
      <c r="B182" s="121"/>
      <c r="D182" s="122" t="s">
        <v>76</v>
      </c>
      <c r="E182" s="123" t="s">
        <v>370</v>
      </c>
      <c r="F182" s="123" t="s">
        <v>371</v>
      </c>
      <c r="I182" s="124"/>
      <c r="J182" s="125">
        <f>BK182</f>
        <v>0</v>
      </c>
      <c r="L182" s="121"/>
      <c r="M182" s="126"/>
      <c r="P182" s="127">
        <f>P183+P191</f>
        <v>0</v>
      </c>
      <c r="R182" s="127">
        <f>R183+R191</f>
        <v>0</v>
      </c>
      <c r="T182" s="128">
        <f>T183+T191</f>
        <v>0</v>
      </c>
      <c r="AR182" s="122" t="s">
        <v>87</v>
      </c>
      <c r="AT182" s="129" t="s">
        <v>76</v>
      </c>
      <c r="AU182" s="129" t="s">
        <v>77</v>
      </c>
      <c r="AY182" s="122" t="s">
        <v>188</v>
      </c>
      <c r="BK182" s="130">
        <f>BK183+BK191</f>
        <v>0</v>
      </c>
    </row>
    <row r="183" spans="2:65" s="11" customFormat="1" ht="22.7" customHeight="1">
      <c r="B183" s="121"/>
      <c r="D183" s="122" t="s">
        <v>76</v>
      </c>
      <c r="E183" s="131" t="s">
        <v>372</v>
      </c>
      <c r="F183" s="131" t="s">
        <v>373</v>
      </c>
      <c r="I183" s="124"/>
      <c r="J183" s="132">
        <f>BK183</f>
        <v>0</v>
      </c>
      <c r="L183" s="121"/>
      <c r="M183" s="126"/>
      <c r="P183" s="127">
        <f>SUM(P184:P190)</f>
        <v>0</v>
      </c>
      <c r="R183" s="127">
        <f>SUM(R184:R190)</f>
        <v>0</v>
      </c>
      <c r="T183" s="128">
        <f>SUM(T184:T190)</f>
        <v>0</v>
      </c>
      <c r="AR183" s="122" t="s">
        <v>87</v>
      </c>
      <c r="AT183" s="129" t="s">
        <v>76</v>
      </c>
      <c r="AU183" s="129" t="s">
        <v>85</v>
      </c>
      <c r="AY183" s="122" t="s">
        <v>188</v>
      </c>
      <c r="BK183" s="130">
        <f>SUM(BK184:BK190)</f>
        <v>0</v>
      </c>
    </row>
    <row r="184" spans="2:65" s="1" customFormat="1" ht="24.2" customHeight="1">
      <c r="B184" s="28"/>
      <c r="C184" s="133" t="s">
        <v>360</v>
      </c>
      <c r="D184" s="133" t="s">
        <v>190</v>
      </c>
      <c r="E184" s="134" t="s">
        <v>2376</v>
      </c>
      <c r="F184" s="135" t="s">
        <v>2377</v>
      </c>
      <c r="G184" s="136" t="s">
        <v>500</v>
      </c>
      <c r="H184" s="137">
        <v>1</v>
      </c>
      <c r="I184" s="138"/>
      <c r="J184" s="139">
        <f t="shared" ref="J184:J190" si="30">ROUND(I184*H184,2)</f>
        <v>0</v>
      </c>
      <c r="K184" s="140"/>
      <c r="L184" s="28"/>
      <c r="M184" s="141" t="s">
        <v>1</v>
      </c>
      <c r="N184" s="142" t="s">
        <v>42</v>
      </c>
      <c r="P184" s="143">
        <f t="shared" ref="P184:P190" si="31">O184*H184</f>
        <v>0</v>
      </c>
      <c r="Q184" s="143">
        <v>0</v>
      </c>
      <c r="R184" s="143">
        <f t="shared" ref="R184:R190" si="32">Q184*H184</f>
        <v>0</v>
      </c>
      <c r="S184" s="143">
        <v>0</v>
      </c>
      <c r="T184" s="144">
        <f t="shared" ref="T184:T190" si="33">S184*H184</f>
        <v>0</v>
      </c>
      <c r="AR184" s="145" t="s">
        <v>251</v>
      </c>
      <c r="AT184" s="145" t="s">
        <v>190</v>
      </c>
      <c r="AU184" s="145" t="s">
        <v>87</v>
      </c>
      <c r="AY184" s="13" t="s">
        <v>188</v>
      </c>
      <c r="BE184" s="146">
        <f t="shared" ref="BE184:BE190" si="34">IF(N184="základní",J184,0)</f>
        <v>0</v>
      </c>
      <c r="BF184" s="146">
        <f t="shared" ref="BF184:BF190" si="35">IF(N184="snížená",J184,0)</f>
        <v>0</v>
      </c>
      <c r="BG184" s="146">
        <f t="shared" ref="BG184:BG190" si="36">IF(N184="zákl. přenesená",J184,0)</f>
        <v>0</v>
      </c>
      <c r="BH184" s="146">
        <f t="shared" ref="BH184:BH190" si="37">IF(N184="sníž. přenesená",J184,0)</f>
        <v>0</v>
      </c>
      <c r="BI184" s="146">
        <f t="shared" ref="BI184:BI190" si="38">IF(N184="nulová",J184,0)</f>
        <v>0</v>
      </c>
      <c r="BJ184" s="13" t="s">
        <v>85</v>
      </c>
      <c r="BK184" s="146">
        <f t="shared" ref="BK184:BK190" si="39">ROUND(I184*H184,2)</f>
        <v>0</v>
      </c>
      <c r="BL184" s="13" t="s">
        <v>251</v>
      </c>
      <c r="BM184" s="145" t="s">
        <v>2378</v>
      </c>
    </row>
    <row r="185" spans="2:65" s="1" customFormat="1" ht="24.2" customHeight="1">
      <c r="B185" s="28"/>
      <c r="C185" s="133" t="s">
        <v>366</v>
      </c>
      <c r="D185" s="133" t="s">
        <v>190</v>
      </c>
      <c r="E185" s="134" t="s">
        <v>2379</v>
      </c>
      <c r="F185" s="135" t="s">
        <v>2380</v>
      </c>
      <c r="G185" s="136" t="s">
        <v>500</v>
      </c>
      <c r="H185" s="137">
        <v>1</v>
      </c>
      <c r="I185" s="138"/>
      <c r="J185" s="139">
        <f t="shared" si="30"/>
        <v>0</v>
      </c>
      <c r="K185" s="140"/>
      <c r="L185" s="28"/>
      <c r="M185" s="141" t="s">
        <v>1</v>
      </c>
      <c r="N185" s="142" t="s">
        <v>42</v>
      </c>
      <c r="P185" s="143">
        <f t="shared" si="31"/>
        <v>0</v>
      </c>
      <c r="Q185" s="143">
        <v>0</v>
      </c>
      <c r="R185" s="143">
        <f t="shared" si="32"/>
        <v>0</v>
      </c>
      <c r="S185" s="143">
        <v>0</v>
      </c>
      <c r="T185" s="144">
        <f t="shared" si="33"/>
        <v>0</v>
      </c>
      <c r="AR185" s="145" t="s">
        <v>251</v>
      </c>
      <c r="AT185" s="145" t="s">
        <v>190</v>
      </c>
      <c r="AU185" s="145" t="s">
        <v>87</v>
      </c>
      <c r="AY185" s="13" t="s">
        <v>188</v>
      </c>
      <c r="BE185" s="146">
        <f t="shared" si="34"/>
        <v>0</v>
      </c>
      <c r="BF185" s="146">
        <f t="shared" si="35"/>
        <v>0</v>
      </c>
      <c r="BG185" s="146">
        <f t="shared" si="36"/>
        <v>0</v>
      </c>
      <c r="BH185" s="146">
        <f t="shared" si="37"/>
        <v>0</v>
      </c>
      <c r="BI185" s="146">
        <f t="shared" si="38"/>
        <v>0</v>
      </c>
      <c r="BJ185" s="13" t="s">
        <v>85</v>
      </c>
      <c r="BK185" s="146">
        <f t="shared" si="39"/>
        <v>0</v>
      </c>
      <c r="BL185" s="13" t="s">
        <v>251</v>
      </c>
      <c r="BM185" s="145" t="s">
        <v>2381</v>
      </c>
    </row>
    <row r="186" spans="2:65" s="1" customFormat="1" ht="24.2" customHeight="1">
      <c r="B186" s="28"/>
      <c r="C186" s="133" t="s">
        <v>374</v>
      </c>
      <c r="D186" s="133" t="s">
        <v>190</v>
      </c>
      <c r="E186" s="134" t="s">
        <v>2382</v>
      </c>
      <c r="F186" s="135" t="s">
        <v>2383</v>
      </c>
      <c r="G186" s="136" t="s">
        <v>500</v>
      </c>
      <c r="H186" s="137">
        <v>1</v>
      </c>
      <c r="I186" s="138"/>
      <c r="J186" s="139">
        <f t="shared" si="30"/>
        <v>0</v>
      </c>
      <c r="K186" s="140"/>
      <c r="L186" s="28"/>
      <c r="M186" s="141" t="s">
        <v>1</v>
      </c>
      <c r="N186" s="142" t="s">
        <v>42</v>
      </c>
      <c r="P186" s="143">
        <f t="shared" si="31"/>
        <v>0</v>
      </c>
      <c r="Q186" s="143">
        <v>0</v>
      </c>
      <c r="R186" s="143">
        <f t="shared" si="32"/>
        <v>0</v>
      </c>
      <c r="S186" s="143">
        <v>0</v>
      </c>
      <c r="T186" s="144">
        <f t="shared" si="33"/>
        <v>0</v>
      </c>
      <c r="AR186" s="145" t="s">
        <v>251</v>
      </c>
      <c r="AT186" s="145" t="s">
        <v>190</v>
      </c>
      <c r="AU186" s="145" t="s">
        <v>87</v>
      </c>
      <c r="AY186" s="13" t="s">
        <v>188</v>
      </c>
      <c r="BE186" s="146">
        <f t="shared" si="34"/>
        <v>0</v>
      </c>
      <c r="BF186" s="146">
        <f t="shared" si="35"/>
        <v>0</v>
      </c>
      <c r="BG186" s="146">
        <f t="shared" si="36"/>
        <v>0</v>
      </c>
      <c r="BH186" s="146">
        <f t="shared" si="37"/>
        <v>0</v>
      </c>
      <c r="BI186" s="146">
        <f t="shared" si="38"/>
        <v>0</v>
      </c>
      <c r="BJ186" s="13" t="s">
        <v>85</v>
      </c>
      <c r="BK186" s="146">
        <f t="shared" si="39"/>
        <v>0</v>
      </c>
      <c r="BL186" s="13" t="s">
        <v>251</v>
      </c>
      <c r="BM186" s="145" t="s">
        <v>2384</v>
      </c>
    </row>
    <row r="187" spans="2:65" s="1" customFormat="1" ht="37.700000000000003" customHeight="1">
      <c r="B187" s="28"/>
      <c r="C187" s="133" t="s">
        <v>383</v>
      </c>
      <c r="D187" s="133" t="s">
        <v>190</v>
      </c>
      <c r="E187" s="134" t="s">
        <v>2385</v>
      </c>
      <c r="F187" s="135" t="s">
        <v>2386</v>
      </c>
      <c r="G187" s="136" t="s">
        <v>500</v>
      </c>
      <c r="H187" s="137">
        <v>2</v>
      </c>
      <c r="I187" s="138"/>
      <c r="J187" s="139">
        <f t="shared" si="30"/>
        <v>0</v>
      </c>
      <c r="K187" s="140"/>
      <c r="L187" s="28"/>
      <c r="M187" s="141" t="s">
        <v>1</v>
      </c>
      <c r="N187" s="142" t="s">
        <v>42</v>
      </c>
      <c r="P187" s="143">
        <f t="shared" si="31"/>
        <v>0</v>
      </c>
      <c r="Q187" s="143">
        <v>0</v>
      </c>
      <c r="R187" s="143">
        <f t="shared" si="32"/>
        <v>0</v>
      </c>
      <c r="S187" s="143">
        <v>0</v>
      </c>
      <c r="T187" s="144">
        <f t="shared" si="33"/>
        <v>0</v>
      </c>
      <c r="AR187" s="145" t="s">
        <v>251</v>
      </c>
      <c r="AT187" s="145" t="s">
        <v>190</v>
      </c>
      <c r="AU187" s="145" t="s">
        <v>87</v>
      </c>
      <c r="AY187" s="13" t="s">
        <v>188</v>
      </c>
      <c r="BE187" s="146">
        <f t="shared" si="34"/>
        <v>0</v>
      </c>
      <c r="BF187" s="146">
        <f t="shared" si="35"/>
        <v>0</v>
      </c>
      <c r="BG187" s="146">
        <f t="shared" si="36"/>
        <v>0</v>
      </c>
      <c r="BH187" s="146">
        <f t="shared" si="37"/>
        <v>0</v>
      </c>
      <c r="BI187" s="146">
        <f t="shared" si="38"/>
        <v>0</v>
      </c>
      <c r="BJ187" s="13" t="s">
        <v>85</v>
      </c>
      <c r="BK187" s="146">
        <f t="shared" si="39"/>
        <v>0</v>
      </c>
      <c r="BL187" s="13" t="s">
        <v>251</v>
      </c>
      <c r="BM187" s="145" t="s">
        <v>2387</v>
      </c>
    </row>
    <row r="188" spans="2:65" s="1" customFormat="1" ht="24.2" customHeight="1">
      <c r="B188" s="28"/>
      <c r="C188" s="133" t="s">
        <v>391</v>
      </c>
      <c r="D188" s="133" t="s">
        <v>190</v>
      </c>
      <c r="E188" s="134" t="s">
        <v>502</v>
      </c>
      <c r="F188" s="135" t="s">
        <v>2388</v>
      </c>
      <c r="G188" s="136" t="s">
        <v>500</v>
      </c>
      <c r="H188" s="137">
        <v>70</v>
      </c>
      <c r="I188" s="138"/>
      <c r="J188" s="139">
        <f t="shared" si="30"/>
        <v>0</v>
      </c>
      <c r="K188" s="140"/>
      <c r="L188" s="28"/>
      <c r="M188" s="141" t="s">
        <v>1</v>
      </c>
      <c r="N188" s="142" t="s">
        <v>42</v>
      </c>
      <c r="P188" s="143">
        <f t="shared" si="31"/>
        <v>0</v>
      </c>
      <c r="Q188" s="143">
        <v>0</v>
      </c>
      <c r="R188" s="143">
        <f t="shared" si="32"/>
        <v>0</v>
      </c>
      <c r="S188" s="143">
        <v>0</v>
      </c>
      <c r="T188" s="144">
        <f t="shared" si="33"/>
        <v>0</v>
      </c>
      <c r="AR188" s="145" t="s">
        <v>251</v>
      </c>
      <c r="AT188" s="145" t="s">
        <v>190</v>
      </c>
      <c r="AU188" s="145" t="s">
        <v>87</v>
      </c>
      <c r="AY188" s="13" t="s">
        <v>188</v>
      </c>
      <c r="BE188" s="146">
        <f t="shared" si="34"/>
        <v>0</v>
      </c>
      <c r="BF188" s="146">
        <f t="shared" si="35"/>
        <v>0</v>
      </c>
      <c r="BG188" s="146">
        <f t="shared" si="36"/>
        <v>0</v>
      </c>
      <c r="BH188" s="146">
        <f t="shared" si="37"/>
        <v>0</v>
      </c>
      <c r="BI188" s="146">
        <f t="shared" si="38"/>
        <v>0</v>
      </c>
      <c r="BJ188" s="13" t="s">
        <v>85</v>
      </c>
      <c r="BK188" s="146">
        <f t="shared" si="39"/>
        <v>0</v>
      </c>
      <c r="BL188" s="13" t="s">
        <v>251</v>
      </c>
      <c r="BM188" s="145" t="s">
        <v>2389</v>
      </c>
    </row>
    <row r="189" spans="2:65" s="1" customFormat="1" ht="16.5" customHeight="1">
      <c r="B189" s="28"/>
      <c r="C189" s="133" t="s">
        <v>397</v>
      </c>
      <c r="D189" s="133" t="s">
        <v>190</v>
      </c>
      <c r="E189" s="134" t="s">
        <v>508</v>
      </c>
      <c r="F189" s="135" t="s">
        <v>509</v>
      </c>
      <c r="G189" s="136" t="s">
        <v>500</v>
      </c>
      <c r="H189" s="137">
        <v>70</v>
      </c>
      <c r="I189" s="138"/>
      <c r="J189" s="139">
        <f t="shared" si="30"/>
        <v>0</v>
      </c>
      <c r="K189" s="140"/>
      <c r="L189" s="28"/>
      <c r="M189" s="141" t="s">
        <v>1</v>
      </c>
      <c r="N189" s="142" t="s">
        <v>42</v>
      </c>
      <c r="P189" s="143">
        <f t="shared" si="31"/>
        <v>0</v>
      </c>
      <c r="Q189" s="143">
        <v>0</v>
      </c>
      <c r="R189" s="143">
        <f t="shared" si="32"/>
        <v>0</v>
      </c>
      <c r="S189" s="143">
        <v>0</v>
      </c>
      <c r="T189" s="144">
        <f t="shared" si="33"/>
        <v>0</v>
      </c>
      <c r="AR189" s="145" t="s">
        <v>251</v>
      </c>
      <c r="AT189" s="145" t="s">
        <v>190</v>
      </c>
      <c r="AU189" s="145" t="s">
        <v>87</v>
      </c>
      <c r="AY189" s="13" t="s">
        <v>188</v>
      </c>
      <c r="BE189" s="146">
        <f t="shared" si="34"/>
        <v>0</v>
      </c>
      <c r="BF189" s="146">
        <f t="shared" si="35"/>
        <v>0</v>
      </c>
      <c r="BG189" s="146">
        <f t="shared" si="36"/>
        <v>0</v>
      </c>
      <c r="BH189" s="146">
        <f t="shared" si="37"/>
        <v>0</v>
      </c>
      <c r="BI189" s="146">
        <f t="shared" si="38"/>
        <v>0</v>
      </c>
      <c r="BJ189" s="13" t="s">
        <v>85</v>
      </c>
      <c r="BK189" s="146">
        <f t="shared" si="39"/>
        <v>0</v>
      </c>
      <c r="BL189" s="13" t="s">
        <v>251</v>
      </c>
      <c r="BM189" s="145" t="s">
        <v>2390</v>
      </c>
    </row>
    <row r="190" spans="2:65" s="1" customFormat="1" ht="24.2" customHeight="1">
      <c r="B190" s="28"/>
      <c r="C190" s="133" t="s">
        <v>402</v>
      </c>
      <c r="D190" s="133" t="s">
        <v>190</v>
      </c>
      <c r="E190" s="134" t="s">
        <v>529</v>
      </c>
      <c r="F190" s="135" t="s">
        <v>530</v>
      </c>
      <c r="G190" s="136" t="s">
        <v>393</v>
      </c>
      <c r="H190" s="147"/>
      <c r="I190" s="138"/>
      <c r="J190" s="139">
        <f t="shared" si="30"/>
        <v>0</v>
      </c>
      <c r="K190" s="140"/>
      <c r="L190" s="28"/>
      <c r="M190" s="141" t="s">
        <v>1</v>
      </c>
      <c r="N190" s="142" t="s">
        <v>42</v>
      </c>
      <c r="P190" s="143">
        <f t="shared" si="31"/>
        <v>0</v>
      </c>
      <c r="Q190" s="143">
        <v>0</v>
      </c>
      <c r="R190" s="143">
        <f t="shared" si="32"/>
        <v>0</v>
      </c>
      <c r="S190" s="143">
        <v>0</v>
      </c>
      <c r="T190" s="144">
        <f t="shared" si="33"/>
        <v>0</v>
      </c>
      <c r="AR190" s="145" t="s">
        <v>251</v>
      </c>
      <c r="AT190" s="145" t="s">
        <v>190</v>
      </c>
      <c r="AU190" s="145" t="s">
        <v>87</v>
      </c>
      <c r="AY190" s="13" t="s">
        <v>188</v>
      </c>
      <c r="BE190" s="146">
        <f t="shared" si="34"/>
        <v>0</v>
      </c>
      <c r="BF190" s="146">
        <f t="shared" si="35"/>
        <v>0</v>
      </c>
      <c r="BG190" s="146">
        <f t="shared" si="36"/>
        <v>0</v>
      </c>
      <c r="BH190" s="146">
        <f t="shared" si="37"/>
        <v>0</v>
      </c>
      <c r="BI190" s="146">
        <f t="shared" si="38"/>
        <v>0</v>
      </c>
      <c r="BJ190" s="13" t="s">
        <v>85</v>
      </c>
      <c r="BK190" s="146">
        <f t="shared" si="39"/>
        <v>0</v>
      </c>
      <c r="BL190" s="13" t="s">
        <v>251</v>
      </c>
      <c r="BM190" s="145" t="s">
        <v>2391</v>
      </c>
    </row>
    <row r="191" spans="2:65" s="11" customFormat="1" ht="22.7" customHeight="1">
      <c r="B191" s="121"/>
      <c r="D191" s="122" t="s">
        <v>76</v>
      </c>
      <c r="E191" s="131" t="s">
        <v>532</v>
      </c>
      <c r="F191" s="131" t="s">
        <v>2392</v>
      </c>
      <c r="I191" s="124"/>
      <c r="J191" s="132">
        <f>BK191</f>
        <v>0</v>
      </c>
      <c r="L191" s="121"/>
      <c r="M191" s="126"/>
      <c r="P191" s="127">
        <f>SUM(P192:P193)</f>
        <v>0</v>
      </c>
      <c r="R191" s="127">
        <f>SUM(R192:R193)</f>
        <v>0</v>
      </c>
      <c r="T191" s="128">
        <f>SUM(T192:T193)</f>
        <v>0</v>
      </c>
      <c r="AR191" s="122" t="s">
        <v>87</v>
      </c>
      <c r="AT191" s="129" t="s">
        <v>76</v>
      </c>
      <c r="AU191" s="129" t="s">
        <v>85</v>
      </c>
      <c r="AY191" s="122" t="s">
        <v>188</v>
      </c>
      <c r="BK191" s="130">
        <f>SUM(BK192:BK193)</f>
        <v>0</v>
      </c>
    </row>
    <row r="192" spans="2:65" s="1" customFormat="1" ht="24.2" customHeight="1">
      <c r="B192" s="28"/>
      <c r="C192" s="133" t="s">
        <v>554</v>
      </c>
      <c r="D192" s="133" t="s">
        <v>190</v>
      </c>
      <c r="E192" s="134" t="s">
        <v>2393</v>
      </c>
      <c r="F192" s="135" t="s">
        <v>2394</v>
      </c>
      <c r="G192" s="136" t="s">
        <v>500</v>
      </c>
      <c r="H192" s="137">
        <v>8</v>
      </c>
      <c r="I192" s="138"/>
      <c r="J192" s="139">
        <f>ROUND(I192*H192,2)</f>
        <v>0</v>
      </c>
      <c r="K192" s="140"/>
      <c r="L192" s="28"/>
      <c r="M192" s="141" t="s">
        <v>1</v>
      </c>
      <c r="N192" s="142" t="s">
        <v>42</v>
      </c>
      <c r="P192" s="143">
        <f>O192*H192</f>
        <v>0</v>
      </c>
      <c r="Q192" s="143">
        <v>0</v>
      </c>
      <c r="R192" s="143">
        <f>Q192*H192</f>
        <v>0</v>
      </c>
      <c r="S192" s="143">
        <v>0</v>
      </c>
      <c r="T192" s="144">
        <f>S192*H192</f>
        <v>0</v>
      </c>
      <c r="AR192" s="145" t="s">
        <v>251</v>
      </c>
      <c r="AT192" s="145" t="s">
        <v>190</v>
      </c>
      <c r="AU192" s="145" t="s">
        <v>87</v>
      </c>
      <c r="AY192" s="13" t="s">
        <v>188</v>
      </c>
      <c r="BE192" s="146">
        <f>IF(N192="základní",J192,0)</f>
        <v>0</v>
      </c>
      <c r="BF192" s="146">
        <f>IF(N192="snížená",J192,0)</f>
        <v>0</v>
      </c>
      <c r="BG192" s="146">
        <f>IF(N192="zákl. přenesená",J192,0)</f>
        <v>0</v>
      </c>
      <c r="BH192" s="146">
        <f>IF(N192="sníž. přenesená",J192,0)</f>
        <v>0</v>
      </c>
      <c r="BI192" s="146">
        <f>IF(N192="nulová",J192,0)</f>
        <v>0</v>
      </c>
      <c r="BJ192" s="13" t="s">
        <v>85</v>
      </c>
      <c r="BK192" s="146">
        <f>ROUND(I192*H192,2)</f>
        <v>0</v>
      </c>
      <c r="BL192" s="13" t="s">
        <v>251</v>
      </c>
      <c r="BM192" s="145" t="s">
        <v>2395</v>
      </c>
    </row>
    <row r="193" spans="2:65" s="1" customFormat="1" ht="37.700000000000003" customHeight="1">
      <c r="B193" s="28"/>
      <c r="C193" s="133" t="s">
        <v>556</v>
      </c>
      <c r="D193" s="133" t="s">
        <v>190</v>
      </c>
      <c r="E193" s="134" t="s">
        <v>2396</v>
      </c>
      <c r="F193" s="135" t="s">
        <v>2397</v>
      </c>
      <c r="G193" s="136" t="s">
        <v>445</v>
      </c>
      <c r="H193" s="137">
        <v>1</v>
      </c>
      <c r="I193" s="138"/>
      <c r="J193" s="139">
        <f>ROUND(I193*H193,2)</f>
        <v>0</v>
      </c>
      <c r="K193" s="140"/>
      <c r="L193" s="28"/>
      <c r="M193" s="141" t="s">
        <v>1</v>
      </c>
      <c r="N193" s="142" t="s">
        <v>42</v>
      </c>
      <c r="P193" s="143">
        <f>O193*H193</f>
        <v>0</v>
      </c>
      <c r="Q193" s="143">
        <v>0</v>
      </c>
      <c r="R193" s="143">
        <f>Q193*H193</f>
        <v>0</v>
      </c>
      <c r="S193" s="143">
        <v>0</v>
      </c>
      <c r="T193" s="144">
        <f>S193*H193</f>
        <v>0</v>
      </c>
      <c r="AR193" s="145" t="s">
        <v>251</v>
      </c>
      <c r="AT193" s="145" t="s">
        <v>190</v>
      </c>
      <c r="AU193" s="145" t="s">
        <v>87</v>
      </c>
      <c r="AY193" s="13" t="s">
        <v>188</v>
      </c>
      <c r="BE193" s="146">
        <f>IF(N193="základní",J193,0)</f>
        <v>0</v>
      </c>
      <c r="BF193" s="146">
        <f>IF(N193="snížená",J193,0)</f>
        <v>0</v>
      </c>
      <c r="BG193" s="146">
        <f>IF(N193="zákl. přenesená",J193,0)</f>
        <v>0</v>
      </c>
      <c r="BH193" s="146">
        <f>IF(N193="sníž. přenesená",J193,0)</f>
        <v>0</v>
      </c>
      <c r="BI193" s="146">
        <f>IF(N193="nulová",J193,0)</f>
        <v>0</v>
      </c>
      <c r="BJ193" s="13" t="s">
        <v>85</v>
      </c>
      <c r="BK193" s="146">
        <f>ROUND(I193*H193,2)</f>
        <v>0</v>
      </c>
      <c r="BL193" s="13" t="s">
        <v>251</v>
      </c>
      <c r="BM193" s="145" t="s">
        <v>2398</v>
      </c>
    </row>
    <row r="194" spans="2:65" s="11" customFormat="1" ht="25.9" customHeight="1">
      <c r="B194" s="121"/>
      <c r="D194" s="122" t="s">
        <v>76</v>
      </c>
      <c r="E194" s="123" t="s">
        <v>379</v>
      </c>
      <c r="F194" s="123" t="s">
        <v>380</v>
      </c>
      <c r="I194" s="124"/>
      <c r="J194" s="125">
        <f>BK194</f>
        <v>0</v>
      </c>
      <c r="L194" s="121"/>
      <c r="M194" s="126"/>
      <c r="P194" s="127">
        <f>P195+P197+P199+P201</f>
        <v>0</v>
      </c>
      <c r="R194" s="127">
        <f>R195+R197+R199+R201</f>
        <v>0</v>
      </c>
      <c r="T194" s="128">
        <f>T195+T197+T199+T201</f>
        <v>0</v>
      </c>
      <c r="AR194" s="122" t="s">
        <v>207</v>
      </c>
      <c r="AT194" s="129" t="s">
        <v>76</v>
      </c>
      <c r="AU194" s="129" t="s">
        <v>77</v>
      </c>
      <c r="AY194" s="122" t="s">
        <v>188</v>
      </c>
      <c r="BK194" s="130">
        <f>BK195+BK197+BK199+BK201</f>
        <v>0</v>
      </c>
    </row>
    <row r="195" spans="2:65" s="11" customFormat="1" ht="22.7" customHeight="1">
      <c r="B195" s="121"/>
      <c r="D195" s="122" t="s">
        <v>76</v>
      </c>
      <c r="E195" s="131" t="s">
        <v>381</v>
      </c>
      <c r="F195" s="131" t="s">
        <v>382</v>
      </c>
      <c r="I195" s="124"/>
      <c r="J195" s="132">
        <f>BK195</f>
        <v>0</v>
      </c>
      <c r="L195" s="121"/>
      <c r="M195" s="126"/>
      <c r="P195" s="127">
        <f>P196</f>
        <v>0</v>
      </c>
      <c r="R195" s="127">
        <f>R196</f>
        <v>0</v>
      </c>
      <c r="T195" s="128">
        <f>T196</f>
        <v>0</v>
      </c>
      <c r="AR195" s="122" t="s">
        <v>207</v>
      </c>
      <c r="AT195" s="129" t="s">
        <v>76</v>
      </c>
      <c r="AU195" s="129" t="s">
        <v>85</v>
      </c>
      <c r="AY195" s="122" t="s">
        <v>188</v>
      </c>
      <c r="BK195" s="130">
        <f>BK196</f>
        <v>0</v>
      </c>
    </row>
    <row r="196" spans="2:65" s="1" customFormat="1" ht="21.75" customHeight="1">
      <c r="B196" s="28"/>
      <c r="C196" s="133" t="s">
        <v>558</v>
      </c>
      <c r="D196" s="133" t="s">
        <v>190</v>
      </c>
      <c r="E196" s="134" t="s">
        <v>384</v>
      </c>
      <c r="F196" s="135" t="s">
        <v>385</v>
      </c>
      <c r="G196" s="136" t="s">
        <v>386</v>
      </c>
      <c r="H196" s="137">
        <v>24</v>
      </c>
      <c r="I196" s="138"/>
      <c r="J196" s="139">
        <f>ROUND(I196*H196,2)</f>
        <v>0</v>
      </c>
      <c r="K196" s="140"/>
      <c r="L196" s="28"/>
      <c r="M196" s="141" t="s">
        <v>1</v>
      </c>
      <c r="N196" s="142" t="s">
        <v>42</v>
      </c>
      <c r="P196" s="143">
        <f>O196*H196</f>
        <v>0</v>
      </c>
      <c r="Q196" s="143">
        <v>0</v>
      </c>
      <c r="R196" s="143">
        <f>Q196*H196</f>
        <v>0</v>
      </c>
      <c r="S196" s="143">
        <v>0</v>
      </c>
      <c r="T196" s="144">
        <f>S196*H196</f>
        <v>0</v>
      </c>
      <c r="AR196" s="145" t="s">
        <v>387</v>
      </c>
      <c r="AT196" s="145" t="s">
        <v>190</v>
      </c>
      <c r="AU196" s="145" t="s">
        <v>87</v>
      </c>
      <c r="AY196" s="13" t="s">
        <v>188</v>
      </c>
      <c r="BE196" s="146">
        <f>IF(N196="základní",J196,0)</f>
        <v>0</v>
      </c>
      <c r="BF196" s="146">
        <f>IF(N196="snížená",J196,0)</f>
        <v>0</v>
      </c>
      <c r="BG196" s="146">
        <f>IF(N196="zákl. přenesená",J196,0)</f>
        <v>0</v>
      </c>
      <c r="BH196" s="146">
        <f>IF(N196="sníž. přenesená",J196,0)</f>
        <v>0</v>
      </c>
      <c r="BI196" s="146">
        <f>IF(N196="nulová",J196,0)</f>
        <v>0</v>
      </c>
      <c r="BJ196" s="13" t="s">
        <v>85</v>
      </c>
      <c r="BK196" s="146">
        <f>ROUND(I196*H196,2)</f>
        <v>0</v>
      </c>
      <c r="BL196" s="13" t="s">
        <v>387</v>
      </c>
      <c r="BM196" s="145" t="s">
        <v>2399</v>
      </c>
    </row>
    <row r="197" spans="2:65" s="11" customFormat="1" ht="22.7" customHeight="1">
      <c r="B197" s="121"/>
      <c r="D197" s="122" t="s">
        <v>76</v>
      </c>
      <c r="E197" s="131" t="s">
        <v>389</v>
      </c>
      <c r="F197" s="131" t="s">
        <v>390</v>
      </c>
      <c r="I197" s="124"/>
      <c r="J197" s="132">
        <f>BK197</f>
        <v>0</v>
      </c>
      <c r="L197" s="121"/>
      <c r="M197" s="126"/>
      <c r="P197" s="127">
        <f>P198</f>
        <v>0</v>
      </c>
      <c r="R197" s="127">
        <f>R198</f>
        <v>0</v>
      </c>
      <c r="T197" s="128">
        <f>T198</f>
        <v>0</v>
      </c>
      <c r="AR197" s="122" t="s">
        <v>207</v>
      </c>
      <c r="AT197" s="129" t="s">
        <v>76</v>
      </c>
      <c r="AU197" s="129" t="s">
        <v>85</v>
      </c>
      <c r="AY197" s="122" t="s">
        <v>188</v>
      </c>
      <c r="BK197" s="130">
        <f>BK198</f>
        <v>0</v>
      </c>
    </row>
    <row r="198" spans="2:65" s="1" customFormat="1" ht="16.5" customHeight="1">
      <c r="B198" s="28"/>
      <c r="C198" s="133" t="s">
        <v>741</v>
      </c>
      <c r="D198" s="133" t="s">
        <v>190</v>
      </c>
      <c r="E198" s="134" t="s">
        <v>392</v>
      </c>
      <c r="F198" s="135" t="s">
        <v>390</v>
      </c>
      <c r="G198" s="136" t="s">
        <v>393</v>
      </c>
      <c r="H198" s="147"/>
      <c r="I198" s="138"/>
      <c r="J198" s="139">
        <f>ROUND(I198*H198,2)</f>
        <v>0</v>
      </c>
      <c r="K198" s="140"/>
      <c r="L198" s="28"/>
      <c r="M198" s="141" t="s">
        <v>1</v>
      </c>
      <c r="N198" s="142" t="s">
        <v>42</v>
      </c>
      <c r="P198" s="143">
        <f>O198*H198</f>
        <v>0</v>
      </c>
      <c r="Q198" s="143">
        <v>0</v>
      </c>
      <c r="R198" s="143">
        <f>Q198*H198</f>
        <v>0</v>
      </c>
      <c r="S198" s="143">
        <v>0</v>
      </c>
      <c r="T198" s="144">
        <f>S198*H198</f>
        <v>0</v>
      </c>
      <c r="AR198" s="145" t="s">
        <v>387</v>
      </c>
      <c r="AT198" s="145" t="s">
        <v>190</v>
      </c>
      <c r="AU198" s="145" t="s">
        <v>87</v>
      </c>
      <c r="AY198" s="13" t="s">
        <v>188</v>
      </c>
      <c r="BE198" s="146">
        <f>IF(N198="základní",J198,0)</f>
        <v>0</v>
      </c>
      <c r="BF198" s="146">
        <f>IF(N198="snížená",J198,0)</f>
        <v>0</v>
      </c>
      <c r="BG198" s="146">
        <f>IF(N198="zákl. přenesená",J198,0)</f>
        <v>0</v>
      </c>
      <c r="BH198" s="146">
        <f>IF(N198="sníž. přenesená",J198,0)</f>
        <v>0</v>
      </c>
      <c r="BI198" s="146">
        <f>IF(N198="nulová",J198,0)</f>
        <v>0</v>
      </c>
      <c r="BJ198" s="13" t="s">
        <v>85</v>
      </c>
      <c r="BK198" s="146">
        <f>ROUND(I198*H198,2)</f>
        <v>0</v>
      </c>
      <c r="BL198" s="13" t="s">
        <v>387</v>
      </c>
      <c r="BM198" s="145" t="s">
        <v>2400</v>
      </c>
    </row>
    <row r="199" spans="2:65" s="11" customFormat="1" ht="22.7" customHeight="1">
      <c r="B199" s="121"/>
      <c r="D199" s="122" t="s">
        <v>76</v>
      </c>
      <c r="E199" s="131" t="s">
        <v>395</v>
      </c>
      <c r="F199" s="131" t="s">
        <v>396</v>
      </c>
      <c r="I199" s="124"/>
      <c r="J199" s="132">
        <f>BK199</f>
        <v>0</v>
      </c>
      <c r="L199" s="121"/>
      <c r="M199" s="126"/>
      <c r="P199" s="127">
        <f>P200</f>
        <v>0</v>
      </c>
      <c r="R199" s="127">
        <f>R200</f>
        <v>0</v>
      </c>
      <c r="T199" s="128">
        <f>T200</f>
        <v>0</v>
      </c>
      <c r="AR199" s="122" t="s">
        <v>207</v>
      </c>
      <c r="AT199" s="129" t="s">
        <v>76</v>
      </c>
      <c r="AU199" s="129" t="s">
        <v>85</v>
      </c>
      <c r="AY199" s="122" t="s">
        <v>188</v>
      </c>
      <c r="BK199" s="130">
        <f>BK200</f>
        <v>0</v>
      </c>
    </row>
    <row r="200" spans="2:65" s="1" customFormat="1" ht="16.5" customHeight="1">
      <c r="B200" s="28"/>
      <c r="C200" s="133" t="s">
        <v>745</v>
      </c>
      <c r="D200" s="133" t="s">
        <v>190</v>
      </c>
      <c r="E200" s="134" t="s">
        <v>398</v>
      </c>
      <c r="F200" s="135" t="s">
        <v>396</v>
      </c>
      <c r="G200" s="136" t="s">
        <v>393</v>
      </c>
      <c r="H200" s="147"/>
      <c r="I200" s="138"/>
      <c r="J200" s="139">
        <f>ROUND(I200*H200,2)</f>
        <v>0</v>
      </c>
      <c r="K200" s="140"/>
      <c r="L200" s="28"/>
      <c r="M200" s="141" t="s">
        <v>1</v>
      </c>
      <c r="N200" s="142" t="s">
        <v>42</v>
      </c>
      <c r="P200" s="143">
        <f>O200*H200</f>
        <v>0</v>
      </c>
      <c r="Q200" s="143">
        <v>0</v>
      </c>
      <c r="R200" s="143">
        <f>Q200*H200</f>
        <v>0</v>
      </c>
      <c r="S200" s="143">
        <v>0</v>
      </c>
      <c r="T200" s="144">
        <f>S200*H200</f>
        <v>0</v>
      </c>
      <c r="AR200" s="145" t="s">
        <v>387</v>
      </c>
      <c r="AT200" s="145" t="s">
        <v>190</v>
      </c>
      <c r="AU200" s="145" t="s">
        <v>87</v>
      </c>
      <c r="AY200" s="13" t="s">
        <v>188</v>
      </c>
      <c r="BE200" s="146">
        <f>IF(N200="základní",J200,0)</f>
        <v>0</v>
      </c>
      <c r="BF200" s="146">
        <f>IF(N200="snížená",J200,0)</f>
        <v>0</v>
      </c>
      <c r="BG200" s="146">
        <f>IF(N200="zákl. přenesená",J200,0)</f>
        <v>0</v>
      </c>
      <c r="BH200" s="146">
        <f>IF(N200="sníž. přenesená",J200,0)</f>
        <v>0</v>
      </c>
      <c r="BI200" s="146">
        <f>IF(N200="nulová",J200,0)</f>
        <v>0</v>
      </c>
      <c r="BJ200" s="13" t="s">
        <v>85</v>
      </c>
      <c r="BK200" s="146">
        <f>ROUND(I200*H200,2)</f>
        <v>0</v>
      </c>
      <c r="BL200" s="13" t="s">
        <v>387</v>
      </c>
      <c r="BM200" s="145" t="s">
        <v>2401</v>
      </c>
    </row>
    <row r="201" spans="2:65" s="11" customFormat="1" ht="22.7" customHeight="1">
      <c r="B201" s="121"/>
      <c r="D201" s="122" t="s">
        <v>76</v>
      </c>
      <c r="E201" s="131" t="s">
        <v>400</v>
      </c>
      <c r="F201" s="131" t="s">
        <v>401</v>
      </c>
      <c r="I201" s="124"/>
      <c r="J201" s="132">
        <f>BK201</f>
        <v>0</v>
      </c>
      <c r="L201" s="121"/>
      <c r="M201" s="126"/>
      <c r="P201" s="127">
        <f>P202</f>
        <v>0</v>
      </c>
      <c r="R201" s="127">
        <f>R202</f>
        <v>0</v>
      </c>
      <c r="T201" s="128">
        <f>T202</f>
        <v>0</v>
      </c>
      <c r="AR201" s="122" t="s">
        <v>207</v>
      </c>
      <c r="AT201" s="129" t="s">
        <v>76</v>
      </c>
      <c r="AU201" s="129" t="s">
        <v>85</v>
      </c>
      <c r="AY201" s="122" t="s">
        <v>188</v>
      </c>
      <c r="BK201" s="130">
        <f>BK202</f>
        <v>0</v>
      </c>
    </row>
    <row r="202" spans="2:65" s="1" customFormat="1" ht="16.5" customHeight="1">
      <c r="B202" s="28"/>
      <c r="C202" s="133" t="s">
        <v>749</v>
      </c>
      <c r="D202" s="133" t="s">
        <v>190</v>
      </c>
      <c r="E202" s="134" t="s">
        <v>403</v>
      </c>
      <c r="F202" s="135" t="s">
        <v>404</v>
      </c>
      <c r="G202" s="136" t="s">
        <v>393</v>
      </c>
      <c r="H202" s="147"/>
      <c r="I202" s="138"/>
      <c r="J202" s="139">
        <f>ROUND(I202*H202,2)</f>
        <v>0</v>
      </c>
      <c r="K202" s="140"/>
      <c r="L202" s="28"/>
      <c r="M202" s="148" t="s">
        <v>1</v>
      </c>
      <c r="N202" s="149" t="s">
        <v>42</v>
      </c>
      <c r="O202" s="150"/>
      <c r="P202" s="151">
        <f>O202*H202</f>
        <v>0</v>
      </c>
      <c r="Q202" s="151">
        <v>0</v>
      </c>
      <c r="R202" s="151">
        <f>Q202*H202</f>
        <v>0</v>
      </c>
      <c r="S202" s="151">
        <v>0</v>
      </c>
      <c r="T202" s="152">
        <f>S202*H202</f>
        <v>0</v>
      </c>
      <c r="AR202" s="145" t="s">
        <v>387</v>
      </c>
      <c r="AT202" s="145" t="s">
        <v>190</v>
      </c>
      <c r="AU202" s="145" t="s">
        <v>87</v>
      </c>
      <c r="AY202" s="13" t="s">
        <v>188</v>
      </c>
      <c r="BE202" s="146">
        <f>IF(N202="základní",J202,0)</f>
        <v>0</v>
      </c>
      <c r="BF202" s="146">
        <f>IF(N202="snížená",J202,0)</f>
        <v>0</v>
      </c>
      <c r="BG202" s="146">
        <f>IF(N202="zákl. přenesená",J202,0)</f>
        <v>0</v>
      </c>
      <c r="BH202" s="146">
        <f>IF(N202="sníž. přenesená",J202,0)</f>
        <v>0</v>
      </c>
      <c r="BI202" s="146">
        <f>IF(N202="nulová",J202,0)</f>
        <v>0</v>
      </c>
      <c r="BJ202" s="13" t="s">
        <v>85</v>
      </c>
      <c r="BK202" s="146">
        <f>ROUND(I202*H202,2)</f>
        <v>0</v>
      </c>
      <c r="BL202" s="13" t="s">
        <v>387</v>
      </c>
      <c r="BM202" s="145" t="s">
        <v>2402</v>
      </c>
    </row>
    <row r="203" spans="2:65" s="1" customFormat="1" ht="6.95" customHeight="1">
      <c r="B203" s="40"/>
      <c r="C203" s="41"/>
      <c r="D203" s="41"/>
      <c r="E203" s="41"/>
      <c r="F203" s="41"/>
      <c r="G203" s="41"/>
      <c r="H203" s="41"/>
      <c r="I203" s="41"/>
      <c r="J203" s="41"/>
      <c r="K203" s="41"/>
      <c r="L203" s="28"/>
    </row>
  </sheetData>
  <sheetProtection algorithmName="SHA-512" hashValue="hKvdM9GJV9bG+q2+s2aNntDSyQ5ZyzuiN27qss0Z4Dwsw+0IJ4HhTJO9wVbvyM7WycY5k+KMYD5NPuUWk0Cfcg==" saltValue="GdYBHzrzYgG2TzCQGgZ29BkS7O6XA+A5hyrdK2gdfTaf5B8XZuagYBTBNSNoRMZfumh/zM2rTa9Oe+FeKncVcQ==" spinCount="100000" sheet="1" objects="1" scenarios="1" formatColumns="0" formatRows="0" autoFilter="0"/>
  <autoFilter ref="C131:K202"/>
  <mergeCells count="9">
    <mergeCell ref="E87:H87"/>
    <mergeCell ref="E122:H122"/>
    <mergeCell ref="E124:H124"/>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217"/>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126</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s="1" customFormat="1" ht="12" customHeight="1">
      <c r="B8" s="28"/>
      <c r="D8" s="23" t="s">
        <v>153</v>
      </c>
      <c r="L8" s="28"/>
    </row>
    <row r="9" spans="2:46" s="1" customFormat="1" ht="16.5" customHeight="1">
      <c r="B9" s="28"/>
      <c r="E9" s="614" t="s">
        <v>2403</v>
      </c>
      <c r="F9" s="654"/>
      <c r="G9" s="654"/>
      <c r="H9" s="654"/>
      <c r="L9" s="28"/>
    </row>
    <row r="10" spans="2:46" s="1" customFormat="1">
      <c r="B10" s="28"/>
      <c r="L10" s="28"/>
    </row>
    <row r="11" spans="2:46" s="1" customFormat="1" ht="12" customHeight="1">
      <c r="B11" s="28"/>
      <c r="D11" s="23" t="s">
        <v>18</v>
      </c>
      <c r="F11" s="21" t="s">
        <v>1</v>
      </c>
      <c r="I11" s="23" t="s">
        <v>19</v>
      </c>
      <c r="J11" s="21" t="s">
        <v>1</v>
      </c>
      <c r="L11" s="28"/>
    </row>
    <row r="12" spans="2:46" s="1" customFormat="1" ht="12" customHeight="1">
      <c r="B12" s="28"/>
      <c r="D12" s="23" t="s">
        <v>20</v>
      </c>
      <c r="F12" s="21" t="s">
        <v>21</v>
      </c>
      <c r="I12" s="23" t="s">
        <v>22</v>
      </c>
      <c r="J12" s="48" t="str">
        <f>'Rekapitulace stavby'!AN8</f>
        <v>19. 12. 2025</v>
      </c>
      <c r="L12" s="28"/>
    </row>
    <row r="13" spans="2:46" s="1" customFormat="1" ht="10.7" customHeight="1">
      <c r="B13" s="28"/>
      <c r="L13" s="28"/>
    </row>
    <row r="14" spans="2:46" s="1" customFormat="1" ht="12" customHeight="1">
      <c r="B14" s="28"/>
      <c r="D14" s="23" t="s">
        <v>24</v>
      </c>
      <c r="I14" s="23" t="s">
        <v>25</v>
      </c>
      <c r="J14" s="21" t="s">
        <v>1</v>
      </c>
      <c r="L14" s="28"/>
    </row>
    <row r="15" spans="2:46" s="1" customFormat="1" ht="18" customHeight="1">
      <c r="B15" s="28"/>
      <c r="E15" s="21" t="s">
        <v>26</v>
      </c>
      <c r="I15" s="23" t="s">
        <v>27</v>
      </c>
      <c r="J15" s="21" t="s">
        <v>1</v>
      </c>
      <c r="L15" s="28"/>
    </row>
    <row r="16" spans="2:46" s="1" customFormat="1" ht="6.95" customHeight="1">
      <c r="B16" s="28"/>
      <c r="L16" s="28"/>
    </row>
    <row r="17" spans="2:12" s="1" customFormat="1" ht="12" customHeight="1">
      <c r="B17" s="28"/>
      <c r="D17" s="23" t="s">
        <v>28</v>
      </c>
      <c r="I17" s="23" t="s">
        <v>25</v>
      </c>
      <c r="J17" s="24" t="str">
        <f>'Rekapitulace stavby'!AN13</f>
        <v>Vyplň údaj</v>
      </c>
      <c r="L17" s="28"/>
    </row>
    <row r="18" spans="2:12" s="1" customFormat="1" ht="18" customHeight="1">
      <c r="B18" s="28"/>
      <c r="E18" s="657" t="str">
        <f>'Rekapitulace stavby'!E14</f>
        <v>Vyplň údaj</v>
      </c>
      <c r="F18" s="646"/>
      <c r="G18" s="646"/>
      <c r="H18" s="646"/>
      <c r="I18" s="23" t="s">
        <v>27</v>
      </c>
      <c r="J18" s="24" t="str">
        <f>'Rekapitulace stavby'!AN14</f>
        <v>Vyplň údaj</v>
      </c>
      <c r="L18" s="28"/>
    </row>
    <row r="19" spans="2:12" s="1" customFormat="1" ht="6.95" customHeight="1">
      <c r="B19" s="28"/>
      <c r="L19" s="28"/>
    </row>
    <row r="20" spans="2:12" s="1" customFormat="1" ht="12" customHeight="1">
      <c r="B20" s="28"/>
      <c r="D20" s="23" t="s">
        <v>30</v>
      </c>
      <c r="I20" s="23" t="s">
        <v>25</v>
      </c>
      <c r="J20" s="21" t="s">
        <v>1</v>
      </c>
      <c r="L20" s="28"/>
    </row>
    <row r="21" spans="2:12" s="1" customFormat="1" ht="18" customHeight="1">
      <c r="B21" s="28"/>
      <c r="E21" s="21" t="s">
        <v>31</v>
      </c>
      <c r="I21" s="23" t="s">
        <v>27</v>
      </c>
      <c r="J21" s="21" t="s">
        <v>1</v>
      </c>
      <c r="L21" s="28"/>
    </row>
    <row r="22" spans="2:12" s="1" customFormat="1" ht="6.95" customHeight="1">
      <c r="B22" s="28"/>
      <c r="L22" s="28"/>
    </row>
    <row r="23" spans="2:12" s="1" customFormat="1" ht="12" customHeight="1">
      <c r="B23" s="28"/>
      <c r="D23" s="23" t="s">
        <v>33</v>
      </c>
      <c r="I23" s="23" t="s">
        <v>25</v>
      </c>
      <c r="J23" s="21" t="s">
        <v>1</v>
      </c>
      <c r="L23" s="28"/>
    </row>
    <row r="24" spans="2:12" s="1" customFormat="1" ht="18" customHeight="1">
      <c r="B24" s="28"/>
      <c r="E24" s="21" t="s">
        <v>34</v>
      </c>
      <c r="I24" s="23" t="s">
        <v>27</v>
      </c>
      <c r="J24" s="21" t="s">
        <v>1</v>
      </c>
      <c r="L24" s="28"/>
    </row>
    <row r="25" spans="2:12" s="1" customFormat="1" ht="6.95" customHeight="1">
      <c r="B25" s="28"/>
      <c r="L25" s="28"/>
    </row>
    <row r="26" spans="2:12" s="1" customFormat="1" ht="12" customHeight="1">
      <c r="B26" s="28"/>
      <c r="D26" s="23" t="s">
        <v>35</v>
      </c>
      <c r="L26" s="28"/>
    </row>
    <row r="27" spans="2:12" s="7" customFormat="1" ht="16.5" customHeight="1">
      <c r="B27" s="90"/>
      <c r="E27" s="650" t="s">
        <v>1</v>
      </c>
      <c r="F27" s="650"/>
      <c r="G27" s="650"/>
      <c r="H27" s="650"/>
      <c r="L27" s="90"/>
    </row>
    <row r="28" spans="2:12" s="1" customFormat="1" ht="6.95" customHeight="1">
      <c r="B28" s="28"/>
      <c r="L28" s="28"/>
    </row>
    <row r="29" spans="2:12" s="1" customFormat="1" ht="6.95" customHeight="1">
      <c r="B29" s="28"/>
      <c r="D29" s="49"/>
      <c r="E29" s="49"/>
      <c r="F29" s="49"/>
      <c r="G29" s="49"/>
      <c r="H29" s="49"/>
      <c r="I29" s="49"/>
      <c r="J29" s="49"/>
      <c r="K29" s="49"/>
      <c r="L29" s="28"/>
    </row>
    <row r="30" spans="2:12" s="1" customFormat="1" ht="25.35" customHeight="1">
      <c r="B30" s="28"/>
      <c r="D30" s="91" t="s">
        <v>37</v>
      </c>
      <c r="J30" s="62">
        <f>ROUND(J126, 2)</f>
        <v>0</v>
      </c>
      <c r="L30" s="28"/>
    </row>
    <row r="31" spans="2:12" s="1" customFormat="1" ht="6.95" customHeight="1">
      <c r="B31" s="28"/>
      <c r="D31" s="49"/>
      <c r="E31" s="49"/>
      <c r="F31" s="49"/>
      <c r="G31" s="49"/>
      <c r="H31" s="49"/>
      <c r="I31" s="49"/>
      <c r="J31" s="49"/>
      <c r="K31" s="49"/>
      <c r="L31" s="28"/>
    </row>
    <row r="32" spans="2:12" s="1" customFormat="1" ht="14.45" customHeight="1">
      <c r="B32" s="28"/>
      <c r="F32" s="31" t="s">
        <v>39</v>
      </c>
      <c r="I32" s="31" t="s">
        <v>38</v>
      </c>
      <c r="J32" s="31" t="s">
        <v>40</v>
      </c>
      <c r="L32" s="28"/>
    </row>
    <row r="33" spans="2:12" s="1" customFormat="1" ht="14.45" customHeight="1">
      <c r="B33" s="28"/>
      <c r="D33" s="51" t="s">
        <v>41</v>
      </c>
      <c r="E33" s="23" t="s">
        <v>42</v>
      </c>
      <c r="F33" s="82">
        <f>ROUND((SUM(BE126:BE216)),  2)</f>
        <v>0</v>
      </c>
      <c r="I33" s="92">
        <v>0.21</v>
      </c>
      <c r="J33" s="82">
        <f>ROUND(((SUM(BE126:BE216))*I33),  2)</f>
        <v>0</v>
      </c>
      <c r="L33" s="28"/>
    </row>
    <row r="34" spans="2:12" s="1" customFormat="1" ht="14.45" customHeight="1">
      <c r="B34" s="28"/>
      <c r="E34" s="23" t="s">
        <v>43</v>
      </c>
      <c r="F34" s="82">
        <f>ROUND((SUM(BF126:BF216)),  2)</f>
        <v>0</v>
      </c>
      <c r="I34" s="92">
        <v>0.12</v>
      </c>
      <c r="J34" s="82">
        <f>ROUND(((SUM(BF126:BF216))*I34),  2)</f>
        <v>0</v>
      </c>
      <c r="L34" s="28"/>
    </row>
    <row r="35" spans="2:12" s="1" customFormat="1" ht="14.45" hidden="1" customHeight="1">
      <c r="B35" s="28"/>
      <c r="E35" s="23" t="s">
        <v>44</v>
      </c>
      <c r="F35" s="82">
        <f>ROUND((SUM(BG126:BG216)),  2)</f>
        <v>0</v>
      </c>
      <c r="I35" s="92">
        <v>0.21</v>
      </c>
      <c r="J35" s="82">
        <f>0</f>
        <v>0</v>
      </c>
      <c r="L35" s="28"/>
    </row>
    <row r="36" spans="2:12" s="1" customFormat="1" ht="14.45" hidden="1" customHeight="1">
      <c r="B36" s="28"/>
      <c r="E36" s="23" t="s">
        <v>45</v>
      </c>
      <c r="F36" s="82">
        <f>ROUND((SUM(BH126:BH216)),  2)</f>
        <v>0</v>
      </c>
      <c r="I36" s="92">
        <v>0.12</v>
      </c>
      <c r="J36" s="82">
        <f>0</f>
        <v>0</v>
      </c>
      <c r="L36" s="28"/>
    </row>
    <row r="37" spans="2:12" s="1" customFormat="1" ht="14.45" hidden="1" customHeight="1">
      <c r="B37" s="28"/>
      <c r="E37" s="23" t="s">
        <v>46</v>
      </c>
      <c r="F37" s="82">
        <f>ROUND((SUM(BI126:BI216)),  2)</f>
        <v>0</v>
      </c>
      <c r="I37" s="92">
        <v>0</v>
      </c>
      <c r="J37" s="82">
        <f>0</f>
        <v>0</v>
      </c>
      <c r="L37" s="28"/>
    </row>
    <row r="38" spans="2:12" s="1" customFormat="1" ht="6.95" customHeight="1">
      <c r="B38" s="28"/>
      <c r="L38" s="28"/>
    </row>
    <row r="39" spans="2:12" s="1" customFormat="1" ht="25.35" customHeight="1">
      <c r="B39" s="28"/>
      <c r="C39" s="93"/>
      <c r="D39" s="94" t="s">
        <v>47</v>
      </c>
      <c r="E39" s="53"/>
      <c r="F39" s="53"/>
      <c r="G39" s="95" t="s">
        <v>48</v>
      </c>
      <c r="H39" s="96" t="s">
        <v>49</v>
      </c>
      <c r="I39" s="53"/>
      <c r="J39" s="97">
        <f>SUM(J30:J37)</f>
        <v>0</v>
      </c>
      <c r="K39" s="98"/>
      <c r="L39" s="28"/>
    </row>
    <row r="40" spans="2:12" s="1" customFormat="1" ht="14.45" customHeight="1">
      <c r="B40" s="28"/>
      <c r="L40" s="28"/>
    </row>
    <row r="41" spans="2:12" ht="14.45" customHeight="1">
      <c r="B41" s="16"/>
      <c r="L41" s="16"/>
    </row>
    <row r="42" spans="2:12" ht="14.45" customHeight="1">
      <c r="B42" s="16"/>
      <c r="L42" s="16"/>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47" s="1" customFormat="1" ht="6.95" customHeight="1">
      <c r="B81" s="42"/>
      <c r="C81" s="43"/>
      <c r="D81" s="43"/>
      <c r="E81" s="43"/>
      <c r="F81" s="43"/>
      <c r="G81" s="43"/>
      <c r="H81" s="43"/>
      <c r="I81" s="43"/>
      <c r="J81" s="43"/>
      <c r="K81" s="43"/>
      <c r="L81" s="28"/>
    </row>
    <row r="82" spans="2:47" s="1" customFormat="1" ht="24.95" customHeight="1">
      <c r="B82" s="28"/>
      <c r="C82" s="17" t="s">
        <v>155</v>
      </c>
      <c r="L82" s="28"/>
    </row>
    <row r="83" spans="2:47" s="1" customFormat="1" ht="6.95" customHeight="1">
      <c r="B83" s="28"/>
      <c r="L83" s="28"/>
    </row>
    <row r="84" spans="2:47" s="1" customFormat="1" ht="12" customHeight="1">
      <c r="B84" s="28"/>
      <c r="C84" s="23" t="s">
        <v>16</v>
      </c>
      <c r="L84" s="28"/>
    </row>
    <row r="85" spans="2:47" s="1" customFormat="1" ht="16.5" customHeight="1">
      <c r="B85" s="28"/>
      <c r="E85" s="655" t="str">
        <f>E7</f>
        <v>Rekonstrukce a modernizace fotbalového hřiště SK Union Břevnov</v>
      </c>
      <c r="F85" s="656"/>
      <c r="G85" s="656"/>
      <c r="H85" s="656"/>
      <c r="L85" s="28"/>
    </row>
    <row r="86" spans="2:47" s="1" customFormat="1" ht="12" customHeight="1">
      <c r="B86" s="28"/>
      <c r="C86" s="23" t="s">
        <v>153</v>
      </c>
      <c r="L86" s="28"/>
    </row>
    <row r="87" spans="2:47" s="1" customFormat="1" ht="16.5" customHeight="1">
      <c r="B87" s="28"/>
      <c r="E87" s="614" t="str">
        <f>E9</f>
        <v>SO-05 - Komunikace a parkoviště</v>
      </c>
      <c r="F87" s="654"/>
      <c r="G87" s="654"/>
      <c r="H87" s="654"/>
      <c r="L87" s="28"/>
    </row>
    <row r="88" spans="2:47" s="1" customFormat="1" ht="6.95" customHeight="1">
      <c r="B88" s="28"/>
      <c r="L88" s="28"/>
    </row>
    <row r="89" spans="2:47" s="1" customFormat="1" ht="12" customHeight="1">
      <c r="B89" s="28"/>
      <c r="C89" s="23" t="s">
        <v>20</v>
      </c>
      <c r="F89" s="21" t="str">
        <f>F12</f>
        <v>Praha 6</v>
      </c>
      <c r="I89" s="23" t="s">
        <v>22</v>
      </c>
      <c r="J89" s="48" t="str">
        <f>IF(J12="","",J12)</f>
        <v>19. 12. 2025</v>
      </c>
      <c r="L89" s="28"/>
    </row>
    <row r="90" spans="2:47" s="1" customFormat="1" ht="6.95" customHeight="1">
      <c r="B90" s="28"/>
      <c r="L90" s="28"/>
    </row>
    <row r="91" spans="2:47" s="1" customFormat="1" ht="25.7" customHeight="1">
      <c r="B91" s="28"/>
      <c r="C91" s="23" t="s">
        <v>24</v>
      </c>
      <c r="F91" s="21" t="str">
        <f>E15</f>
        <v>Městská část Praha 6</v>
      </c>
      <c r="I91" s="23" t="s">
        <v>30</v>
      </c>
      <c r="J91" s="26" t="str">
        <f>E21</f>
        <v>Sportovní projekty s.r.o.</v>
      </c>
      <c r="L91" s="28"/>
    </row>
    <row r="92" spans="2:47" s="1" customFormat="1" ht="15.2" customHeight="1">
      <c r="B92" s="28"/>
      <c r="C92" s="23" t="s">
        <v>28</v>
      </c>
      <c r="F92" s="21" t="str">
        <f>IF(E18="","",E18)</f>
        <v>Vyplň údaj</v>
      </c>
      <c r="I92" s="23" t="s">
        <v>33</v>
      </c>
      <c r="J92" s="26" t="str">
        <f>E24</f>
        <v>F.Pecka</v>
      </c>
      <c r="L92" s="28"/>
    </row>
    <row r="93" spans="2:47" s="1" customFormat="1" ht="10.35" customHeight="1">
      <c r="B93" s="28"/>
      <c r="L93" s="28"/>
    </row>
    <row r="94" spans="2:47" s="1" customFormat="1" ht="29.25" customHeight="1">
      <c r="B94" s="28"/>
      <c r="C94" s="101" t="s">
        <v>156</v>
      </c>
      <c r="D94" s="93"/>
      <c r="E94" s="93"/>
      <c r="F94" s="93"/>
      <c r="G94" s="93"/>
      <c r="H94" s="93"/>
      <c r="I94" s="93"/>
      <c r="J94" s="102" t="s">
        <v>157</v>
      </c>
      <c r="K94" s="93"/>
      <c r="L94" s="28"/>
    </row>
    <row r="95" spans="2:47" s="1" customFormat="1" ht="10.35" customHeight="1">
      <c r="B95" s="28"/>
      <c r="L95" s="28"/>
    </row>
    <row r="96" spans="2:47" s="1" customFormat="1" ht="22.7" customHeight="1">
      <c r="B96" s="28"/>
      <c r="C96" s="103" t="s">
        <v>158</v>
      </c>
      <c r="J96" s="62">
        <f>J126</f>
        <v>0</v>
      </c>
      <c r="L96" s="28"/>
      <c r="AU96" s="13" t="s">
        <v>159</v>
      </c>
    </row>
    <row r="97" spans="2:12" s="8" customFormat="1" ht="24.95" customHeight="1">
      <c r="B97" s="104"/>
      <c r="D97" s="105" t="s">
        <v>160</v>
      </c>
      <c r="E97" s="106"/>
      <c r="F97" s="106"/>
      <c r="G97" s="106"/>
      <c r="H97" s="106"/>
      <c r="I97" s="106"/>
      <c r="J97" s="107">
        <f>J127</f>
        <v>0</v>
      </c>
      <c r="L97" s="104"/>
    </row>
    <row r="98" spans="2:12" s="9" customFormat="1" ht="19.899999999999999" customHeight="1">
      <c r="B98" s="108"/>
      <c r="D98" s="109" t="s">
        <v>161</v>
      </c>
      <c r="E98" s="110"/>
      <c r="F98" s="110"/>
      <c r="G98" s="110"/>
      <c r="H98" s="110"/>
      <c r="I98" s="110"/>
      <c r="J98" s="111">
        <f>J128</f>
        <v>0</v>
      </c>
      <c r="L98" s="108"/>
    </row>
    <row r="99" spans="2:12" s="9" customFormat="1" ht="19.899999999999999" customHeight="1">
      <c r="B99" s="108"/>
      <c r="D99" s="109" t="s">
        <v>409</v>
      </c>
      <c r="E99" s="110"/>
      <c r="F99" s="110"/>
      <c r="G99" s="110"/>
      <c r="H99" s="110"/>
      <c r="I99" s="110"/>
      <c r="J99" s="111">
        <f>J155</f>
        <v>0</v>
      </c>
      <c r="L99" s="108"/>
    </row>
    <row r="100" spans="2:12" s="9" customFormat="1" ht="19.899999999999999" customHeight="1">
      <c r="B100" s="108"/>
      <c r="D100" s="109" t="s">
        <v>410</v>
      </c>
      <c r="E100" s="110"/>
      <c r="F100" s="110"/>
      <c r="G100" s="110"/>
      <c r="H100" s="110"/>
      <c r="I100" s="110"/>
      <c r="J100" s="111">
        <f>J164</f>
        <v>0</v>
      </c>
      <c r="L100" s="108"/>
    </row>
    <row r="101" spans="2:12" s="9" customFormat="1" ht="19.899999999999999" customHeight="1">
      <c r="B101" s="108"/>
      <c r="D101" s="109" t="s">
        <v>163</v>
      </c>
      <c r="E101" s="110"/>
      <c r="F101" s="110"/>
      <c r="G101" s="110"/>
      <c r="H101" s="110"/>
      <c r="I101" s="110"/>
      <c r="J101" s="111">
        <f>J204</f>
        <v>0</v>
      </c>
      <c r="L101" s="108"/>
    </row>
    <row r="102" spans="2:12" s="8" customFormat="1" ht="24.95" customHeight="1">
      <c r="B102" s="104"/>
      <c r="D102" s="105" t="s">
        <v>168</v>
      </c>
      <c r="E102" s="106"/>
      <c r="F102" s="106"/>
      <c r="G102" s="106"/>
      <c r="H102" s="106"/>
      <c r="I102" s="106"/>
      <c r="J102" s="107">
        <f>J208</f>
        <v>0</v>
      </c>
      <c r="L102" s="104"/>
    </row>
    <row r="103" spans="2:12" s="9" customFormat="1" ht="19.899999999999999" customHeight="1">
      <c r="B103" s="108"/>
      <c r="D103" s="109" t="s">
        <v>169</v>
      </c>
      <c r="E103" s="110"/>
      <c r="F103" s="110"/>
      <c r="G103" s="110"/>
      <c r="H103" s="110"/>
      <c r="I103" s="110"/>
      <c r="J103" s="111">
        <f>J209</f>
        <v>0</v>
      </c>
      <c r="L103" s="108"/>
    </row>
    <row r="104" spans="2:12" s="9" customFormat="1" ht="19.899999999999999" customHeight="1">
      <c r="B104" s="108"/>
      <c r="D104" s="109" t="s">
        <v>170</v>
      </c>
      <c r="E104" s="110"/>
      <c r="F104" s="110"/>
      <c r="G104" s="110"/>
      <c r="H104" s="110"/>
      <c r="I104" s="110"/>
      <c r="J104" s="111">
        <f>J211</f>
        <v>0</v>
      </c>
      <c r="L104" s="108"/>
    </row>
    <row r="105" spans="2:12" s="9" customFormat="1" ht="19.899999999999999" customHeight="1">
      <c r="B105" s="108"/>
      <c r="D105" s="109" t="s">
        <v>171</v>
      </c>
      <c r="E105" s="110"/>
      <c r="F105" s="110"/>
      <c r="G105" s="110"/>
      <c r="H105" s="110"/>
      <c r="I105" s="110"/>
      <c r="J105" s="111">
        <f>J213</f>
        <v>0</v>
      </c>
      <c r="L105" s="108"/>
    </row>
    <row r="106" spans="2:12" s="9" customFormat="1" ht="19.899999999999999" customHeight="1">
      <c r="B106" s="108"/>
      <c r="D106" s="109" t="s">
        <v>172</v>
      </c>
      <c r="E106" s="110"/>
      <c r="F106" s="110"/>
      <c r="G106" s="110"/>
      <c r="H106" s="110"/>
      <c r="I106" s="110"/>
      <c r="J106" s="111">
        <f>J215</f>
        <v>0</v>
      </c>
      <c r="L106" s="108"/>
    </row>
    <row r="107" spans="2:12" s="1" customFormat="1" ht="21.75" customHeight="1">
      <c r="B107" s="28"/>
      <c r="L107" s="28"/>
    </row>
    <row r="108" spans="2:12" s="1" customFormat="1" ht="6.95" customHeight="1">
      <c r="B108" s="40"/>
      <c r="C108" s="41"/>
      <c r="D108" s="41"/>
      <c r="E108" s="41"/>
      <c r="F108" s="41"/>
      <c r="G108" s="41"/>
      <c r="H108" s="41"/>
      <c r="I108" s="41"/>
      <c r="J108" s="41"/>
      <c r="K108" s="41"/>
      <c r="L108" s="28"/>
    </row>
    <row r="112" spans="2:12" s="1" customFormat="1" ht="6.95" customHeight="1">
      <c r="B112" s="42"/>
      <c r="C112" s="43"/>
      <c r="D112" s="43"/>
      <c r="E112" s="43"/>
      <c r="F112" s="43"/>
      <c r="G112" s="43"/>
      <c r="H112" s="43"/>
      <c r="I112" s="43"/>
      <c r="J112" s="43"/>
      <c r="K112" s="43"/>
      <c r="L112" s="28"/>
    </row>
    <row r="113" spans="2:63" s="1" customFormat="1" ht="24.95" customHeight="1">
      <c r="B113" s="28"/>
      <c r="C113" s="17" t="s">
        <v>173</v>
      </c>
      <c r="L113" s="28"/>
    </row>
    <row r="114" spans="2:63" s="1" customFormat="1" ht="6.95" customHeight="1">
      <c r="B114" s="28"/>
      <c r="L114" s="28"/>
    </row>
    <row r="115" spans="2:63" s="1" customFormat="1" ht="12" customHeight="1">
      <c r="B115" s="28"/>
      <c r="C115" s="23" t="s">
        <v>16</v>
      </c>
      <c r="L115" s="28"/>
    </row>
    <row r="116" spans="2:63" s="1" customFormat="1" ht="16.5" customHeight="1">
      <c r="B116" s="28"/>
      <c r="E116" s="655" t="str">
        <f>E7</f>
        <v>Rekonstrukce a modernizace fotbalového hřiště SK Union Břevnov</v>
      </c>
      <c r="F116" s="656"/>
      <c r="G116" s="656"/>
      <c r="H116" s="656"/>
      <c r="L116" s="28"/>
    </row>
    <row r="117" spans="2:63" s="1" customFormat="1" ht="12" customHeight="1">
      <c r="B117" s="28"/>
      <c r="C117" s="23" t="s">
        <v>153</v>
      </c>
      <c r="L117" s="28"/>
    </row>
    <row r="118" spans="2:63" s="1" customFormat="1" ht="16.5" customHeight="1">
      <c r="B118" s="28"/>
      <c r="E118" s="614" t="str">
        <f>E9</f>
        <v>SO-05 - Komunikace a parkoviště</v>
      </c>
      <c r="F118" s="654"/>
      <c r="G118" s="654"/>
      <c r="H118" s="654"/>
      <c r="L118" s="28"/>
    </row>
    <row r="119" spans="2:63" s="1" customFormat="1" ht="6.95" customHeight="1">
      <c r="B119" s="28"/>
      <c r="L119" s="28"/>
    </row>
    <row r="120" spans="2:63" s="1" customFormat="1" ht="12" customHeight="1">
      <c r="B120" s="28"/>
      <c r="C120" s="23" t="s">
        <v>20</v>
      </c>
      <c r="F120" s="21" t="str">
        <f>F12</f>
        <v>Praha 6</v>
      </c>
      <c r="I120" s="23" t="s">
        <v>22</v>
      </c>
      <c r="J120" s="48" t="str">
        <f>IF(J12="","",J12)</f>
        <v>19. 12. 2025</v>
      </c>
      <c r="L120" s="28"/>
    </row>
    <row r="121" spans="2:63" s="1" customFormat="1" ht="6.95" customHeight="1">
      <c r="B121" s="28"/>
      <c r="L121" s="28"/>
    </row>
    <row r="122" spans="2:63" s="1" customFormat="1" ht="25.7" customHeight="1">
      <c r="B122" s="28"/>
      <c r="C122" s="23" t="s">
        <v>24</v>
      </c>
      <c r="F122" s="21" t="str">
        <f>E15</f>
        <v>Městská část Praha 6</v>
      </c>
      <c r="I122" s="23" t="s">
        <v>30</v>
      </c>
      <c r="J122" s="26" t="str">
        <f>E21</f>
        <v>Sportovní projekty s.r.o.</v>
      </c>
      <c r="L122" s="28"/>
    </row>
    <row r="123" spans="2:63" s="1" customFormat="1" ht="15.2" customHeight="1">
      <c r="B123" s="28"/>
      <c r="C123" s="23" t="s">
        <v>28</v>
      </c>
      <c r="F123" s="21" t="str">
        <f>IF(E18="","",E18)</f>
        <v>Vyplň údaj</v>
      </c>
      <c r="I123" s="23" t="s">
        <v>33</v>
      </c>
      <c r="J123" s="26" t="str">
        <f>E24</f>
        <v>F.Pecka</v>
      </c>
      <c r="L123" s="28"/>
    </row>
    <row r="124" spans="2:63" s="1" customFormat="1" ht="10.35" customHeight="1">
      <c r="B124" s="28"/>
      <c r="L124" s="28"/>
    </row>
    <row r="125" spans="2:63" s="10" customFormat="1" ht="29.25" customHeight="1">
      <c r="B125" s="112"/>
      <c r="C125" s="113" t="s">
        <v>174</v>
      </c>
      <c r="D125" s="114" t="s">
        <v>62</v>
      </c>
      <c r="E125" s="114" t="s">
        <v>58</v>
      </c>
      <c r="F125" s="114" t="s">
        <v>59</v>
      </c>
      <c r="G125" s="114" t="s">
        <v>175</v>
      </c>
      <c r="H125" s="114" t="s">
        <v>176</v>
      </c>
      <c r="I125" s="114" t="s">
        <v>177</v>
      </c>
      <c r="J125" s="115" t="s">
        <v>157</v>
      </c>
      <c r="K125" s="116" t="s">
        <v>178</v>
      </c>
      <c r="L125" s="112"/>
      <c r="M125" s="55" t="s">
        <v>1</v>
      </c>
      <c r="N125" s="56" t="s">
        <v>41</v>
      </c>
      <c r="O125" s="56" t="s">
        <v>179</v>
      </c>
      <c r="P125" s="56" t="s">
        <v>180</v>
      </c>
      <c r="Q125" s="56" t="s">
        <v>181</v>
      </c>
      <c r="R125" s="56" t="s">
        <v>182</v>
      </c>
      <c r="S125" s="56" t="s">
        <v>183</v>
      </c>
      <c r="T125" s="57" t="s">
        <v>184</v>
      </c>
    </row>
    <row r="126" spans="2:63" s="1" customFormat="1" ht="22.7" customHeight="1">
      <c r="B126" s="28"/>
      <c r="C126" s="60" t="s">
        <v>185</v>
      </c>
      <c r="J126" s="117">
        <f>BK126</f>
        <v>0</v>
      </c>
      <c r="L126" s="28"/>
      <c r="M126" s="58"/>
      <c r="N126" s="49"/>
      <c r="O126" s="49"/>
      <c r="P126" s="118">
        <f>P127+P208</f>
        <v>0</v>
      </c>
      <c r="Q126" s="49"/>
      <c r="R126" s="118">
        <f>R127+R208</f>
        <v>98.82756474</v>
      </c>
      <c r="S126" s="49"/>
      <c r="T126" s="119">
        <f>T127+T208</f>
        <v>57.897390000000001</v>
      </c>
      <c r="AT126" s="13" t="s">
        <v>76</v>
      </c>
      <c r="AU126" s="13" t="s">
        <v>159</v>
      </c>
      <c r="BK126" s="120">
        <f>BK127+BK208</f>
        <v>0</v>
      </c>
    </row>
    <row r="127" spans="2:63" s="11" customFormat="1" ht="25.9" customHeight="1">
      <c r="B127" s="121"/>
      <c r="D127" s="122" t="s">
        <v>76</v>
      </c>
      <c r="E127" s="123" t="s">
        <v>186</v>
      </c>
      <c r="F127" s="123" t="s">
        <v>187</v>
      </c>
      <c r="I127" s="124"/>
      <c r="J127" s="125">
        <f>BK127</f>
        <v>0</v>
      </c>
      <c r="L127" s="121"/>
      <c r="M127" s="126"/>
      <c r="P127" s="127">
        <f>P128+P155+P164+P204</f>
        <v>0</v>
      </c>
      <c r="R127" s="127">
        <f>R128+R155+R164+R204</f>
        <v>98.82756474</v>
      </c>
      <c r="T127" s="128">
        <f>T128+T155+T164+T204</f>
        <v>57.897390000000001</v>
      </c>
      <c r="AR127" s="122" t="s">
        <v>85</v>
      </c>
      <c r="AT127" s="129" t="s">
        <v>76</v>
      </c>
      <c r="AU127" s="129" t="s">
        <v>77</v>
      </c>
      <c r="AY127" s="122" t="s">
        <v>188</v>
      </c>
      <c r="BK127" s="130">
        <f>BK128+BK155+BK164+BK204</f>
        <v>0</v>
      </c>
    </row>
    <row r="128" spans="2:63" s="11" customFormat="1" ht="22.7" customHeight="1">
      <c r="B128" s="121"/>
      <c r="D128" s="122" t="s">
        <v>76</v>
      </c>
      <c r="E128" s="131" t="s">
        <v>85</v>
      </c>
      <c r="F128" s="131" t="s">
        <v>189</v>
      </c>
      <c r="I128" s="124"/>
      <c r="J128" s="132">
        <f>BK128</f>
        <v>0</v>
      </c>
      <c r="L128" s="121"/>
      <c r="M128" s="126"/>
      <c r="P128" s="127">
        <f>SUM(P129:P154)</f>
        <v>0</v>
      </c>
      <c r="R128" s="127">
        <f>SUM(R129:R154)</f>
        <v>1.4047000000000003E-3</v>
      </c>
      <c r="T128" s="128">
        <f>SUM(T129:T154)</f>
        <v>57.897390000000001</v>
      </c>
      <c r="AR128" s="122" t="s">
        <v>85</v>
      </c>
      <c r="AT128" s="129" t="s">
        <v>76</v>
      </c>
      <c r="AU128" s="129" t="s">
        <v>85</v>
      </c>
      <c r="AY128" s="122" t="s">
        <v>188</v>
      </c>
      <c r="BK128" s="130">
        <f>SUM(BK129:BK154)</f>
        <v>0</v>
      </c>
    </row>
    <row r="129" spans="2:65" s="1" customFormat="1" ht="66.75" customHeight="1">
      <c r="B129" s="28"/>
      <c r="C129" s="133" t="s">
        <v>85</v>
      </c>
      <c r="D129" s="133" t="s">
        <v>190</v>
      </c>
      <c r="E129" s="134" t="s">
        <v>2404</v>
      </c>
      <c r="F129" s="135" t="s">
        <v>2405</v>
      </c>
      <c r="G129" s="136" t="s">
        <v>205</v>
      </c>
      <c r="H129" s="137">
        <v>2.2000000000000002</v>
      </c>
      <c r="I129" s="138"/>
      <c r="J129" s="139">
        <f t="shared" ref="J129:J154" si="0">ROUND(I129*H129,2)</f>
        <v>0</v>
      </c>
      <c r="K129" s="140"/>
      <c r="L129" s="28"/>
      <c r="M129" s="141" t="s">
        <v>1</v>
      </c>
      <c r="N129" s="142" t="s">
        <v>42</v>
      </c>
      <c r="P129" s="143">
        <f t="shared" ref="P129:P154" si="1">O129*H129</f>
        <v>0</v>
      </c>
      <c r="Q129" s="143">
        <v>0</v>
      </c>
      <c r="R129" s="143">
        <f t="shared" ref="R129:R154" si="2">Q129*H129</f>
        <v>0</v>
      </c>
      <c r="S129" s="143">
        <v>0.29499999999999998</v>
      </c>
      <c r="T129" s="144">
        <f t="shared" ref="T129:T154" si="3">S129*H129</f>
        <v>0.64900000000000002</v>
      </c>
      <c r="AR129" s="145" t="s">
        <v>194</v>
      </c>
      <c r="AT129" s="145" t="s">
        <v>190</v>
      </c>
      <c r="AU129" s="145" t="s">
        <v>87</v>
      </c>
      <c r="AY129" s="13" t="s">
        <v>188</v>
      </c>
      <c r="BE129" s="146">
        <f t="shared" ref="BE129:BE154" si="4">IF(N129="základní",J129,0)</f>
        <v>0</v>
      </c>
      <c r="BF129" s="146">
        <f t="shared" ref="BF129:BF154" si="5">IF(N129="snížená",J129,0)</f>
        <v>0</v>
      </c>
      <c r="BG129" s="146">
        <f t="shared" ref="BG129:BG154" si="6">IF(N129="zákl. přenesená",J129,0)</f>
        <v>0</v>
      </c>
      <c r="BH129" s="146">
        <f t="shared" ref="BH129:BH154" si="7">IF(N129="sníž. přenesená",J129,0)</f>
        <v>0</v>
      </c>
      <c r="BI129" s="146">
        <f t="shared" ref="BI129:BI154" si="8">IF(N129="nulová",J129,0)</f>
        <v>0</v>
      </c>
      <c r="BJ129" s="13" t="s">
        <v>85</v>
      </c>
      <c r="BK129" s="146">
        <f t="shared" ref="BK129:BK154" si="9">ROUND(I129*H129,2)</f>
        <v>0</v>
      </c>
      <c r="BL129" s="13" t="s">
        <v>194</v>
      </c>
      <c r="BM129" s="145" t="s">
        <v>2406</v>
      </c>
    </row>
    <row r="130" spans="2:65" s="1" customFormat="1" ht="62.85" customHeight="1">
      <c r="B130" s="28"/>
      <c r="C130" s="133" t="s">
        <v>87</v>
      </c>
      <c r="D130" s="133" t="s">
        <v>190</v>
      </c>
      <c r="E130" s="134" t="s">
        <v>2407</v>
      </c>
      <c r="F130" s="135" t="s">
        <v>2408</v>
      </c>
      <c r="G130" s="136" t="s">
        <v>205</v>
      </c>
      <c r="H130" s="137">
        <v>10.52</v>
      </c>
      <c r="I130" s="138"/>
      <c r="J130" s="139">
        <f t="shared" si="0"/>
        <v>0</v>
      </c>
      <c r="K130" s="140"/>
      <c r="L130" s="28"/>
      <c r="M130" s="141" t="s">
        <v>1</v>
      </c>
      <c r="N130" s="142" t="s">
        <v>42</v>
      </c>
      <c r="P130" s="143">
        <f t="shared" si="1"/>
        <v>0</v>
      </c>
      <c r="Q130" s="143">
        <v>0</v>
      </c>
      <c r="R130" s="143">
        <f t="shared" si="2"/>
        <v>0</v>
      </c>
      <c r="S130" s="143">
        <v>0.3</v>
      </c>
      <c r="T130" s="144">
        <f t="shared" si="3"/>
        <v>3.1559999999999997</v>
      </c>
      <c r="AR130" s="145" t="s">
        <v>194</v>
      </c>
      <c r="AT130" s="145" t="s">
        <v>190</v>
      </c>
      <c r="AU130" s="145" t="s">
        <v>87</v>
      </c>
      <c r="AY130" s="13" t="s">
        <v>188</v>
      </c>
      <c r="BE130" s="146">
        <f t="shared" si="4"/>
        <v>0</v>
      </c>
      <c r="BF130" s="146">
        <f t="shared" si="5"/>
        <v>0</v>
      </c>
      <c r="BG130" s="146">
        <f t="shared" si="6"/>
        <v>0</v>
      </c>
      <c r="BH130" s="146">
        <f t="shared" si="7"/>
        <v>0</v>
      </c>
      <c r="BI130" s="146">
        <f t="shared" si="8"/>
        <v>0</v>
      </c>
      <c r="BJ130" s="13" t="s">
        <v>85</v>
      </c>
      <c r="BK130" s="146">
        <f t="shared" si="9"/>
        <v>0</v>
      </c>
      <c r="BL130" s="13" t="s">
        <v>194</v>
      </c>
      <c r="BM130" s="145" t="s">
        <v>2409</v>
      </c>
    </row>
    <row r="131" spans="2:65" s="1" customFormat="1" ht="66.75" customHeight="1">
      <c r="B131" s="28"/>
      <c r="C131" s="133" t="s">
        <v>199</v>
      </c>
      <c r="D131" s="133" t="s">
        <v>190</v>
      </c>
      <c r="E131" s="134" t="s">
        <v>2410</v>
      </c>
      <c r="F131" s="135" t="s">
        <v>2411</v>
      </c>
      <c r="G131" s="136" t="s">
        <v>205</v>
      </c>
      <c r="H131" s="137">
        <v>43.53</v>
      </c>
      <c r="I131" s="138"/>
      <c r="J131" s="139">
        <f t="shared" si="0"/>
        <v>0</v>
      </c>
      <c r="K131" s="140"/>
      <c r="L131" s="28"/>
      <c r="M131" s="141" t="s">
        <v>1</v>
      </c>
      <c r="N131" s="142" t="s">
        <v>42</v>
      </c>
      <c r="P131" s="143">
        <f t="shared" si="1"/>
        <v>0</v>
      </c>
      <c r="Q131" s="143">
        <v>0</v>
      </c>
      <c r="R131" s="143">
        <f t="shared" si="2"/>
        <v>0</v>
      </c>
      <c r="S131" s="143">
        <v>0.57999999999999996</v>
      </c>
      <c r="T131" s="144">
        <f t="shared" si="3"/>
        <v>25.247399999999999</v>
      </c>
      <c r="AR131" s="145" t="s">
        <v>194</v>
      </c>
      <c r="AT131" s="145" t="s">
        <v>190</v>
      </c>
      <c r="AU131" s="145" t="s">
        <v>87</v>
      </c>
      <c r="AY131" s="13" t="s">
        <v>188</v>
      </c>
      <c r="BE131" s="146">
        <f t="shared" si="4"/>
        <v>0</v>
      </c>
      <c r="BF131" s="146">
        <f t="shared" si="5"/>
        <v>0</v>
      </c>
      <c r="BG131" s="146">
        <f t="shared" si="6"/>
        <v>0</v>
      </c>
      <c r="BH131" s="146">
        <f t="shared" si="7"/>
        <v>0</v>
      </c>
      <c r="BI131" s="146">
        <f t="shared" si="8"/>
        <v>0</v>
      </c>
      <c r="BJ131" s="13" t="s">
        <v>85</v>
      </c>
      <c r="BK131" s="146">
        <f t="shared" si="9"/>
        <v>0</v>
      </c>
      <c r="BL131" s="13" t="s">
        <v>194</v>
      </c>
      <c r="BM131" s="145" t="s">
        <v>2412</v>
      </c>
    </row>
    <row r="132" spans="2:65" s="1" customFormat="1" ht="55.5" customHeight="1">
      <c r="B132" s="28"/>
      <c r="C132" s="133" t="s">
        <v>194</v>
      </c>
      <c r="D132" s="133" t="s">
        <v>190</v>
      </c>
      <c r="E132" s="134" t="s">
        <v>2413</v>
      </c>
      <c r="F132" s="135" t="s">
        <v>2414</v>
      </c>
      <c r="G132" s="136" t="s">
        <v>205</v>
      </c>
      <c r="H132" s="137">
        <v>10.52</v>
      </c>
      <c r="I132" s="138"/>
      <c r="J132" s="139">
        <f t="shared" si="0"/>
        <v>0</v>
      </c>
      <c r="K132" s="140"/>
      <c r="L132" s="28"/>
      <c r="M132" s="141" t="s">
        <v>1</v>
      </c>
      <c r="N132" s="142" t="s">
        <v>42</v>
      </c>
      <c r="P132" s="143">
        <f t="shared" si="1"/>
        <v>0</v>
      </c>
      <c r="Q132" s="143">
        <v>0</v>
      </c>
      <c r="R132" s="143">
        <f t="shared" si="2"/>
        <v>0</v>
      </c>
      <c r="S132" s="143">
        <v>9.8000000000000004E-2</v>
      </c>
      <c r="T132" s="144">
        <f t="shared" si="3"/>
        <v>1.0309600000000001</v>
      </c>
      <c r="AR132" s="145" t="s">
        <v>194</v>
      </c>
      <c r="AT132" s="145" t="s">
        <v>190</v>
      </c>
      <c r="AU132" s="145" t="s">
        <v>87</v>
      </c>
      <c r="AY132" s="13" t="s">
        <v>188</v>
      </c>
      <c r="BE132" s="146">
        <f t="shared" si="4"/>
        <v>0</v>
      </c>
      <c r="BF132" s="146">
        <f t="shared" si="5"/>
        <v>0</v>
      </c>
      <c r="BG132" s="146">
        <f t="shared" si="6"/>
        <v>0</v>
      </c>
      <c r="BH132" s="146">
        <f t="shared" si="7"/>
        <v>0</v>
      </c>
      <c r="BI132" s="146">
        <f t="shared" si="8"/>
        <v>0</v>
      </c>
      <c r="BJ132" s="13" t="s">
        <v>85</v>
      </c>
      <c r="BK132" s="146">
        <f t="shared" si="9"/>
        <v>0</v>
      </c>
      <c r="BL132" s="13" t="s">
        <v>194</v>
      </c>
      <c r="BM132" s="145" t="s">
        <v>2415</v>
      </c>
    </row>
    <row r="133" spans="2:65" s="1" customFormat="1" ht="55.5" customHeight="1">
      <c r="B133" s="28"/>
      <c r="C133" s="133" t="s">
        <v>207</v>
      </c>
      <c r="D133" s="133" t="s">
        <v>190</v>
      </c>
      <c r="E133" s="134" t="s">
        <v>2416</v>
      </c>
      <c r="F133" s="135" t="s">
        <v>2417</v>
      </c>
      <c r="G133" s="136" t="s">
        <v>205</v>
      </c>
      <c r="H133" s="137">
        <v>43.53</v>
      </c>
      <c r="I133" s="138"/>
      <c r="J133" s="139">
        <f t="shared" si="0"/>
        <v>0</v>
      </c>
      <c r="K133" s="140"/>
      <c r="L133" s="28"/>
      <c r="M133" s="141" t="s">
        <v>1</v>
      </c>
      <c r="N133" s="142" t="s">
        <v>42</v>
      </c>
      <c r="P133" s="143">
        <f t="shared" si="1"/>
        <v>0</v>
      </c>
      <c r="Q133" s="143">
        <v>0</v>
      </c>
      <c r="R133" s="143">
        <f t="shared" si="2"/>
        <v>0</v>
      </c>
      <c r="S133" s="143">
        <v>0.316</v>
      </c>
      <c r="T133" s="144">
        <f t="shared" si="3"/>
        <v>13.75548</v>
      </c>
      <c r="AR133" s="145" t="s">
        <v>194</v>
      </c>
      <c r="AT133" s="145" t="s">
        <v>190</v>
      </c>
      <c r="AU133" s="145" t="s">
        <v>87</v>
      </c>
      <c r="AY133" s="13" t="s">
        <v>188</v>
      </c>
      <c r="BE133" s="146">
        <f t="shared" si="4"/>
        <v>0</v>
      </c>
      <c r="BF133" s="146">
        <f t="shared" si="5"/>
        <v>0</v>
      </c>
      <c r="BG133" s="146">
        <f t="shared" si="6"/>
        <v>0</v>
      </c>
      <c r="BH133" s="146">
        <f t="shared" si="7"/>
        <v>0</v>
      </c>
      <c r="BI133" s="146">
        <f t="shared" si="8"/>
        <v>0</v>
      </c>
      <c r="BJ133" s="13" t="s">
        <v>85</v>
      </c>
      <c r="BK133" s="146">
        <f t="shared" si="9"/>
        <v>0</v>
      </c>
      <c r="BL133" s="13" t="s">
        <v>194</v>
      </c>
      <c r="BM133" s="145" t="s">
        <v>2418</v>
      </c>
    </row>
    <row r="134" spans="2:65" s="1" customFormat="1" ht="44.25" customHeight="1">
      <c r="B134" s="28"/>
      <c r="C134" s="133" t="s">
        <v>211</v>
      </c>
      <c r="D134" s="133" t="s">
        <v>190</v>
      </c>
      <c r="E134" s="134" t="s">
        <v>2419</v>
      </c>
      <c r="F134" s="135" t="s">
        <v>2420</v>
      </c>
      <c r="G134" s="136" t="s">
        <v>205</v>
      </c>
      <c r="H134" s="137">
        <v>29.07</v>
      </c>
      <c r="I134" s="138"/>
      <c r="J134" s="139">
        <f t="shared" si="0"/>
        <v>0</v>
      </c>
      <c r="K134" s="140"/>
      <c r="L134" s="28"/>
      <c r="M134" s="141" t="s">
        <v>1</v>
      </c>
      <c r="N134" s="142" t="s">
        <v>42</v>
      </c>
      <c r="P134" s="143">
        <f t="shared" si="1"/>
        <v>0</v>
      </c>
      <c r="Q134" s="143">
        <v>1.0000000000000001E-5</v>
      </c>
      <c r="R134" s="143">
        <f t="shared" si="2"/>
        <v>2.9070000000000002E-4</v>
      </c>
      <c r="S134" s="143">
        <v>0.115</v>
      </c>
      <c r="T134" s="144">
        <f t="shared" si="3"/>
        <v>3.3430500000000003</v>
      </c>
      <c r="AR134" s="145" t="s">
        <v>194</v>
      </c>
      <c r="AT134" s="145" t="s">
        <v>190</v>
      </c>
      <c r="AU134" s="145" t="s">
        <v>87</v>
      </c>
      <c r="AY134" s="13" t="s">
        <v>188</v>
      </c>
      <c r="BE134" s="146">
        <f t="shared" si="4"/>
        <v>0</v>
      </c>
      <c r="BF134" s="146">
        <f t="shared" si="5"/>
        <v>0</v>
      </c>
      <c r="BG134" s="146">
        <f t="shared" si="6"/>
        <v>0</v>
      </c>
      <c r="BH134" s="146">
        <f t="shared" si="7"/>
        <v>0</v>
      </c>
      <c r="BI134" s="146">
        <f t="shared" si="8"/>
        <v>0</v>
      </c>
      <c r="BJ134" s="13" t="s">
        <v>85</v>
      </c>
      <c r="BK134" s="146">
        <f t="shared" si="9"/>
        <v>0</v>
      </c>
      <c r="BL134" s="13" t="s">
        <v>194</v>
      </c>
      <c r="BM134" s="145" t="s">
        <v>2421</v>
      </c>
    </row>
    <row r="135" spans="2:65" s="1" customFormat="1" ht="48.95" customHeight="1">
      <c r="B135" s="28"/>
      <c r="C135" s="133" t="s">
        <v>215</v>
      </c>
      <c r="D135" s="133" t="s">
        <v>190</v>
      </c>
      <c r="E135" s="134" t="s">
        <v>216</v>
      </c>
      <c r="F135" s="135" t="s">
        <v>2422</v>
      </c>
      <c r="G135" s="136" t="s">
        <v>218</v>
      </c>
      <c r="H135" s="137">
        <v>44.02</v>
      </c>
      <c r="I135" s="138"/>
      <c r="J135" s="139">
        <f t="shared" si="0"/>
        <v>0</v>
      </c>
      <c r="K135" s="140"/>
      <c r="L135" s="28"/>
      <c r="M135" s="141" t="s">
        <v>1</v>
      </c>
      <c r="N135" s="142" t="s">
        <v>42</v>
      </c>
      <c r="P135" s="143">
        <f t="shared" si="1"/>
        <v>0</v>
      </c>
      <c r="Q135" s="143">
        <v>0</v>
      </c>
      <c r="R135" s="143">
        <f t="shared" si="2"/>
        <v>0</v>
      </c>
      <c r="S135" s="143">
        <v>0.20499999999999999</v>
      </c>
      <c r="T135" s="144">
        <f t="shared" si="3"/>
        <v>9.0241000000000007</v>
      </c>
      <c r="AR135" s="145" t="s">
        <v>194</v>
      </c>
      <c r="AT135" s="145" t="s">
        <v>190</v>
      </c>
      <c r="AU135" s="145" t="s">
        <v>87</v>
      </c>
      <c r="AY135" s="13" t="s">
        <v>188</v>
      </c>
      <c r="BE135" s="146">
        <f t="shared" si="4"/>
        <v>0</v>
      </c>
      <c r="BF135" s="146">
        <f t="shared" si="5"/>
        <v>0</v>
      </c>
      <c r="BG135" s="146">
        <f t="shared" si="6"/>
        <v>0</v>
      </c>
      <c r="BH135" s="146">
        <f t="shared" si="7"/>
        <v>0</v>
      </c>
      <c r="BI135" s="146">
        <f t="shared" si="8"/>
        <v>0</v>
      </c>
      <c r="BJ135" s="13" t="s">
        <v>85</v>
      </c>
      <c r="BK135" s="146">
        <f t="shared" si="9"/>
        <v>0</v>
      </c>
      <c r="BL135" s="13" t="s">
        <v>194</v>
      </c>
      <c r="BM135" s="145" t="s">
        <v>2423</v>
      </c>
    </row>
    <row r="136" spans="2:65" s="1" customFormat="1" ht="24.2" customHeight="1">
      <c r="B136" s="28"/>
      <c r="C136" s="133" t="s">
        <v>220</v>
      </c>
      <c r="D136" s="133" t="s">
        <v>190</v>
      </c>
      <c r="E136" s="134" t="s">
        <v>2424</v>
      </c>
      <c r="F136" s="135" t="s">
        <v>2425</v>
      </c>
      <c r="G136" s="136" t="s">
        <v>205</v>
      </c>
      <c r="H136" s="137">
        <v>245.42</v>
      </c>
      <c r="I136" s="138"/>
      <c r="J136" s="139">
        <f t="shared" si="0"/>
        <v>0</v>
      </c>
      <c r="K136" s="140"/>
      <c r="L136" s="28"/>
      <c r="M136" s="141" t="s">
        <v>1</v>
      </c>
      <c r="N136" s="142" t="s">
        <v>42</v>
      </c>
      <c r="P136" s="143">
        <f t="shared" si="1"/>
        <v>0</v>
      </c>
      <c r="Q136" s="143">
        <v>0</v>
      </c>
      <c r="R136" s="143">
        <f t="shared" si="2"/>
        <v>0</v>
      </c>
      <c r="S136" s="143">
        <v>0</v>
      </c>
      <c r="T136" s="144">
        <f t="shared" si="3"/>
        <v>0</v>
      </c>
      <c r="AR136" s="145" t="s">
        <v>194</v>
      </c>
      <c r="AT136" s="145" t="s">
        <v>190</v>
      </c>
      <c r="AU136" s="145" t="s">
        <v>87</v>
      </c>
      <c r="AY136" s="13" t="s">
        <v>188</v>
      </c>
      <c r="BE136" s="146">
        <f t="shared" si="4"/>
        <v>0</v>
      </c>
      <c r="BF136" s="146">
        <f t="shared" si="5"/>
        <v>0</v>
      </c>
      <c r="BG136" s="146">
        <f t="shared" si="6"/>
        <v>0</v>
      </c>
      <c r="BH136" s="146">
        <f t="shared" si="7"/>
        <v>0</v>
      </c>
      <c r="BI136" s="146">
        <f t="shared" si="8"/>
        <v>0</v>
      </c>
      <c r="BJ136" s="13" t="s">
        <v>85</v>
      </c>
      <c r="BK136" s="146">
        <f t="shared" si="9"/>
        <v>0</v>
      </c>
      <c r="BL136" s="13" t="s">
        <v>194</v>
      </c>
      <c r="BM136" s="145" t="s">
        <v>2426</v>
      </c>
    </row>
    <row r="137" spans="2:65" s="1" customFormat="1" ht="33" customHeight="1">
      <c r="B137" s="28"/>
      <c r="C137" s="133" t="s">
        <v>224</v>
      </c>
      <c r="D137" s="133" t="s">
        <v>190</v>
      </c>
      <c r="E137" s="134" t="s">
        <v>2427</v>
      </c>
      <c r="F137" s="135" t="s">
        <v>2428</v>
      </c>
      <c r="G137" s="136" t="s">
        <v>258</v>
      </c>
      <c r="H137" s="137">
        <v>138.69</v>
      </c>
      <c r="I137" s="138"/>
      <c r="J137" s="139">
        <f t="shared" si="0"/>
        <v>0</v>
      </c>
      <c r="K137" s="140"/>
      <c r="L137" s="28"/>
      <c r="M137" s="141" t="s">
        <v>1</v>
      </c>
      <c r="N137" s="142" t="s">
        <v>42</v>
      </c>
      <c r="P137" s="143">
        <f t="shared" si="1"/>
        <v>0</v>
      </c>
      <c r="Q137" s="143">
        <v>0</v>
      </c>
      <c r="R137" s="143">
        <f t="shared" si="2"/>
        <v>0</v>
      </c>
      <c r="S137" s="143">
        <v>0</v>
      </c>
      <c r="T137" s="144">
        <f t="shared" si="3"/>
        <v>0</v>
      </c>
      <c r="AR137" s="145" t="s">
        <v>194</v>
      </c>
      <c r="AT137" s="145" t="s">
        <v>190</v>
      </c>
      <c r="AU137" s="145" t="s">
        <v>87</v>
      </c>
      <c r="AY137" s="13" t="s">
        <v>188</v>
      </c>
      <c r="BE137" s="146">
        <f t="shared" si="4"/>
        <v>0</v>
      </c>
      <c r="BF137" s="146">
        <f t="shared" si="5"/>
        <v>0</v>
      </c>
      <c r="BG137" s="146">
        <f t="shared" si="6"/>
        <v>0</v>
      </c>
      <c r="BH137" s="146">
        <f t="shared" si="7"/>
        <v>0</v>
      </c>
      <c r="BI137" s="146">
        <f t="shared" si="8"/>
        <v>0</v>
      </c>
      <c r="BJ137" s="13" t="s">
        <v>85</v>
      </c>
      <c r="BK137" s="146">
        <f t="shared" si="9"/>
        <v>0</v>
      </c>
      <c r="BL137" s="13" t="s">
        <v>194</v>
      </c>
      <c r="BM137" s="145" t="s">
        <v>2429</v>
      </c>
    </row>
    <row r="138" spans="2:65" s="1" customFormat="1" ht="62.85" customHeight="1">
      <c r="B138" s="28"/>
      <c r="C138" s="133" t="s">
        <v>228</v>
      </c>
      <c r="D138" s="133" t="s">
        <v>190</v>
      </c>
      <c r="E138" s="134" t="s">
        <v>2430</v>
      </c>
      <c r="F138" s="135" t="s">
        <v>2431</v>
      </c>
      <c r="G138" s="136" t="s">
        <v>258</v>
      </c>
      <c r="H138" s="137">
        <v>130.4</v>
      </c>
      <c r="I138" s="138"/>
      <c r="J138" s="139">
        <f t="shared" si="0"/>
        <v>0</v>
      </c>
      <c r="K138" s="140"/>
      <c r="L138" s="28"/>
      <c r="M138" s="141" t="s">
        <v>1</v>
      </c>
      <c r="N138" s="142" t="s">
        <v>42</v>
      </c>
      <c r="P138" s="143">
        <f t="shared" si="1"/>
        <v>0</v>
      </c>
      <c r="Q138" s="143">
        <v>0</v>
      </c>
      <c r="R138" s="143">
        <f t="shared" si="2"/>
        <v>0</v>
      </c>
      <c r="S138" s="143">
        <v>0</v>
      </c>
      <c r="T138" s="144">
        <f t="shared" si="3"/>
        <v>0</v>
      </c>
      <c r="AR138" s="145" t="s">
        <v>194</v>
      </c>
      <c r="AT138" s="145" t="s">
        <v>190</v>
      </c>
      <c r="AU138" s="145" t="s">
        <v>87</v>
      </c>
      <c r="AY138" s="13" t="s">
        <v>188</v>
      </c>
      <c r="BE138" s="146">
        <f t="shared" si="4"/>
        <v>0</v>
      </c>
      <c r="BF138" s="146">
        <f t="shared" si="5"/>
        <v>0</v>
      </c>
      <c r="BG138" s="146">
        <f t="shared" si="6"/>
        <v>0</v>
      </c>
      <c r="BH138" s="146">
        <f t="shared" si="7"/>
        <v>0</v>
      </c>
      <c r="BI138" s="146">
        <f t="shared" si="8"/>
        <v>0</v>
      </c>
      <c r="BJ138" s="13" t="s">
        <v>85</v>
      </c>
      <c r="BK138" s="146">
        <f t="shared" si="9"/>
        <v>0</v>
      </c>
      <c r="BL138" s="13" t="s">
        <v>194</v>
      </c>
      <c r="BM138" s="145" t="s">
        <v>2432</v>
      </c>
    </row>
    <row r="139" spans="2:65" s="1" customFormat="1" ht="66.75" customHeight="1">
      <c r="B139" s="28"/>
      <c r="C139" s="133" t="s">
        <v>232</v>
      </c>
      <c r="D139" s="133" t="s">
        <v>190</v>
      </c>
      <c r="E139" s="134" t="s">
        <v>261</v>
      </c>
      <c r="F139" s="135" t="s">
        <v>1840</v>
      </c>
      <c r="G139" s="136" t="s">
        <v>258</v>
      </c>
      <c r="H139" s="137">
        <v>2477.6</v>
      </c>
      <c r="I139" s="138"/>
      <c r="J139" s="139">
        <f t="shared" si="0"/>
        <v>0</v>
      </c>
      <c r="K139" s="140"/>
      <c r="L139" s="28"/>
      <c r="M139" s="141" t="s">
        <v>1</v>
      </c>
      <c r="N139" s="142" t="s">
        <v>42</v>
      </c>
      <c r="P139" s="143">
        <f t="shared" si="1"/>
        <v>0</v>
      </c>
      <c r="Q139" s="143">
        <v>0</v>
      </c>
      <c r="R139" s="143">
        <f t="shared" si="2"/>
        <v>0</v>
      </c>
      <c r="S139" s="143">
        <v>0</v>
      </c>
      <c r="T139" s="144">
        <f t="shared" si="3"/>
        <v>0</v>
      </c>
      <c r="AR139" s="145" t="s">
        <v>194</v>
      </c>
      <c r="AT139" s="145" t="s">
        <v>190</v>
      </c>
      <c r="AU139" s="145" t="s">
        <v>87</v>
      </c>
      <c r="AY139" s="13" t="s">
        <v>188</v>
      </c>
      <c r="BE139" s="146">
        <f t="shared" si="4"/>
        <v>0</v>
      </c>
      <c r="BF139" s="146">
        <f t="shared" si="5"/>
        <v>0</v>
      </c>
      <c r="BG139" s="146">
        <f t="shared" si="6"/>
        <v>0</v>
      </c>
      <c r="BH139" s="146">
        <f t="shared" si="7"/>
        <v>0</v>
      </c>
      <c r="BI139" s="146">
        <f t="shared" si="8"/>
        <v>0</v>
      </c>
      <c r="BJ139" s="13" t="s">
        <v>85</v>
      </c>
      <c r="BK139" s="146">
        <f t="shared" si="9"/>
        <v>0</v>
      </c>
      <c r="BL139" s="13" t="s">
        <v>194</v>
      </c>
      <c r="BM139" s="145" t="s">
        <v>2433</v>
      </c>
    </row>
    <row r="140" spans="2:65" s="1" customFormat="1" ht="48.95" customHeight="1">
      <c r="B140" s="28"/>
      <c r="C140" s="133" t="s">
        <v>8</v>
      </c>
      <c r="D140" s="133" t="s">
        <v>190</v>
      </c>
      <c r="E140" s="134" t="s">
        <v>2434</v>
      </c>
      <c r="F140" s="135" t="s">
        <v>2435</v>
      </c>
      <c r="G140" s="136" t="s">
        <v>258</v>
      </c>
      <c r="H140" s="137">
        <v>8.2899999999999991</v>
      </c>
      <c r="I140" s="138"/>
      <c r="J140" s="139">
        <f t="shared" si="0"/>
        <v>0</v>
      </c>
      <c r="K140" s="140"/>
      <c r="L140" s="28"/>
      <c r="M140" s="141" t="s">
        <v>1</v>
      </c>
      <c r="N140" s="142" t="s">
        <v>42</v>
      </c>
      <c r="P140" s="143">
        <f t="shared" si="1"/>
        <v>0</v>
      </c>
      <c r="Q140" s="143">
        <v>0</v>
      </c>
      <c r="R140" s="143">
        <f t="shared" si="2"/>
        <v>0</v>
      </c>
      <c r="S140" s="143">
        <v>0</v>
      </c>
      <c r="T140" s="144">
        <f t="shared" si="3"/>
        <v>0</v>
      </c>
      <c r="AR140" s="145" t="s">
        <v>194</v>
      </c>
      <c r="AT140" s="145" t="s">
        <v>190</v>
      </c>
      <c r="AU140" s="145" t="s">
        <v>87</v>
      </c>
      <c r="AY140" s="13" t="s">
        <v>188</v>
      </c>
      <c r="BE140" s="146">
        <f t="shared" si="4"/>
        <v>0</v>
      </c>
      <c r="BF140" s="146">
        <f t="shared" si="5"/>
        <v>0</v>
      </c>
      <c r="BG140" s="146">
        <f t="shared" si="6"/>
        <v>0</v>
      </c>
      <c r="BH140" s="146">
        <f t="shared" si="7"/>
        <v>0</v>
      </c>
      <c r="BI140" s="146">
        <f t="shared" si="8"/>
        <v>0</v>
      </c>
      <c r="BJ140" s="13" t="s">
        <v>85</v>
      </c>
      <c r="BK140" s="146">
        <f t="shared" si="9"/>
        <v>0</v>
      </c>
      <c r="BL140" s="13" t="s">
        <v>194</v>
      </c>
      <c r="BM140" s="145" t="s">
        <v>2436</v>
      </c>
    </row>
    <row r="141" spans="2:65" s="1" customFormat="1" ht="24.2" customHeight="1">
      <c r="B141" s="28"/>
      <c r="C141" s="133" t="s">
        <v>239</v>
      </c>
      <c r="D141" s="133" t="s">
        <v>190</v>
      </c>
      <c r="E141" s="134" t="s">
        <v>2437</v>
      </c>
      <c r="F141" s="135" t="s">
        <v>2438</v>
      </c>
      <c r="G141" s="136" t="s">
        <v>205</v>
      </c>
      <c r="H141" s="137">
        <v>8.2899999999999991</v>
      </c>
      <c r="I141" s="138"/>
      <c r="J141" s="139">
        <f t="shared" si="0"/>
        <v>0</v>
      </c>
      <c r="K141" s="140"/>
      <c r="L141" s="28"/>
      <c r="M141" s="141" t="s">
        <v>1</v>
      </c>
      <c r="N141" s="142" t="s">
        <v>42</v>
      </c>
      <c r="P141" s="143">
        <f t="shared" si="1"/>
        <v>0</v>
      </c>
      <c r="Q141" s="143">
        <v>0</v>
      </c>
      <c r="R141" s="143">
        <f t="shared" si="2"/>
        <v>0</v>
      </c>
      <c r="S141" s="143">
        <v>0</v>
      </c>
      <c r="T141" s="144">
        <f t="shared" si="3"/>
        <v>0</v>
      </c>
      <c r="AR141" s="145" t="s">
        <v>194</v>
      </c>
      <c r="AT141" s="145" t="s">
        <v>190</v>
      </c>
      <c r="AU141" s="145" t="s">
        <v>87</v>
      </c>
      <c r="AY141" s="13" t="s">
        <v>188</v>
      </c>
      <c r="BE141" s="146">
        <f t="shared" si="4"/>
        <v>0</v>
      </c>
      <c r="BF141" s="146">
        <f t="shared" si="5"/>
        <v>0</v>
      </c>
      <c r="BG141" s="146">
        <f t="shared" si="6"/>
        <v>0</v>
      </c>
      <c r="BH141" s="146">
        <f t="shared" si="7"/>
        <v>0</v>
      </c>
      <c r="BI141" s="146">
        <f t="shared" si="8"/>
        <v>0</v>
      </c>
      <c r="BJ141" s="13" t="s">
        <v>85</v>
      </c>
      <c r="BK141" s="146">
        <f t="shared" si="9"/>
        <v>0</v>
      </c>
      <c r="BL141" s="13" t="s">
        <v>194</v>
      </c>
      <c r="BM141" s="145" t="s">
        <v>2439</v>
      </c>
    </row>
    <row r="142" spans="2:65" s="1" customFormat="1" ht="37.700000000000003" customHeight="1">
      <c r="B142" s="28"/>
      <c r="C142" s="133" t="s">
        <v>243</v>
      </c>
      <c r="D142" s="133" t="s">
        <v>190</v>
      </c>
      <c r="E142" s="134" t="s">
        <v>2440</v>
      </c>
      <c r="F142" s="135" t="s">
        <v>2441</v>
      </c>
      <c r="G142" s="136" t="s">
        <v>205</v>
      </c>
      <c r="H142" s="137">
        <v>31.84</v>
      </c>
      <c r="I142" s="138"/>
      <c r="J142" s="139">
        <f t="shared" si="0"/>
        <v>0</v>
      </c>
      <c r="K142" s="140"/>
      <c r="L142" s="28"/>
      <c r="M142" s="141" t="s">
        <v>1</v>
      </c>
      <c r="N142" s="142" t="s">
        <v>42</v>
      </c>
      <c r="P142" s="143">
        <f t="shared" si="1"/>
        <v>0</v>
      </c>
      <c r="Q142" s="143">
        <v>0</v>
      </c>
      <c r="R142" s="143">
        <f t="shared" si="2"/>
        <v>0</v>
      </c>
      <c r="S142" s="143">
        <v>0</v>
      </c>
      <c r="T142" s="144">
        <f t="shared" si="3"/>
        <v>0</v>
      </c>
      <c r="AR142" s="145" t="s">
        <v>194</v>
      </c>
      <c r="AT142" s="145" t="s">
        <v>190</v>
      </c>
      <c r="AU142" s="145" t="s">
        <v>87</v>
      </c>
      <c r="AY142" s="13" t="s">
        <v>188</v>
      </c>
      <c r="BE142" s="146">
        <f t="shared" si="4"/>
        <v>0</v>
      </c>
      <c r="BF142" s="146">
        <f t="shared" si="5"/>
        <v>0</v>
      </c>
      <c r="BG142" s="146">
        <f t="shared" si="6"/>
        <v>0</v>
      </c>
      <c r="BH142" s="146">
        <f t="shared" si="7"/>
        <v>0</v>
      </c>
      <c r="BI142" s="146">
        <f t="shared" si="8"/>
        <v>0</v>
      </c>
      <c r="BJ142" s="13" t="s">
        <v>85</v>
      </c>
      <c r="BK142" s="146">
        <f t="shared" si="9"/>
        <v>0</v>
      </c>
      <c r="BL142" s="13" t="s">
        <v>194</v>
      </c>
      <c r="BM142" s="145" t="s">
        <v>2442</v>
      </c>
    </row>
    <row r="143" spans="2:65" s="1" customFormat="1" ht="37.700000000000003" customHeight="1">
      <c r="B143" s="28"/>
      <c r="C143" s="133" t="s">
        <v>247</v>
      </c>
      <c r="D143" s="133" t="s">
        <v>190</v>
      </c>
      <c r="E143" s="134" t="s">
        <v>2443</v>
      </c>
      <c r="F143" s="135" t="s">
        <v>2444</v>
      </c>
      <c r="G143" s="136" t="s">
        <v>205</v>
      </c>
      <c r="H143" s="137">
        <v>31.84</v>
      </c>
      <c r="I143" s="138"/>
      <c r="J143" s="139">
        <f t="shared" si="0"/>
        <v>0</v>
      </c>
      <c r="K143" s="140"/>
      <c r="L143" s="28"/>
      <c r="M143" s="141" t="s">
        <v>1</v>
      </c>
      <c r="N143" s="142" t="s">
        <v>42</v>
      </c>
      <c r="P143" s="143">
        <f t="shared" si="1"/>
        <v>0</v>
      </c>
      <c r="Q143" s="143">
        <v>0</v>
      </c>
      <c r="R143" s="143">
        <f t="shared" si="2"/>
        <v>0</v>
      </c>
      <c r="S143" s="143">
        <v>0</v>
      </c>
      <c r="T143" s="144">
        <f t="shared" si="3"/>
        <v>0</v>
      </c>
      <c r="AR143" s="145" t="s">
        <v>194</v>
      </c>
      <c r="AT143" s="145" t="s">
        <v>190</v>
      </c>
      <c r="AU143" s="145" t="s">
        <v>87</v>
      </c>
      <c r="AY143" s="13" t="s">
        <v>188</v>
      </c>
      <c r="BE143" s="146">
        <f t="shared" si="4"/>
        <v>0</v>
      </c>
      <c r="BF143" s="146">
        <f t="shared" si="5"/>
        <v>0</v>
      </c>
      <c r="BG143" s="146">
        <f t="shared" si="6"/>
        <v>0</v>
      </c>
      <c r="BH143" s="146">
        <f t="shared" si="7"/>
        <v>0</v>
      </c>
      <c r="BI143" s="146">
        <f t="shared" si="8"/>
        <v>0</v>
      </c>
      <c r="BJ143" s="13" t="s">
        <v>85</v>
      </c>
      <c r="BK143" s="146">
        <f t="shared" si="9"/>
        <v>0</v>
      </c>
      <c r="BL143" s="13" t="s">
        <v>194</v>
      </c>
      <c r="BM143" s="145" t="s">
        <v>2445</v>
      </c>
    </row>
    <row r="144" spans="2:65" s="1" customFormat="1" ht="16.5" customHeight="1">
      <c r="B144" s="28"/>
      <c r="C144" s="153" t="s">
        <v>251</v>
      </c>
      <c r="D144" s="153" t="s">
        <v>433</v>
      </c>
      <c r="E144" s="154" t="s">
        <v>2446</v>
      </c>
      <c r="F144" s="155" t="s">
        <v>2447</v>
      </c>
      <c r="G144" s="156" t="s">
        <v>377</v>
      </c>
      <c r="H144" s="157">
        <v>1.1140000000000001</v>
      </c>
      <c r="I144" s="158"/>
      <c r="J144" s="159">
        <f t="shared" si="0"/>
        <v>0</v>
      </c>
      <c r="K144" s="160"/>
      <c r="L144" s="161"/>
      <c r="M144" s="162" t="s">
        <v>1</v>
      </c>
      <c r="N144" s="163" t="s">
        <v>42</v>
      </c>
      <c r="P144" s="143">
        <f t="shared" si="1"/>
        <v>0</v>
      </c>
      <c r="Q144" s="143">
        <v>1E-3</v>
      </c>
      <c r="R144" s="143">
        <f t="shared" si="2"/>
        <v>1.1140000000000002E-3</v>
      </c>
      <c r="S144" s="143">
        <v>0</v>
      </c>
      <c r="T144" s="144">
        <f t="shared" si="3"/>
        <v>0</v>
      </c>
      <c r="AR144" s="145" t="s">
        <v>220</v>
      </c>
      <c r="AT144" s="145" t="s">
        <v>433</v>
      </c>
      <c r="AU144" s="145" t="s">
        <v>87</v>
      </c>
      <c r="AY144" s="13" t="s">
        <v>188</v>
      </c>
      <c r="BE144" s="146">
        <f t="shared" si="4"/>
        <v>0</v>
      </c>
      <c r="BF144" s="146">
        <f t="shared" si="5"/>
        <v>0</v>
      </c>
      <c r="BG144" s="146">
        <f t="shared" si="6"/>
        <v>0</v>
      </c>
      <c r="BH144" s="146">
        <f t="shared" si="7"/>
        <v>0</v>
      </c>
      <c r="BI144" s="146">
        <f t="shared" si="8"/>
        <v>0</v>
      </c>
      <c r="BJ144" s="13" t="s">
        <v>85</v>
      </c>
      <c r="BK144" s="146">
        <f t="shared" si="9"/>
        <v>0</v>
      </c>
      <c r="BL144" s="13" t="s">
        <v>194</v>
      </c>
      <c r="BM144" s="145" t="s">
        <v>2448</v>
      </c>
    </row>
    <row r="145" spans="2:65" s="1" customFormat="1" ht="33" customHeight="1">
      <c r="B145" s="28"/>
      <c r="C145" s="133" t="s">
        <v>255</v>
      </c>
      <c r="D145" s="133" t="s">
        <v>190</v>
      </c>
      <c r="E145" s="134" t="s">
        <v>2449</v>
      </c>
      <c r="F145" s="135" t="s">
        <v>2450</v>
      </c>
      <c r="G145" s="136" t="s">
        <v>258</v>
      </c>
      <c r="H145" s="137">
        <v>0.45</v>
      </c>
      <c r="I145" s="138"/>
      <c r="J145" s="139">
        <f t="shared" si="0"/>
        <v>0</v>
      </c>
      <c r="K145" s="140"/>
      <c r="L145" s="28"/>
      <c r="M145" s="141" t="s">
        <v>1</v>
      </c>
      <c r="N145" s="142" t="s">
        <v>42</v>
      </c>
      <c r="P145" s="143">
        <f t="shared" si="1"/>
        <v>0</v>
      </c>
      <c r="Q145" s="143">
        <v>0</v>
      </c>
      <c r="R145" s="143">
        <f t="shared" si="2"/>
        <v>0</v>
      </c>
      <c r="S145" s="143">
        <v>1.92</v>
      </c>
      <c r="T145" s="144">
        <f t="shared" si="3"/>
        <v>0.86399999999999999</v>
      </c>
      <c r="AR145" s="145" t="s">
        <v>194</v>
      </c>
      <c r="AT145" s="145" t="s">
        <v>190</v>
      </c>
      <c r="AU145" s="145" t="s">
        <v>87</v>
      </c>
      <c r="AY145" s="13" t="s">
        <v>188</v>
      </c>
      <c r="BE145" s="146">
        <f t="shared" si="4"/>
        <v>0</v>
      </c>
      <c r="BF145" s="146">
        <f t="shared" si="5"/>
        <v>0</v>
      </c>
      <c r="BG145" s="146">
        <f t="shared" si="6"/>
        <v>0</v>
      </c>
      <c r="BH145" s="146">
        <f t="shared" si="7"/>
        <v>0</v>
      </c>
      <c r="BI145" s="146">
        <f t="shared" si="8"/>
        <v>0</v>
      </c>
      <c r="BJ145" s="13" t="s">
        <v>85</v>
      </c>
      <c r="BK145" s="146">
        <f t="shared" si="9"/>
        <v>0</v>
      </c>
      <c r="BL145" s="13" t="s">
        <v>194</v>
      </c>
      <c r="BM145" s="145" t="s">
        <v>2451</v>
      </c>
    </row>
    <row r="146" spans="2:65" s="1" customFormat="1" ht="24.2" customHeight="1">
      <c r="B146" s="28"/>
      <c r="C146" s="133" t="s">
        <v>260</v>
      </c>
      <c r="D146" s="133" t="s">
        <v>190</v>
      </c>
      <c r="E146" s="134" t="s">
        <v>2452</v>
      </c>
      <c r="F146" s="135" t="s">
        <v>2453</v>
      </c>
      <c r="G146" s="136" t="s">
        <v>218</v>
      </c>
      <c r="H146" s="137">
        <v>54.47</v>
      </c>
      <c r="I146" s="138"/>
      <c r="J146" s="139">
        <f t="shared" si="0"/>
        <v>0</v>
      </c>
      <c r="K146" s="140"/>
      <c r="L146" s="28"/>
      <c r="M146" s="141" t="s">
        <v>1</v>
      </c>
      <c r="N146" s="142" t="s">
        <v>42</v>
      </c>
      <c r="P146" s="143">
        <f t="shared" si="1"/>
        <v>0</v>
      </c>
      <c r="Q146" s="143">
        <v>0</v>
      </c>
      <c r="R146" s="143">
        <f t="shared" si="2"/>
        <v>0</v>
      </c>
      <c r="S146" s="143">
        <v>0</v>
      </c>
      <c r="T146" s="144">
        <f t="shared" si="3"/>
        <v>0</v>
      </c>
      <c r="AR146" s="145" t="s">
        <v>194</v>
      </c>
      <c r="AT146" s="145" t="s">
        <v>190</v>
      </c>
      <c r="AU146" s="145" t="s">
        <v>87</v>
      </c>
      <c r="AY146" s="13" t="s">
        <v>188</v>
      </c>
      <c r="BE146" s="146">
        <f t="shared" si="4"/>
        <v>0</v>
      </c>
      <c r="BF146" s="146">
        <f t="shared" si="5"/>
        <v>0</v>
      </c>
      <c r="BG146" s="146">
        <f t="shared" si="6"/>
        <v>0</v>
      </c>
      <c r="BH146" s="146">
        <f t="shared" si="7"/>
        <v>0</v>
      </c>
      <c r="BI146" s="146">
        <f t="shared" si="8"/>
        <v>0</v>
      </c>
      <c r="BJ146" s="13" t="s">
        <v>85</v>
      </c>
      <c r="BK146" s="146">
        <f t="shared" si="9"/>
        <v>0</v>
      </c>
      <c r="BL146" s="13" t="s">
        <v>194</v>
      </c>
      <c r="BM146" s="145" t="s">
        <v>2454</v>
      </c>
    </row>
    <row r="147" spans="2:65" s="1" customFormat="1" ht="62.85" customHeight="1">
      <c r="B147" s="28"/>
      <c r="C147" s="133" t="s">
        <v>264</v>
      </c>
      <c r="D147" s="133" t="s">
        <v>190</v>
      </c>
      <c r="E147" s="134" t="s">
        <v>2455</v>
      </c>
      <c r="F147" s="135" t="s">
        <v>2456</v>
      </c>
      <c r="G147" s="136" t="s">
        <v>205</v>
      </c>
      <c r="H147" s="137">
        <v>29.07</v>
      </c>
      <c r="I147" s="138"/>
      <c r="J147" s="139">
        <f t="shared" si="0"/>
        <v>0</v>
      </c>
      <c r="K147" s="140"/>
      <c r="L147" s="28"/>
      <c r="M147" s="141" t="s">
        <v>1</v>
      </c>
      <c r="N147" s="142" t="s">
        <v>42</v>
      </c>
      <c r="P147" s="143">
        <f t="shared" si="1"/>
        <v>0</v>
      </c>
      <c r="Q147" s="143">
        <v>0</v>
      </c>
      <c r="R147" s="143">
        <f t="shared" si="2"/>
        <v>0</v>
      </c>
      <c r="S147" s="143">
        <v>0.02</v>
      </c>
      <c r="T147" s="144">
        <f t="shared" si="3"/>
        <v>0.58140000000000003</v>
      </c>
      <c r="AR147" s="145" t="s">
        <v>194</v>
      </c>
      <c r="AT147" s="145" t="s">
        <v>190</v>
      </c>
      <c r="AU147" s="145" t="s">
        <v>87</v>
      </c>
      <c r="AY147" s="13" t="s">
        <v>188</v>
      </c>
      <c r="BE147" s="146">
        <f t="shared" si="4"/>
        <v>0</v>
      </c>
      <c r="BF147" s="146">
        <f t="shared" si="5"/>
        <v>0</v>
      </c>
      <c r="BG147" s="146">
        <f t="shared" si="6"/>
        <v>0</v>
      </c>
      <c r="BH147" s="146">
        <f t="shared" si="7"/>
        <v>0</v>
      </c>
      <c r="BI147" s="146">
        <f t="shared" si="8"/>
        <v>0</v>
      </c>
      <c r="BJ147" s="13" t="s">
        <v>85</v>
      </c>
      <c r="BK147" s="146">
        <f t="shared" si="9"/>
        <v>0</v>
      </c>
      <c r="BL147" s="13" t="s">
        <v>194</v>
      </c>
      <c r="BM147" s="145" t="s">
        <v>2457</v>
      </c>
    </row>
    <row r="148" spans="2:65" s="1" customFormat="1" ht="55.5" customHeight="1">
      <c r="B148" s="28"/>
      <c r="C148" s="133" t="s">
        <v>269</v>
      </c>
      <c r="D148" s="133" t="s">
        <v>190</v>
      </c>
      <c r="E148" s="134" t="s">
        <v>2458</v>
      </c>
      <c r="F148" s="135" t="s">
        <v>2459</v>
      </c>
      <c r="G148" s="136" t="s">
        <v>193</v>
      </c>
      <c r="H148" s="137">
        <v>3</v>
      </c>
      <c r="I148" s="138"/>
      <c r="J148" s="139">
        <f t="shared" si="0"/>
        <v>0</v>
      </c>
      <c r="K148" s="140"/>
      <c r="L148" s="28"/>
      <c r="M148" s="141" t="s">
        <v>1</v>
      </c>
      <c r="N148" s="142" t="s">
        <v>42</v>
      </c>
      <c r="P148" s="143">
        <f t="shared" si="1"/>
        <v>0</v>
      </c>
      <c r="Q148" s="143">
        <v>0</v>
      </c>
      <c r="R148" s="143">
        <f t="shared" si="2"/>
        <v>0</v>
      </c>
      <c r="S148" s="143">
        <v>8.2000000000000003E-2</v>
      </c>
      <c r="T148" s="144">
        <f t="shared" si="3"/>
        <v>0.246</v>
      </c>
      <c r="AR148" s="145" t="s">
        <v>194</v>
      </c>
      <c r="AT148" s="145" t="s">
        <v>190</v>
      </c>
      <c r="AU148" s="145" t="s">
        <v>87</v>
      </c>
      <c r="AY148" s="13" t="s">
        <v>188</v>
      </c>
      <c r="BE148" s="146">
        <f t="shared" si="4"/>
        <v>0</v>
      </c>
      <c r="BF148" s="146">
        <f t="shared" si="5"/>
        <v>0</v>
      </c>
      <c r="BG148" s="146">
        <f t="shared" si="6"/>
        <v>0</v>
      </c>
      <c r="BH148" s="146">
        <f t="shared" si="7"/>
        <v>0</v>
      </c>
      <c r="BI148" s="146">
        <f t="shared" si="8"/>
        <v>0</v>
      </c>
      <c r="BJ148" s="13" t="s">
        <v>85</v>
      </c>
      <c r="BK148" s="146">
        <f t="shared" si="9"/>
        <v>0</v>
      </c>
      <c r="BL148" s="13" t="s">
        <v>194</v>
      </c>
      <c r="BM148" s="145" t="s">
        <v>2460</v>
      </c>
    </row>
    <row r="149" spans="2:65" s="1" customFormat="1" ht="33" customHeight="1">
      <c r="B149" s="28"/>
      <c r="C149" s="133" t="s">
        <v>7</v>
      </c>
      <c r="D149" s="133" t="s">
        <v>190</v>
      </c>
      <c r="E149" s="134" t="s">
        <v>2461</v>
      </c>
      <c r="F149" s="135" t="s">
        <v>2462</v>
      </c>
      <c r="G149" s="136" t="s">
        <v>267</v>
      </c>
      <c r="H149" s="137">
        <v>57.65</v>
      </c>
      <c r="I149" s="138"/>
      <c r="J149" s="139">
        <f t="shared" si="0"/>
        <v>0</v>
      </c>
      <c r="K149" s="140"/>
      <c r="L149" s="28"/>
      <c r="M149" s="141" t="s">
        <v>1</v>
      </c>
      <c r="N149" s="142" t="s">
        <v>42</v>
      </c>
      <c r="P149" s="143">
        <f t="shared" si="1"/>
        <v>0</v>
      </c>
      <c r="Q149" s="143">
        <v>0</v>
      </c>
      <c r="R149" s="143">
        <f t="shared" si="2"/>
        <v>0</v>
      </c>
      <c r="S149" s="143">
        <v>0</v>
      </c>
      <c r="T149" s="144">
        <f t="shared" si="3"/>
        <v>0</v>
      </c>
      <c r="AR149" s="145" t="s">
        <v>194</v>
      </c>
      <c r="AT149" s="145" t="s">
        <v>190</v>
      </c>
      <c r="AU149" s="145" t="s">
        <v>87</v>
      </c>
      <c r="AY149" s="13" t="s">
        <v>188</v>
      </c>
      <c r="BE149" s="146">
        <f t="shared" si="4"/>
        <v>0</v>
      </c>
      <c r="BF149" s="146">
        <f t="shared" si="5"/>
        <v>0</v>
      </c>
      <c r="BG149" s="146">
        <f t="shared" si="6"/>
        <v>0</v>
      </c>
      <c r="BH149" s="146">
        <f t="shared" si="7"/>
        <v>0</v>
      </c>
      <c r="BI149" s="146">
        <f t="shared" si="8"/>
        <v>0</v>
      </c>
      <c r="BJ149" s="13" t="s">
        <v>85</v>
      </c>
      <c r="BK149" s="146">
        <f t="shared" si="9"/>
        <v>0</v>
      </c>
      <c r="BL149" s="13" t="s">
        <v>194</v>
      </c>
      <c r="BM149" s="145" t="s">
        <v>2463</v>
      </c>
    </row>
    <row r="150" spans="2:65" s="1" customFormat="1" ht="24.2" customHeight="1">
      <c r="B150" s="28"/>
      <c r="C150" s="133" t="s">
        <v>277</v>
      </c>
      <c r="D150" s="133" t="s">
        <v>190</v>
      </c>
      <c r="E150" s="134" t="s">
        <v>2464</v>
      </c>
      <c r="F150" s="135" t="s">
        <v>2465</v>
      </c>
      <c r="G150" s="136" t="s">
        <v>267</v>
      </c>
      <c r="H150" s="137">
        <v>1095.3499999999999</v>
      </c>
      <c r="I150" s="138"/>
      <c r="J150" s="139">
        <f t="shared" si="0"/>
        <v>0</v>
      </c>
      <c r="K150" s="140"/>
      <c r="L150" s="28"/>
      <c r="M150" s="141" t="s">
        <v>1</v>
      </c>
      <c r="N150" s="142" t="s">
        <v>42</v>
      </c>
      <c r="P150" s="143">
        <f t="shared" si="1"/>
        <v>0</v>
      </c>
      <c r="Q150" s="143">
        <v>0</v>
      </c>
      <c r="R150" s="143">
        <f t="shared" si="2"/>
        <v>0</v>
      </c>
      <c r="S150" s="143">
        <v>0</v>
      </c>
      <c r="T150" s="144">
        <f t="shared" si="3"/>
        <v>0</v>
      </c>
      <c r="AR150" s="145" t="s">
        <v>194</v>
      </c>
      <c r="AT150" s="145" t="s">
        <v>190</v>
      </c>
      <c r="AU150" s="145" t="s">
        <v>87</v>
      </c>
      <c r="AY150" s="13" t="s">
        <v>188</v>
      </c>
      <c r="BE150" s="146">
        <f t="shared" si="4"/>
        <v>0</v>
      </c>
      <c r="BF150" s="146">
        <f t="shared" si="5"/>
        <v>0</v>
      </c>
      <c r="BG150" s="146">
        <f t="shared" si="6"/>
        <v>0</v>
      </c>
      <c r="BH150" s="146">
        <f t="shared" si="7"/>
        <v>0</v>
      </c>
      <c r="BI150" s="146">
        <f t="shared" si="8"/>
        <v>0</v>
      </c>
      <c r="BJ150" s="13" t="s">
        <v>85</v>
      </c>
      <c r="BK150" s="146">
        <f t="shared" si="9"/>
        <v>0</v>
      </c>
      <c r="BL150" s="13" t="s">
        <v>194</v>
      </c>
      <c r="BM150" s="145" t="s">
        <v>2466</v>
      </c>
    </row>
    <row r="151" spans="2:65" s="1" customFormat="1" ht="44.25" customHeight="1">
      <c r="B151" s="28"/>
      <c r="C151" s="133" t="s">
        <v>282</v>
      </c>
      <c r="D151" s="133" t="s">
        <v>190</v>
      </c>
      <c r="E151" s="134" t="s">
        <v>2467</v>
      </c>
      <c r="F151" s="135" t="s">
        <v>2468</v>
      </c>
      <c r="G151" s="136" t="s">
        <v>267</v>
      </c>
      <c r="H151" s="137">
        <v>0.86399999999999999</v>
      </c>
      <c r="I151" s="138"/>
      <c r="J151" s="139">
        <f t="shared" si="0"/>
        <v>0</v>
      </c>
      <c r="K151" s="140"/>
      <c r="L151" s="28"/>
      <c r="M151" s="141" t="s">
        <v>1</v>
      </c>
      <c r="N151" s="142" t="s">
        <v>42</v>
      </c>
      <c r="P151" s="143">
        <f t="shared" si="1"/>
        <v>0</v>
      </c>
      <c r="Q151" s="143">
        <v>0</v>
      </c>
      <c r="R151" s="143">
        <f t="shared" si="2"/>
        <v>0</v>
      </c>
      <c r="S151" s="143">
        <v>0</v>
      </c>
      <c r="T151" s="144">
        <f t="shared" si="3"/>
        <v>0</v>
      </c>
      <c r="AR151" s="145" t="s">
        <v>194</v>
      </c>
      <c r="AT151" s="145" t="s">
        <v>190</v>
      </c>
      <c r="AU151" s="145" t="s">
        <v>87</v>
      </c>
      <c r="AY151" s="13" t="s">
        <v>188</v>
      </c>
      <c r="BE151" s="146">
        <f t="shared" si="4"/>
        <v>0</v>
      </c>
      <c r="BF151" s="146">
        <f t="shared" si="5"/>
        <v>0</v>
      </c>
      <c r="BG151" s="146">
        <f t="shared" si="6"/>
        <v>0</v>
      </c>
      <c r="BH151" s="146">
        <f t="shared" si="7"/>
        <v>0</v>
      </c>
      <c r="BI151" s="146">
        <f t="shared" si="8"/>
        <v>0</v>
      </c>
      <c r="BJ151" s="13" t="s">
        <v>85</v>
      </c>
      <c r="BK151" s="146">
        <f t="shared" si="9"/>
        <v>0</v>
      </c>
      <c r="BL151" s="13" t="s">
        <v>194</v>
      </c>
      <c r="BM151" s="145" t="s">
        <v>2469</v>
      </c>
    </row>
    <row r="152" spans="2:65" s="1" customFormat="1" ht="44.25" customHeight="1">
      <c r="B152" s="28"/>
      <c r="C152" s="133" t="s">
        <v>286</v>
      </c>
      <c r="D152" s="133" t="s">
        <v>190</v>
      </c>
      <c r="E152" s="134" t="s">
        <v>2470</v>
      </c>
      <c r="F152" s="135" t="s">
        <v>2471</v>
      </c>
      <c r="G152" s="136" t="s">
        <v>267</v>
      </c>
      <c r="H152" s="137">
        <v>14.786</v>
      </c>
      <c r="I152" s="138"/>
      <c r="J152" s="139">
        <f t="shared" si="0"/>
        <v>0</v>
      </c>
      <c r="K152" s="140"/>
      <c r="L152" s="28"/>
      <c r="M152" s="141" t="s">
        <v>1</v>
      </c>
      <c r="N152" s="142" t="s">
        <v>42</v>
      </c>
      <c r="P152" s="143">
        <f t="shared" si="1"/>
        <v>0</v>
      </c>
      <c r="Q152" s="143">
        <v>0</v>
      </c>
      <c r="R152" s="143">
        <f t="shared" si="2"/>
        <v>0</v>
      </c>
      <c r="S152" s="143">
        <v>0</v>
      </c>
      <c r="T152" s="144">
        <f t="shared" si="3"/>
        <v>0</v>
      </c>
      <c r="AR152" s="145" t="s">
        <v>194</v>
      </c>
      <c r="AT152" s="145" t="s">
        <v>190</v>
      </c>
      <c r="AU152" s="145" t="s">
        <v>87</v>
      </c>
      <c r="AY152" s="13" t="s">
        <v>188</v>
      </c>
      <c r="BE152" s="146">
        <f t="shared" si="4"/>
        <v>0</v>
      </c>
      <c r="BF152" s="146">
        <f t="shared" si="5"/>
        <v>0</v>
      </c>
      <c r="BG152" s="146">
        <f t="shared" si="6"/>
        <v>0</v>
      </c>
      <c r="BH152" s="146">
        <f t="shared" si="7"/>
        <v>0</v>
      </c>
      <c r="BI152" s="146">
        <f t="shared" si="8"/>
        <v>0</v>
      </c>
      <c r="BJ152" s="13" t="s">
        <v>85</v>
      </c>
      <c r="BK152" s="146">
        <f t="shared" si="9"/>
        <v>0</v>
      </c>
      <c r="BL152" s="13" t="s">
        <v>194</v>
      </c>
      <c r="BM152" s="145" t="s">
        <v>2472</v>
      </c>
    </row>
    <row r="153" spans="2:65" s="1" customFormat="1" ht="44.25" customHeight="1">
      <c r="B153" s="28"/>
      <c r="C153" s="133" t="s">
        <v>290</v>
      </c>
      <c r="D153" s="133" t="s">
        <v>190</v>
      </c>
      <c r="E153" s="134" t="s">
        <v>2473</v>
      </c>
      <c r="F153" s="135" t="s">
        <v>2474</v>
      </c>
      <c r="G153" s="136" t="s">
        <v>267</v>
      </c>
      <c r="H153" s="137">
        <v>0.64900000000000002</v>
      </c>
      <c r="I153" s="138"/>
      <c r="J153" s="139">
        <f t="shared" si="0"/>
        <v>0</v>
      </c>
      <c r="K153" s="140"/>
      <c r="L153" s="28"/>
      <c r="M153" s="141" t="s">
        <v>1</v>
      </c>
      <c r="N153" s="142" t="s">
        <v>42</v>
      </c>
      <c r="P153" s="143">
        <f t="shared" si="1"/>
        <v>0</v>
      </c>
      <c r="Q153" s="143">
        <v>0</v>
      </c>
      <c r="R153" s="143">
        <f t="shared" si="2"/>
        <v>0</v>
      </c>
      <c r="S153" s="143">
        <v>0</v>
      </c>
      <c r="T153" s="144">
        <f t="shared" si="3"/>
        <v>0</v>
      </c>
      <c r="AR153" s="145" t="s">
        <v>194</v>
      </c>
      <c r="AT153" s="145" t="s">
        <v>190</v>
      </c>
      <c r="AU153" s="145" t="s">
        <v>87</v>
      </c>
      <c r="AY153" s="13" t="s">
        <v>188</v>
      </c>
      <c r="BE153" s="146">
        <f t="shared" si="4"/>
        <v>0</v>
      </c>
      <c r="BF153" s="146">
        <f t="shared" si="5"/>
        <v>0</v>
      </c>
      <c r="BG153" s="146">
        <f t="shared" si="6"/>
        <v>0</v>
      </c>
      <c r="BH153" s="146">
        <f t="shared" si="7"/>
        <v>0</v>
      </c>
      <c r="BI153" s="146">
        <f t="shared" si="8"/>
        <v>0</v>
      </c>
      <c r="BJ153" s="13" t="s">
        <v>85</v>
      </c>
      <c r="BK153" s="146">
        <f t="shared" si="9"/>
        <v>0</v>
      </c>
      <c r="BL153" s="13" t="s">
        <v>194</v>
      </c>
      <c r="BM153" s="145" t="s">
        <v>2475</v>
      </c>
    </row>
    <row r="154" spans="2:65" s="1" customFormat="1" ht="44.25" customHeight="1">
      <c r="B154" s="28"/>
      <c r="C154" s="133" t="s">
        <v>294</v>
      </c>
      <c r="D154" s="133" t="s">
        <v>190</v>
      </c>
      <c r="E154" s="134" t="s">
        <v>2476</v>
      </c>
      <c r="F154" s="135" t="s">
        <v>354</v>
      </c>
      <c r="G154" s="136" t="s">
        <v>267</v>
      </c>
      <c r="H154" s="137">
        <v>263.12299999999999</v>
      </c>
      <c r="I154" s="138"/>
      <c r="J154" s="139">
        <f t="shared" si="0"/>
        <v>0</v>
      </c>
      <c r="K154" s="140"/>
      <c r="L154" s="28"/>
      <c r="M154" s="141" t="s">
        <v>1</v>
      </c>
      <c r="N154" s="142" t="s">
        <v>42</v>
      </c>
      <c r="P154" s="143">
        <f t="shared" si="1"/>
        <v>0</v>
      </c>
      <c r="Q154" s="143">
        <v>0</v>
      </c>
      <c r="R154" s="143">
        <f t="shared" si="2"/>
        <v>0</v>
      </c>
      <c r="S154" s="143">
        <v>0</v>
      </c>
      <c r="T154" s="144">
        <f t="shared" si="3"/>
        <v>0</v>
      </c>
      <c r="AR154" s="145" t="s">
        <v>194</v>
      </c>
      <c r="AT154" s="145" t="s">
        <v>190</v>
      </c>
      <c r="AU154" s="145" t="s">
        <v>87</v>
      </c>
      <c r="AY154" s="13" t="s">
        <v>188</v>
      </c>
      <c r="BE154" s="146">
        <f t="shared" si="4"/>
        <v>0</v>
      </c>
      <c r="BF154" s="146">
        <f t="shared" si="5"/>
        <v>0</v>
      </c>
      <c r="BG154" s="146">
        <f t="shared" si="6"/>
        <v>0</v>
      </c>
      <c r="BH154" s="146">
        <f t="shared" si="7"/>
        <v>0</v>
      </c>
      <c r="BI154" s="146">
        <f t="shared" si="8"/>
        <v>0</v>
      </c>
      <c r="BJ154" s="13" t="s">
        <v>85</v>
      </c>
      <c r="BK154" s="146">
        <f t="shared" si="9"/>
        <v>0</v>
      </c>
      <c r="BL154" s="13" t="s">
        <v>194</v>
      </c>
      <c r="BM154" s="145" t="s">
        <v>2477</v>
      </c>
    </row>
    <row r="155" spans="2:65" s="11" customFormat="1" ht="22.7" customHeight="1">
      <c r="B155" s="121"/>
      <c r="D155" s="122" t="s">
        <v>76</v>
      </c>
      <c r="E155" s="131" t="s">
        <v>87</v>
      </c>
      <c r="F155" s="131" t="s">
        <v>426</v>
      </c>
      <c r="I155" s="124"/>
      <c r="J155" s="132">
        <f>BK155</f>
        <v>0</v>
      </c>
      <c r="L155" s="121"/>
      <c r="M155" s="126"/>
      <c r="P155" s="127">
        <f>SUM(P156:P163)</f>
        <v>0</v>
      </c>
      <c r="R155" s="127">
        <f>SUM(R156:R163)</f>
        <v>5.5921899999999996</v>
      </c>
      <c r="T155" s="128">
        <f>SUM(T156:T163)</f>
        <v>0</v>
      </c>
      <c r="AR155" s="122" t="s">
        <v>85</v>
      </c>
      <c r="AT155" s="129" t="s">
        <v>76</v>
      </c>
      <c r="AU155" s="129" t="s">
        <v>85</v>
      </c>
      <c r="AY155" s="122" t="s">
        <v>188</v>
      </c>
      <c r="BK155" s="130">
        <f>SUM(BK156:BK163)</f>
        <v>0</v>
      </c>
    </row>
    <row r="156" spans="2:65" s="1" customFormat="1" ht="44.25" customHeight="1">
      <c r="B156" s="28"/>
      <c r="C156" s="133" t="s">
        <v>298</v>
      </c>
      <c r="D156" s="133" t="s">
        <v>190</v>
      </c>
      <c r="E156" s="134" t="s">
        <v>2478</v>
      </c>
      <c r="F156" s="135" t="s">
        <v>2479</v>
      </c>
      <c r="G156" s="136" t="s">
        <v>258</v>
      </c>
      <c r="H156" s="137">
        <v>0.64</v>
      </c>
      <c r="I156" s="138"/>
      <c r="J156" s="139">
        <f t="shared" ref="J156:J163" si="10">ROUND(I156*H156,2)</f>
        <v>0</v>
      </c>
      <c r="K156" s="140"/>
      <c r="L156" s="28"/>
      <c r="M156" s="141" t="s">
        <v>1</v>
      </c>
      <c r="N156" s="142" t="s">
        <v>42</v>
      </c>
      <c r="P156" s="143">
        <f t="shared" ref="P156:P163" si="11">O156*H156</f>
        <v>0</v>
      </c>
      <c r="Q156" s="143">
        <v>0</v>
      </c>
      <c r="R156" s="143">
        <f t="shared" ref="R156:R163" si="12">Q156*H156</f>
        <v>0</v>
      </c>
      <c r="S156" s="143">
        <v>0</v>
      </c>
      <c r="T156" s="144">
        <f t="shared" ref="T156:T163" si="13">S156*H156</f>
        <v>0</v>
      </c>
      <c r="AR156" s="145" t="s">
        <v>194</v>
      </c>
      <c r="AT156" s="145" t="s">
        <v>190</v>
      </c>
      <c r="AU156" s="145" t="s">
        <v>87</v>
      </c>
      <c r="AY156" s="13" t="s">
        <v>188</v>
      </c>
      <c r="BE156" s="146">
        <f t="shared" ref="BE156:BE163" si="14">IF(N156="základní",J156,0)</f>
        <v>0</v>
      </c>
      <c r="BF156" s="146">
        <f t="shared" ref="BF156:BF163" si="15">IF(N156="snížená",J156,0)</f>
        <v>0</v>
      </c>
      <c r="BG156" s="146">
        <f t="shared" ref="BG156:BG163" si="16">IF(N156="zákl. přenesená",J156,0)</f>
        <v>0</v>
      </c>
      <c r="BH156" s="146">
        <f t="shared" ref="BH156:BH163" si="17">IF(N156="sníž. přenesená",J156,0)</f>
        <v>0</v>
      </c>
      <c r="BI156" s="146">
        <f t="shared" ref="BI156:BI163" si="18">IF(N156="nulová",J156,0)</f>
        <v>0</v>
      </c>
      <c r="BJ156" s="13" t="s">
        <v>85</v>
      </c>
      <c r="BK156" s="146">
        <f t="shared" ref="BK156:BK163" si="19">ROUND(I156*H156,2)</f>
        <v>0</v>
      </c>
      <c r="BL156" s="13" t="s">
        <v>194</v>
      </c>
      <c r="BM156" s="145" t="s">
        <v>2480</v>
      </c>
    </row>
    <row r="157" spans="2:65" s="1" customFormat="1" ht="44.25" customHeight="1">
      <c r="B157" s="28"/>
      <c r="C157" s="133" t="s">
        <v>302</v>
      </c>
      <c r="D157" s="133" t="s">
        <v>190</v>
      </c>
      <c r="E157" s="134" t="s">
        <v>2481</v>
      </c>
      <c r="F157" s="135" t="s">
        <v>2482</v>
      </c>
      <c r="G157" s="136" t="s">
        <v>258</v>
      </c>
      <c r="H157" s="137">
        <v>0.20300000000000001</v>
      </c>
      <c r="I157" s="138"/>
      <c r="J157" s="139">
        <f t="shared" si="10"/>
        <v>0</v>
      </c>
      <c r="K157" s="140"/>
      <c r="L157" s="28"/>
      <c r="M157" s="141" t="s">
        <v>1</v>
      </c>
      <c r="N157" s="142" t="s">
        <v>42</v>
      </c>
      <c r="P157" s="143">
        <f t="shared" si="11"/>
        <v>0</v>
      </c>
      <c r="Q157" s="143">
        <v>0</v>
      </c>
      <c r="R157" s="143">
        <f t="shared" si="12"/>
        <v>0</v>
      </c>
      <c r="S157" s="143">
        <v>0</v>
      </c>
      <c r="T157" s="144">
        <f t="shared" si="13"/>
        <v>0</v>
      </c>
      <c r="AR157" s="145" t="s">
        <v>194</v>
      </c>
      <c r="AT157" s="145" t="s">
        <v>190</v>
      </c>
      <c r="AU157" s="145" t="s">
        <v>87</v>
      </c>
      <c r="AY157" s="13" t="s">
        <v>188</v>
      </c>
      <c r="BE157" s="146">
        <f t="shared" si="14"/>
        <v>0</v>
      </c>
      <c r="BF157" s="146">
        <f t="shared" si="15"/>
        <v>0</v>
      </c>
      <c r="BG157" s="146">
        <f t="shared" si="16"/>
        <v>0</v>
      </c>
      <c r="BH157" s="146">
        <f t="shared" si="17"/>
        <v>0</v>
      </c>
      <c r="BI157" s="146">
        <f t="shared" si="18"/>
        <v>0</v>
      </c>
      <c r="BJ157" s="13" t="s">
        <v>85</v>
      </c>
      <c r="BK157" s="146">
        <f t="shared" si="19"/>
        <v>0</v>
      </c>
      <c r="BL157" s="13" t="s">
        <v>194</v>
      </c>
      <c r="BM157" s="145" t="s">
        <v>2483</v>
      </c>
    </row>
    <row r="158" spans="2:65" s="1" customFormat="1" ht="24.2" customHeight="1">
      <c r="B158" s="28"/>
      <c r="C158" s="133" t="s">
        <v>306</v>
      </c>
      <c r="D158" s="133" t="s">
        <v>190</v>
      </c>
      <c r="E158" s="134" t="s">
        <v>447</v>
      </c>
      <c r="F158" s="135" t="s">
        <v>2484</v>
      </c>
      <c r="G158" s="136" t="s">
        <v>258</v>
      </c>
      <c r="H158" s="137">
        <v>2</v>
      </c>
      <c r="I158" s="138"/>
      <c r="J158" s="139">
        <f t="shared" si="10"/>
        <v>0</v>
      </c>
      <c r="K158" s="140"/>
      <c r="L158" s="28"/>
      <c r="M158" s="141" t="s">
        <v>1</v>
      </c>
      <c r="N158" s="142" t="s">
        <v>42</v>
      </c>
      <c r="P158" s="143">
        <f t="shared" si="11"/>
        <v>0</v>
      </c>
      <c r="Q158" s="143">
        <v>2.5018699999999998</v>
      </c>
      <c r="R158" s="143">
        <f t="shared" si="12"/>
        <v>5.0037399999999996</v>
      </c>
      <c r="S158" s="143">
        <v>0</v>
      </c>
      <c r="T158" s="144">
        <f t="shared" si="13"/>
        <v>0</v>
      </c>
      <c r="AR158" s="145" t="s">
        <v>194</v>
      </c>
      <c r="AT158" s="145" t="s">
        <v>190</v>
      </c>
      <c r="AU158" s="145" t="s">
        <v>87</v>
      </c>
      <c r="AY158" s="13" t="s">
        <v>188</v>
      </c>
      <c r="BE158" s="146">
        <f t="shared" si="14"/>
        <v>0</v>
      </c>
      <c r="BF158" s="146">
        <f t="shared" si="15"/>
        <v>0</v>
      </c>
      <c r="BG158" s="146">
        <f t="shared" si="16"/>
        <v>0</v>
      </c>
      <c r="BH158" s="146">
        <f t="shared" si="17"/>
        <v>0</v>
      </c>
      <c r="BI158" s="146">
        <f t="shared" si="18"/>
        <v>0</v>
      </c>
      <c r="BJ158" s="13" t="s">
        <v>85</v>
      </c>
      <c r="BK158" s="146">
        <f t="shared" si="19"/>
        <v>0</v>
      </c>
      <c r="BL158" s="13" t="s">
        <v>194</v>
      </c>
      <c r="BM158" s="145" t="s">
        <v>2485</v>
      </c>
    </row>
    <row r="159" spans="2:65" s="1" customFormat="1" ht="24.2" customHeight="1">
      <c r="B159" s="28"/>
      <c r="C159" s="153" t="s">
        <v>310</v>
      </c>
      <c r="D159" s="153" t="s">
        <v>433</v>
      </c>
      <c r="E159" s="154" t="s">
        <v>2486</v>
      </c>
      <c r="F159" s="155" t="s">
        <v>2487</v>
      </c>
      <c r="G159" s="156" t="s">
        <v>193</v>
      </c>
      <c r="H159" s="157">
        <v>4</v>
      </c>
      <c r="I159" s="158"/>
      <c r="J159" s="159">
        <f t="shared" si="10"/>
        <v>0</v>
      </c>
      <c r="K159" s="160"/>
      <c r="L159" s="161"/>
      <c r="M159" s="162" t="s">
        <v>1</v>
      </c>
      <c r="N159" s="163" t="s">
        <v>42</v>
      </c>
      <c r="P159" s="143">
        <f t="shared" si="11"/>
        <v>0</v>
      </c>
      <c r="Q159" s="143">
        <v>0.14699999999999999</v>
      </c>
      <c r="R159" s="143">
        <f t="shared" si="12"/>
        <v>0.58799999999999997</v>
      </c>
      <c r="S159" s="143">
        <v>0</v>
      </c>
      <c r="T159" s="144">
        <f t="shared" si="13"/>
        <v>0</v>
      </c>
      <c r="AR159" s="145" t="s">
        <v>220</v>
      </c>
      <c r="AT159" s="145" t="s">
        <v>433</v>
      </c>
      <c r="AU159" s="145" t="s">
        <v>87</v>
      </c>
      <c r="AY159" s="13" t="s">
        <v>188</v>
      </c>
      <c r="BE159" s="146">
        <f t="shared" si="14"/>
        <v>0</v>
      </c>
      <c r="BF159" s="146">
        <f t="shared" si="15"/>
        <v>0</v>
      </c>
      <c r="BG159" s="146">
        <f t="shared" si="16"/>
        <v>0</v>
      </c>
      <c r="BH159" s="146">
        <f t="shared" si="17"/>
        <v>0</v>
      </c>
      <c r="BI159" s="146">
        <f t="shared" si="18"/>
        <v>0</v>
      </c>
      <c r="BJ159" s="13" t="s">
        <v>85</v>
      </c>
      <c r="BK159" s="146">
        <f t="shared" si="19"/>
        <v>0</v>
      </c>
      <c r="BL159" s="13" t="s">
        <v>194</v>
      </c>
      <c r="BM159" s="145" t="s">
        <v>2488</v>
      </c>
    </row>
    <row r="160" spans="2:65" s="1" customFormat="1" ht="37.700000000000003" customHeight="1">
      <c r="B160" s="28"/>
      <c r="C160" s="133" t="s">
        <v>314</v>
      </c>
      <c r="D160" s="133" t="s">
        <v>190</v>
      </c>
      <c r="E160" s="134" t="s">
        <v>2489</v>
      </c>
      <c r="F160" s="135" t="s">
        <v>2490</v>
      </c>
      <c r="G160" s="136" t="s">
        <v>205</v>
      </c>
      <c r="H160" s="137">
        <v>1.2</v>
      </c>
      <c r="I160" s="138"/>
      <c r="J160" s="139">
        <f t="shared" si="10"/>
        <v>0</v>
      </c>
      <c r="K160" s="140"/>
      <c r="L160" s="28"/>
      <c r="M160" s="141" t="s">
        <v>1</v>
      </c>
      <c r="N160" s="142" t="s">
        <v>42</v>
      </c>
      <c r="P160" s="143">
        <f t="shared" si="11"/>
        <v>0</v>
      </c>
      <c r="Q160" s="143">
        <v>0</v>
      </c>
      <c r="R160" s="143">
        <f t="shared" si="12"/>
        <v>0</v>
      </c>
      <c r="S160" s="143">
        <v>0</v>
      </c>
      <c r="T160" s="144">
        <f t="shared" si="13"/>
        <v>0</v>
      </c>
      <c r="AR160" s="145" t="s">
        <v>194</v>
      </c>
      <c r="AT160" s="145" t="s">
        <v>190</v>
      </c>
      <c r="AU160" s="145" t="s">
        <v>87</v>
      </c>
      <c r="AY160" s="13" t="s">
        <v>188</v>
      </c>
      <c r="BE160" s="146">
        <f t="shared" si="14"/>
        <v>0</v>
      </c>
      <c r="BF160" s="146">
        <f t="shared" si="15"/>
        <v>0</v>
      </c>
      <c r="BG160" s="146">
        <f t="shared" si="16"/>
        <v>0</v>
      </c>
      <c r="BH160" s="146">
        <f t="shared" si="17"/>
        <v>0</v>
      </c>
      <c r="BI160" s="146">
        <f t="shared" si="18"/>
        <v>0</v>
      </c>
      <c r="BJ160" s="13" t="s">
        <v>85</v>
      </c>
      <c r="BK160" s="146">
        <f t="shared" si="19"/>
        <v>0</v>
      </c>
      <c r="BL160" s="13" t="s">
        <v>194</v>
      </c>
      <c r="BM160" s="145" t="s">
        <v>2491</v>
      </c>
    </row>
    <row r="161" spans="2:65" s="1" customFormat="1" ht="33" customHeight="1">
      <c r="B161" s="28"/>
      <c r="C161" s="133" t="s">
        <v>318</v>
      </c>
      <c r="D161" s="133" t="s">
        <v>190</v>
      </c>
      <c r="E161" s="134" t="s">
        <v>2325</v>
      </c>
      <c r="F161" s="135" t="s">
        <v>2492</v>
      </c>
      <c r="G161" s="136" t="s">
        <v>205</v>
      </c>
      <c r="H161" s="137">
        <v>2</v>
      </c>
      <c r="I161" s="138"/>
      <c r="J161" s="139">
        <f t="shared" si="10"/>
        <v>0</v>
      </c>
      <c r="K161" s="140"/>
      <c r="L161" s="28"/>
      <c r="M161" s="141" t="s">
        <v>1</v>
      </c>
      <c r="N161" s="142" t="s">
        <v>42</v>
      </c>
      <c r="P161" s="143">
        <f t="shared" si="11"/>
        <v>0</v>
      </c>
      <c r="Q161" s="143">
        <v>0</v>
      </c>
      <c r="R161" s="143">
        <f t="shared" si="12"/>
        <v>0</v>
      </c>
      <c r="S161" s="143">
        <v>0</v>
      </c>
      <c r="T161" s="144">
        <f t="shared" si="13"/>
        <v>0</v>
      </c>
      <c r="AR161" s="145" t="s">
        <v>194</v>
      </c>
      <c r="AT161" s="145" t="s">
        <v>190</v>
      </c>
      <c r="AU161" s="145" t="s">
        <v>87</v>
      </c>
      <c r="AY161" s="13" t="s">
        <v>188</v>
      </c>
      <c r="BE161" s="146">
        <f t="shared" si="14"/>
        <v>0</v>
      </c>
      <c r="BF161" s="146">
        <f t="shared" si="15"/>
        <v>0</v>
      </c>
      <c r="BG161" s="146">
        <f t="shared" si="16"/>
        <v>0</v>
      </c>
      <c r="BH161" s="146">
        <f t="shared" si="17"/>
        <v>0</v>
      </c>
      <c r="BI161" s="146">
        <f t="shared" si="18"/>
        <v>0</v>
      </c>
      <c r="BJ161" s="13" t="s">
        <v>85</v>
      </c>
      <c r="BK161" s="146">
        <f t="shared" si="19"/>
        <v>0</v>
      </c>
      <c r="BL161" s="13" t="s">
        <v>194</v>
      </c>
      <c r="BM161" s="145" t="s">
        <v>2493</v>
      </c>
    </row>
    <row r="162" spans="2:65" s="1" customFormat="1" ht="33" customHeight="1">
      <c r="B162" s="28"/>
      <c r="C162" s="133" t="s">
        <v>324</v>
      </c>
      <c r="D162" s="133" t="s">
        <v>190</v>
      </c>
      <c r="E162" s="134" t="s">
        <v>2494</v>
      </c>
      <c r="F162" s="135" t="s">
        <v>2495</v>
      </c>
      <c r="G162" s="136" t="s">
        <v>205</v>
      </c>
      <c r="H162" s="137">
        <v>2</v>
      </c>
      <c r="I162" s="138"/>
      <c r="J162" s="139">
        <f t="shared" si="10"/>
        <v>0</v>
      </c>
      <c r="K162" s="140"/>
      <c r="L162" s="28"/>
      <c r="M162" s="141" t="s">
        <v>1</v>
      </c>
      <c r="N162" s="142" t="s">
        <v>42</v>
      </c>
      <c r="P162" s="143">
        <f t="shared" si="11"/>
        <v>0</v>
      </c>
      <c r="Q162" s="143">
        <v>0</v>
      </c>
      <c r="R162" s="143">
        <f t="shared" si="12"/>
        <v>0</v>
      </c>
      <c r="S162" s="143">
        <v>0</v>
      </c>
      <c r="T162" s="144">
        <f t="shared" si="13"/>
        <v>0</v>
      </c>
      <c r="AR162" s="145" t="s">
        <v>194</v>
      </c>
      <c r="AT162" s="145" t="s">
        <v>190</v>
      </c>
      <c r="AU162" s="145" t="s">
        <v>87</v>
      </c>
      <c r="AY162" s="13" t="s">
        <v>188</v>
      </c>
      <c r="BE162" s="146">
        <f t="shared" si="14"/>
        <v>0</v>
      </c>
      <c r="BF162" s="146">
        <f t="shared" si="15"/>
        <v>0</v>
      </c>
      <c r="BG162" s="146">
        <f t="shared" si="16"/>
        <v>0</v>
      </c>
      <c r="BH162" s="146">
        <f t="shared" si="17"/>
        <v>0</v>
      </c>
      <c r="BI162" s="146">
        <f t="shared" si="18"/>
        <v>0</v>
      </c>
      <c r="BJ162" s="13" t="s">
        <v>85</v>
      </c>
      <c r="BK162" s="146">
        <f t="shared" si="19"/>
        <v>0</v>
      </c>
      <c r="BL162" s="13" t="s">
        <v>194</v>
      </c>
      <c r="BM162" s="145" t="s">
        <v>2496</v>
      </c>
    </row>
    <row r="163" spans="2:65" s="1" customFormat="1" ht="24.2" customHeight="1">
      <c r="B163" s="28"/>
      <c r="C163" s="133" t="s">
        <v>328</v>
      </c>
      <c r="D163" s="133" t="s">
        <v>190</v>
      </c>
      <c r="E163" s="134" t="s">
        <v>2497</v>
      </c>
      <c r="F163" s="135" t="s">
        <v>2498</v>
      </c>
      <c r="G163" s="136" t="s">
        <v>218</v>
      </c>
      <c r="H163" s="137">
        <v>1.5</v>
      </c>
      <c r="I163" s="138"/>
      <c r="J163" s="139">
        <f t="shared" si="10"/>
        <v>0</v>
      </c>
      <c r="K163" s="140"/>
      <c r="L163" s="28"/>
      <c r="M163" s="141" t="s">
        <v>1</v>
      </c>
      <c r="N163" s="142" t="s">
        <v>42</v>
      </c>
      <c r="P163" s="143">
        <f t="shared" si="11"/>
        <v>0</v>
      </c>
      <c r="Q163" s="143">
        <v>2.9999999999999997E-4</v>
      </c>
      <c r="R163" s="143">
        <f t="shared" si="12"/>
        <v>4.4999999999999999E-4</v>
      </c>
      <c r="S163" s="143">
        <v>0</v>
      </c>
      <c r="T163" s="144">
        <f t="shared" si="13"/>
        <v>0</v>
      </c>
      <c r="AR163" s="145" t="s">
        <v>194</v>
      </c>
      <c r="AT163" s="145" t="s">
        <v>190</v>
      </c>
      <c r="AU163" s="145" t="s">
        <v>87</v>
      </c>
      <c r="AY163" s="13" t="s">
        <v>188</v>
      </c>
      <c r="BE163" s="146">
        <f t="shared" si="14"/>
        <v>0</v>
      </c>
      <c r="BF163" s="146">
        <f t="shared" si="15"/>
        <v>0</v>
      </c>
      <c r="BG163" s="146">
        <f t="shared" si="16"/>
        <v>0</v>
      </c>
      <c r="BH163" s="146">
        <f t="shared" si="17"/>
        <v>0</v>
      </c>
      <c r="BI163" s="146">
        <f t="shared" si="18"/>
        <v>0</v>
      </c>
      <c r="BJ163" s="13" t="s">
        <v>85</v>
      </c>
      <c r="BK163" s="146">
        <f t="shared" si="19"/>
        <v>0</v>
      </c>
      <c r="BL163" s="13" t="s">
        <v>194</v>
      </c>
      <c r="BM163" s="145" t="s">
        <v>2499</v>
      </c>
    </row>
    <row r="164" spans="2:65" s="11" customFormat="1" ht="22.7" customHeight="1">
      <c r="B164" s="121"/>
      <c r="D164" s="122" t="s">
        <v>76</v>
      </c>
      <c r="E164" s="131" t="s">
        <v>207</v>
      </c>
      <c r="F164" s="131" t="s">
        <v>450</v>
      </c>
      <c r="I164" s="124"/>
      <c r="J164" s="132">
        <f>BK164</f>
        <v>0</v>
      </c>
      <c r="L164" s="121"/>
      <c r="M164" s="126"/>
      <c r="P164" s="127">
        <f>SUM(P165:P203)</f>
        <v>0</v>
      </c>
      <c r="R164" s="127">
        <f>SUM(R165:R203)</f>
        <v>93.230602840000003</v>
      </c>
      <c r="T164" s="128">
        <f>SUM(T165:T203)</f>
        <v>0</v>
      </c>
      <c r="AR164" s="122" t="s">
        <v>85</v>
      </c>
      <c r="AT164" s="129" t="s">
        <v>76</v>
      </c>
      <c r="AU164" s="129" t="s">
        <v>85</v>
      </c>
      <c r="AY164" s="122" t="s">
        <v>188</v>
      </c>
      <c r="BK164" s="130">
        <f>SUM(BK165:BK203)</f>
        <v>0</v>
      </c>
    </row>
    <row r="165" spans="2:65" s="1" customFormat="1" ht="33" customHeight="1">
      <c r="B165" s="28"/>
      <c r="C165" s="133" t="s">
        <v>332</v>
      </c>
      <c r="D165" s="133" t="s">
        <v>190</v>
      </c>
      <c r="E165" s="134" t="s">
        <v>2500</v>
      </c>
      <c r="F165" s="135" t="s">
        <v>2501</v>
      </c>
      <c r="G165" s="136" t="s">
        <v>193</v>
      </c>
      <c r="H165" s="137">
        <v>6</v>
      </c>
      <c r="I165" s="138"/>
      <c r="J165" s="139">
        <f t="shared" ref="J165:J203" si="20">ROUND(I165*H165,2)</f>
        <v>0</v>
      </c>
      <c r="K165" s="140"/>
      <c r="L165" s="28"/>
      <c r="M165" s="141" t="s">
        <v>1</v>
      </c>
      <c r="N165" s="142" t="s">
        <v>42</v>
      </c>
      <c r="P165" s="143">
        <f t="shared" ref="P165:P203" si="21">O165*H165</f>
        <v>0</v>
      </c>
      <c r="Q165" s="143">
        <v>6.7019999999999996E-2</v>
      </c>
      <c r="R165" s="143">
        <f t="shared" ref="R165:R203" si="22">Q165*H165</f>
        <v>0.40211999999999998</v>
      </c>
      <c r="S165" s="143">
        <v>0</v>
      </c>
      <c r="T165" s="144">
        <f t="shared" ref="T165:T203" si="23">S165*H165</f>
        <v>0</v>
      </c>
      <c r="AR165" s="145" t="s">
        <v>194</v>
      </c>
      <c r="AT165" s="145" t="s">
        <v>190</v>
      </c>
      <c r="AU165" s="145" t="s">
        <v>87</v>
      </c>
      <c r="AY165" s="13" t="s">
        <v>188</v>
      </c>
      <c r="BE165" s="146">
        <f t="shared" ref="BE165:BE203" si="24">IF(N165="základní",J165,0)</f>
        <v>0</v>
      </c>
      <c r="BF165" s="146">
        <f t="shared" ref="BF165:BF203" si="25">IF(N165="snížená",J165,0)</f>
        <v>0</v>
      </c>
      <c r="BG165" s="146">
        <f t="shared" ref="BG165:BG203" si="26">IF(N165="zákl. přenesená",J165,0)</f>
        <v>0</v>
      </c>
      <c r="BH165" s="146">
        <f t="shared" ref="BH165:BH203" si="27">IF(N165="sníž. přenesená",J165,0)</f>
        <v>0</v>
      </c>
      <c r="BI165" s="146">
        <f t="shared" ref="BI165:BI203" si="28">IF(N165="nulová",J165,0)</f>
        <v>0</v>
      </c>
      <c r="BJ165" s="13" t="s">
        <v>85</v>
      </c>
      <c r="BK165" s="146">
        <f t="shared" ref="BK165:BK203" si="29">ROUND(I165*H165,2)</f>
        <v>0</v>
      </c>
      <c r="BL165" s="13" t="s">
        <v>194</v>
      </c>
      <c r="BM165" s="145" t="s">
        <v>2502</v>
      </c>
    </row>
    <row r="166" spans="2:65" s="1" customFormat="1" ht="24.2" customHeight="1">
      <c r="B166" s="28"/>
      <c r="C166" s="153" t="s">
        <v>336</v>
      </c>
      <c r="D166" s="153" t="s">
        <v>433</v>
      </c>
      <c r="E166" s="154" t="s">
        <v>2503</v>
      </c>
      <c r="F166" s="155" t="s">
        <v>2504</v>
      </c>
      <c r="G166" s="156" t="s">
        <v>193</v>
      </c>
      <c r="H166" s="157">
        <v>6</v>
      </c>
      <c r="I166" s="158"/>
      <c r="J166" s="159">
        <f t="shared" si="20"/>
        <v>0</v>
      </c>
      <c r="K166" s="160"/>
      <c r="L166" s="161"/>
      <c r="M166" s="162" t="s">
        <v>1</v>
      </c>
      <c r="N166" s="163" t="s">
        <v>42</v>
      </c>
      <c r="P166" s="143">
        <f t="shared" si="21"/>
        <v>0</v>
      </c>
      <c r="Q166" s="143">
        <v>3.2500000000000001E-2</v>
      </c>
      <c r="R166" s="143">
        <f t="shared" si="22"/>
        <v>0.19500000000000001</v>
      </c>
      <c r="S166" s="143">
        <v>0</v>
      </c>
      <c r="T166" s="144">
        <f t="shared" si="23"/>
        <v>0</v>
      </c>
      <c r="AR166" s="145" t="s">
        <v>220</v>
      </c>
      <c r="AT166" s="145" t="s">
        <v>433</v>
      </c>
      <c r="AU166" s="145" t="s">
        <v>87</v>
      </c>
      <c r="AY166" s="13" t="s">
        <v>188</v>
      </c>
      <c r="BE166" s="146">
        <f t="shared" si="24"/>
        <v>0</v>
      </c>
      <c r="BF166" s="146">
        <f t="shared" si="25"/>
        <v>0</v>
      </c>
      <c r="BG166" s="146">
        <f t="shared" si="26"/>
        <v>0</v>
      </c>
      <c r="BH166" s="146">
        <f t="shared" si="27"/>
        <v>0</v>
      </c>
      <c r="BI166" s="146">
        <f t="shared" si="28"/>
        <v>0</v>
      </c>
      <c r="BJ166" s="13" t="s">
        <v>85</v>
      </c>
      <c r="BK166" s="146">
        <f t="shared" si="29"/>
        <v>0</v>
      </c>
      <c r="BL166" s="13" t="s">
        <v>194</v>
      </c>
      <c r="BM166" s="145" t="s">
        <v>2505</v>
      </c>
    </row>
    <row r="167" spans="2:65" s="1" customFormat="1" ht="33" customHeight="1">
      <c r="B167" s="28"/>
      <c r="C167" s="133" t="s">
        <v>340</v>
      </c>
      <c r="D167" s="133" t="s">
        <v>190</v>
      </c>
      <c r="E167" s="134" t="s">
        <v>2506</v>
      </c>
      <c r="F167" s="135" t="s">
        <v>2507</v>
      </c>
      <c r="G167" s="136" t="s">
        <v>193</v>
      </c>
      <c r="H167" s="137">
        <v>194</v>
      </c>
      <c r="I167" s="138"/>
      <c r="J167" s="139">
        <f t="shared" si="20"/>
        <v>0</v>
      </c>
      <c r="K167" s="140"/>
      <c r="L167" s="28"/>
      <c r="M167" s="141" t="s">
        <v>1</v>
      </c>
      <c r="N167" s="142" t="s">
        <v>42</v>
      </c>
      <c r="P167" s="143">
        <f t="shared" si="21"/>
        <v>0</v>
      </c>
      <c r="Q167" s="143">
        <v>8.2659999999999997E-2</v>
      </c>
      <c r="R167" s="143">
        <f t="shared" si="22"/>
        <v>16.03604</v>
      </c>
      <c r="S167" s="143">
        <v>0</v>
      </c>
      <c r="T167" s="144">
        <f t="shared" si="23"/>
        <v>0</v>
      </c>
      <c r="AR167" s="145" t="s">
        <v>194</v>
      </c>
      <c r="AT167" s="145" t="s">
        <v>190</v>
      </c>
      <c r="AU167" s="145" t="s">
        <v>87</v>
      </c>
      <c r="AY167" s="13" t="s">
        <v>188</v>
      </c>
      <c r="BE167" s="146">
        <f t="shared" si="24"/>
        <v>0</v>
      </c>
      <c r="BF167" s="146">
        <f t="shared" si="25"/>
        <v>0</v>
      </c>
      <c r="BG167" s="146">
        <f t="shared" si="26"/>
        <v>0</v>
      </c>
      <c r="BH167" s="146">
        <f t="shared" si="27"/>
        <v>0</v>
      </c>
      <c r="BI167" s="146">
        <f t="shared" si="28"/>
        <v>0</v>
      </c>
      <c r="BJ167" s="13" t="s">
        <v>85</v>
      </c>
      <c r="BK167" s="146">
        <f t="shared" si="29"/>
        <v>0</v>
      </c>
      <c r="BL167" s="13" t="s">
        <v>194</v>
      </c>
      <c r="BM167" s="145" t="s">
        <v>2508</v>
      </c>
    </row>
    <row r="168" spans="2:65" s="1" customFormat="1" ht="24.2" customHeight="1">
      <c r="B168" s="28"/>
      <c r="C168" s="153" t="s">
        <v>344</v>
      </c>
      <c r="D168" s="153" t="s">
        <v>433</v>
      </c>
      <c r="E168" s="154" t="s">
        <v>2509</v>
      </c>
      <c r="F168" s="155" t="s">
        <v>2510</v>
      </c>
      <c r="G168" s="156" t="s">
        <v>193</v>
      </c>
      <c r="H168" s="157">
        <v>194</v>
      </c>
      <c r="I168" s="158"/>
      <c r="J168" s="159">
        <f t="shared" si="20"/>
        <v>0</v>
      </c>
      <c r="K168" s="160"/>
      <c r="L168" s="161"/>
      <c r="M168" s="162" t="s">
        <v>1</v>
      </c>
      <c r="N168" s="163" t="s">
        <v>42</v>
      </c>
      <c r="P168" s="143">
        <f t="shared" si="21"/>
        <v>0</v>
      </c>
      <c r="Q168" s="143">
        <v>3.4000000000000002E-2</v>
      </c>
      <c r="R168" s="143">
        <f t="shared" si="22"/>
        <v>6.5960000000000001</v>
      </c>
      <c r="S168" s="143">
        <v>0</v>
      </c>
      <c r="T168" s="144">
        <f t="shared" si="23"/>
        <v>0</v>
      </c>
      <c r="AR168" s="145" t="s">
        <v>220</v>
      </c>
      <c r="AT168" s="145" t="s">
        <v>433</v>
      </c>
      <c r="AU168" s="145" t="s">
        <v>87</v>
      </c>
      <c r="AY168" s="13" t="s">
        <v>188</v>
      </c>
      <c r="BE168" s="146">
        <f t="shared" si="24"/>
        <v>0</v>
      </c>
      <c r="BF168" s="146">
        <f t="shared" si="25"/>
        <v>0</v>
      </c>
      <c r="BG168" s="146">
        <f t="shared" si="26"/>
        <v>0</v>
      </c>
      <c r="BH168" s="146">
        <f t="shared" si="27"/>
        <v>0</v>
      </c>
      <c r="BI168" s="146">
        <f t="shared" si="28"/>
        <v>0</v>
      </c>
      <c r="BJ168" s="13" t="s">
        <v>85</v>
      </c>
      <c r="BK168" s="146">
        <f t="shared" si="29"/>
        <v>0</v>
      </c>
      <c r="BL168" s="13" t="s">
        <v>194</v>
      </c>
      <c r="BM168" s="145" t="s">
        <v>2511</v>
      </c>
    </row>
    <row r="169" spans="2:65" s="1" customFormat="1" ht="33" customHeight="1">
      <c r="B169" s="28"/>
      <c r="C169" s="133" t="s">
        <v>348</v>
      </c>
      <c r="D169" s="133" t="s">
        <v>190</v>
      </c>
      <c r="E169" s="134" t="s">
        <v>2328</v>
      </c>
      <c r="F169" s="135" t="s">
        <v>2512</v>
      </c>
      <c r="G169" s="136" t="s">
        <v>205</v>
      </c>
      <c r="H169" s="137">
        <v>133.00399999999999</v>
      </c>
      <c r="I169" s="138"/>
      <c r="J169" s="139">
        <f t="shared" si="20"/>
        <v>0</v>
      </c>
      <c r="K169" s="140"/>
      <c r="L169" s="28"/>
      <c r="M169" s="141" t="s">
        <v>1</v>
      </c>
      <c r="N169" s="142" t="s">
        <v>42</v>
      </c>
      <c r="P169" s="143">
        <f t="shared" si="21"/>
        <v>0</v>
      </c>
      <c r="Q169" s="143">
        <v>0</v>
      </c>
      <c r="R169" s="143">
        <f t="shared" si="22"/>
        <v>0</v>
      </c>
      <c r="S169" s="143">
        <v>0</v>
      </c>
      <c r="T169" s="144">
        <f t="shared" si="23"/>
        <v>0</v>
      </c>
      <c r="AR169" s="145" t="s">
        <v>194</v>
      </c>
      <c r="AT169" s="145" t="s">
        <v>190</v>
      </c>
      <c r="AU169" s="145" t="s">
        <v>87</v>
      </c>
      <c r="AY169" s="13" t="s">
        <v>188</v>
      </c>
      <c r="BE169" s="146">
        <f t="shared" si="24"/>
        <v>0</v>
      </c>
      <c r="BF169" s="146">
        <f t="shared" si="25"/>
        <v>0</v>
      </c>
      <c r="BG169" s="146">
        <f t="shared" si="26"/>
        <v>0</v>
      </c>
      <c r="BH169" s="146">
        <f t="shared" si="27"/>
        <v>0</v>
      </c>
      <c r="BI169" s="146">
        <f t="shared" si="28"/>
        <v>0</v>
      </c>
      <c r="BJ169" s="13" t="s">
        <v>85</v>
      </c>
      <c r="BK169" s="146">
        <f t="shared" si="29"/>
        <v>0</v>
      </c>
      <c r="BL169" s="13" t="s">
        <v>194</v>
      </c>
      <c r="BM169" s="145" t="s">
        <v>2513</v>
      </c>
    </row>
    <row r="170" spans="2:65" s="1" customFormat="1" ht="33" customHeight="1">
      <c r="B170" s="28"/>
      <c r="C170" s="133" t="s">
        <v>352</v>
      </c>
      <c r="D170" s="133" t="s">
        <v>190</v>
      </c>
      <c r="E170" s="134" t="s">
        <v>2514</v>
      </c>
      <c r="F170" s="135" t="s">
        <v>2515</v>
      </c>
      <c r="G170" s="136" t="s">
        <v>205</v>
      </c>
      <c r="H170" s="137">
        <v>177.755</v>
      </c>
      <c r="I170" s="138"/>
      <c r="J170" s="139">
        <f t="shared" si="20"/>
        <v>0</v>
      </c>
      <c r="K170" s="140"/>
      <c r="L170" s="28"/>
      <c r="M170" s="141" t="s">
        <v>1</v>
      </c>
      <c r="N170" s="142" t="s">
        <v>42</v>
      </c>
      <c r="P170" s="143">
        <f t="shared" si="21"/>
        <v>0</v>
      </c>
      <c r="Q170" s="143">
        <v>0</v>
      </c>
      <c r="R170" s="143">
        <f t="shared" si="22"/>
        <v>0</v>
      </c>
      <c r="S170" s="143">
        <v>0</v>
      </c>
      <c r="T170" s="144">
        <f t="shared" si="23"/>
        <v>0</v>
      </c>
      <c r="AR170" s="145" t="s">
        <v>194</v>
      </c>
      <c r="AT170" s="145" t="s">
        <v>190</v>
      </c>
      <c r="AU170" s="145" t="s">
        <v>87</v>
      </c>
      <c r="AY170" s="13" t="s">
        <v>188</v>
      </c>
      <c r="BE170" s="146">
        <f t="shared" si="24"/>
        <v>0</v>
      </c>
      <c r="BF170" s="146">
        <f t="shared" si="25"/>
        <v>0</v>
      </c>
      <c r="BG170" s="146">
        <f t="shared" si="26"/>
        <v>0</v>
      </c>
      <c r="BH170" s="146">
        <f t="shared" si="27"/>
        <v>0</v>
      </c>
      <c r="BI170" s="146">
        <f t="shared" si="28"/>
        <v>0</v>
      </c>
      <c r="BJ170" s="13" t="s">
        <v>85</v>
      </c>
      <c r="BK170" s="146">
        <f t="shared" si="29"/>
        <v>0</v>
      </c>
      <c r="BL170" s="13" t="s">
        <v>194</v>
      </c>
      <c r="BM170" s="145" t="s">
        <v>2516</v>
      </c>
    </row>
    <row r="171" spans="2:65" s="1" customFormat="1" ht="48.95" customHeight="1">
      <c r="B171" s="28"/>
      <c r="C171" s="133" t="s">
        <v>356</v>
      </c>
      <c r="D171" s="133" t="s">
        <v>190</v>
      </c>
      <c r="E171" s="134" t="s">
        <v>2517</v>
      </c>
      <c r="F171" s="135" t="s">
        <v>2518</v>
      </c>
      <c r="G171" s="136" t="s">
        <v>205</v>
      </c>
      <c r="H171" s="137">
        <v>4.1319999999999997</v>
      </c>
      <c r="I171" s="138"/>
      <c r="J171" s="139">
        <f t="shared" si="20"/>
        <v>0</v>
      </c>
      <c r="K171" s="140"/>
      <c r="L171" s="28"/>
      <c r="M171" s="141" t="s">
        <v>1</v>
      </c>
      <c r="N171" s="142" t="s">
        <v>42</v>
      </c>
      <c r="P171" s="143">
        <f t="shared" si="21"/>
        <v>0</v>
      </c>
      <c r="Q171" s="143">
        <v>0</v>
      </c>
      <c r="R171" s="143">
        <f t="shared" si="22"/>
        <v>0</v>
      </c>
      <c r="S171" s="143">
        <v>0</v>
      </c>
      <c r="T171" s="144">
        <f t="shared" si="23"/>
        <v>0</v>
      </c>
      <c r="AR171" s="145" t="s">
        <v>194</v>
      </c>
      <c r="AT171" s="145" t="s">
        <v>190</v>
      </c>
      <c r="AU171" s="145" t="s">
        <v>87</v>
      </c>
      <c r="AY171" s="13" t="s">
        <v>188</v>
      </c>
      <c r="BE171" s="146">
        <f t="shared" si="24"/>
        <v>0</v>
      </c>
      <c r="BF171" s="146">
        <f t="shared" si="25"/>
        <v>0</v>
      </c>
      <c r="BG171" s="146">
        <f t="shared" si="26"/>
        <v>0</v>
      </c>
      <c r="BH171" s="146">
        <f t="shared" si="27"/>
        <v>0</v>
      </c>
      <c r="BI171" s="146">
        <f t="shared" si="28"/>
        <v>0</v>
      </c>
      <c r="BJ171" s="13" t="s">
        <v>85</v>
      </c>
      <c r="BK171" s="146">
        <f t="shared" si="29"/>
        <v>0</v>
      </c>
      <c r="BL171" s="13" t="s">
        <v>194</v>
      </c>
      <c r="BM171" s="145" t="s">
        <v>2519</v>
      </c>
    </row>
    <row r="172" spans="2:65" s="1" customFormat="1" ht="16.5" customHeight="1">
      <c r="B172" s="28"/>
      <c r="C172" s="153" t="s">
        <v>360</v>
      </c>
      <c r="D172" s="153" t="s">
        <v>433</v>
      </c>
      <c r="E172" s="154" t="s">
        <v>2520</v>
      </c>
      <c r="F172" s="155" t="s">
        <v>2521</v>
      </c>
      <c r="G172" s="156" t="s">
        <v>218</v>
      </c>
      <c r="H172" s="157">
        <v>13.750999999999999</v>
      </c>
      <c r="I172" s="158"/>
      <c r="J172" s="159">
        <f t="shared" si="20"/>
        <v>0</v>
      </c>
      <c r="K172" s="160"/>
      <c r="L172" s="161"/>
      <c r="M172" s="162" t="s">
        <v>1</v>
      </c>
      <c r="N172" s="163" t="s">
        <v>42</v>
      </c>
      <c r="P172" s="143">
        <f t="shared" si="21"/>
        <v>0</v>
      </c>
      <c r="Q172" s="143">
        <v>8.2000000000000003E-2</v>
      </c>
      <c r="R172" s="143">
        <f t="shared" si="22"/>
        <v>1.1275820000000001</v>
      </c>
      <c r="S172" s="143">
        <v>0</v>
      </c>
      <c r="T172" s="144">
        <f t="shared" si="23"/>
        <v>0</v>
      </c>
      <c r="AR172" s="145" t="s">
        <v>220</v>
      </c>
      <c r="AT172" s="145" t="s">
        <v>433</v>
      </c>
      <c r="AU172" s="145" t="s">
        <v>87</v>
      </c>
      <c r="AY172" s="13" t="s">
        <v>188</v>
      </c>
      <c r="BE172" s="146">
        <f t="shared" si="24"/>
        <v>0</v>
      </c>
      <c r="BF172" s="146">
        <f t="shared" si="25"/>
        <v>0</v>
      </c>
      <c r="BG172" s="146">
        <f t="shared" si="26"/>
        <v>0</v>
      </c>
      <c r="BH172" s="146">
        <f t="shared" si="27"/>
        <v>0</v>
      </c>
      <c r="BI172" s="146">
        <f t="shared" si="28"/>
        <v>0</v>
      </c>
      <c r="BJ172" s="13" t="s">
        <v>85</v>
      </c>
      <c r="BK172" s="146">
        <f t="shared" si="29"/>
        <v>0</v>
      </c>
      <c r="BL172" s="13" t="s">
        <v>194</v>
      </c>
      <c r="BM172" s="145" t="s">
        <v>2522</v>
      </c>
    </row>
    <row r="173" spans="2:65" s="1" customFormat="1" ht="16.5" customHeight="1">
      <c r="B173" s="28"/>
      <c r="C173" s="153" t="s">
        <v>366</v>
      </c>
      <c r="D173" s="153" t="s">
        <v>433</v>
      </c>
      <c r="E173" s="154" t="s">
        <v>2523</v>
      </c>
      <c r="F173" s="155" t="s">
        <v>2524</v>
      </c>
      <c r="G173" s="156" t="s">
        <v>218</v>
      </c>
      <c r="H173" s="157">
        <v>14.801</v>
      </c>
      <c r="I173" s="158"/>
      <c r="J173" s="159">
        <f t="shared" si="20"/>
        <v>0</v>
      </c>
      <c r="K173" s="160"/>
      <c r="L173" s="161"/>
      <c r="M173" s="162" t="s">
        <v>1</v>
      </c>
      <c r="N173" s="163" t="s">
        <v>42</v>
      </c>
      <c r="P173" s="143">
        <f t="shared" si="21"/>
        <v>0</v>
      </c>
      <c r="Q173" s="143">
        <v>0.125</v>
      </c>
      <c r="R173" s="143">
        <f t="shared" si="22"/>
        <v>1.850125</v>
      </c>
      <c r="S173" s="143">
        <v>0</v>
      </c>
      <c r="T173" s="144">
        <f t="shared" si="23"/>
        <v>0</v>
      </c>
      <c r="AR173" s="145" t="s">
        <v>220</v>
      </c>
      <c r="AT173" s="145" t="s">
        <v>433</v>
      </c>
      <c r="AU173" s="145" t="s">
        <v>87</v>
      </c>
      <c r="AY173" s="13" t="s">
        <v>188</v>
      </c>
      <c r="BE173" s="146">
        <f t="shared" si="24"/>
        <v>0</v>
      </c>
      <c r="BF173" s="146">
        <f t="shared" si="25"/>
        <v>0</v>
      </c>
      <c r="BG173" s="146">
        <f t="shared" si="26"/>
        <v>0</v>
      </c>
      <c r="BH173" s="146">
        <f t="shared" si="27"/>
        <v>0</v>
      </c>
      <c r="BI173" s="146">
        <f t="shared" si="28"/>
        <v>0</v>
      </c>
      <c r="BJ173" s="13" t="s">
        <v>85</v>
      </c>
      <c r="BK173" s="146">
        <f t="shared" si="29"/>
        <v>0</v>
      </c>
      <c r="BL173" s="13" t="s">
        <v>194</v>
      </c>
      <c r="BM173" s="145" t="s">
        <v>2525</v>
      </c>
    </row>
    <row r="174" spans="2:65" s="1" customFormat="1" ht="24.2" customHeight="1">
      <c r="B174" s="28"/>
      <c r="C174" s="153" t="s">
        <v>374</v>
      </c>
      <c r="D174" s="153" t="s">
        <v>433</v>
      </c>
      <c r="E174" s="154" t="s">
        <v>2526</v>
      </c>
      <c r="F174" s="155" t="s">
        <v>2527</v>
      </c>
      <c r="G174" s="156" t="s">
        <v>218</v>
      </c>
      <c r="H174" s="157">
        <v>4.1319999999999997</v>
      </c>
      <c r="I174" s="158"/>
      <c r="J174" s="159">
        <f t="shared" si="20"/>
        <v>0</v>
      </c>
      <c r="K174" s="160"/>
      <c r="L174" s="161"/>
      <c r="M174" s="162" t="s">
        <v>1</v>
      </c>
      <c r="N174" s="163" t="s">
        <v>42</v>
      </c>
      <c r="P174" s="143">
        <f t="shared" si="21"/>
        <v>0</v>
      </c>
      <c r="Q174" s="143">
        <v>0.125</v>
      </c>
      <c r="R174" s="143">
        <f t="shared" si="22"/>
        <v>0.51649999999999996</v>
      </c>
      <c r="S174" s="143">
        <v>0</v>
      </c>
      <c r="T174" s="144">
        <f t="shared" si="23"/>
        <v>0</v>
      </c>
      <c r="AR174" s="145" t="s">
        <v>220</v>
      </c>
      <c r="AT174" s="145" t="s">
        <v>433</v>
      </c>
      <c r="AU174" s="145" t="s">
        <v>87</v>
      </c>
      <c r="AY174" s="13" t="s">
        <v>188</v>
      </c>
      <c r="BE174" s="146">
        <f t="shared" si="24"/>
        <v>0</v>
      </c>
      <c r="BF174" s="146">
        <f t="shared" si="25"/>
        <v>0</v>
      </c>
      <c r="BG174" s="146">
        <f t="shared" si="26"/>
        <v>0</v>
      </c>
      <c r="BH174" s="146">
        <f t="shared" si="27"/>
        <v>0</v>
      </c>
      <c r="BI174" s="146">
        <f t="shared" si="28"/>
        <v>0</v>
      </c>
      <c r="BJ174" s="13" t="s">
        <v>85</v>
      </c>
      <c r="BK174" s="146">
        <f t="shared" si="29"/>
        <v>0</v>
      </c>
      <c r="BL174" s="13" t="s">
        <v>194</v>
      </c>
      <c r="BM174" s="145" t="s">
        <v>2528</v>
      </c>
    </row>
    <row r="175" spans="2:65" s="1" customFormat="1" ht="24.2" customHeight="1">
      <c r="B175" s="28"/>
      <c r="C175" s="133" t="s">
        <v>383</v>
      </c>
      <c r="D175" s="133" t="s">
        <v>190</v>
      </c>
      <c r="E175" s="134" t="s">
        <v>2529</v>
      </c>
      <c r="F175" s="135" t="s">
        <v>2530</v>
      </c>
      <c r="G175" s="136" t="s">
        <v>205</v>
      </c>
      <c r="H175" s="137">
        <v>45.67</v>
      </c>
      <c r="I175" s="138"/>
      <c r="J175" s="139">
        <f t="shared" si="20"/>
        <v>0</v>
      </c>
      <c r="K175" s="140"/>
      <c r="L175" s="28"/>
      <c r="M175" s="141" t="s">
        <v>1</v>
      </c>
      <c r="N175" s="142" t="s">
        <v>42</v>
      </c>
      <c r="P175" s="143">
        <f t="shared" si="21"/>
        <v>0</v>
      </c>
      <c r="Q175" s="143">
        <v>0</v>
      </c>
      <c r="R175" s="143">
        <f t="shared" si="22"/>
        <v>0</v>
      </c>
      <c r="S175" s="143">
        <v>0</v>
      </c>
      <c r="T175" s="144">
        <f t="shared" si="23"/>
        <v>0</v>
      </c>
      <c r="AR175" s="145" t="s">
        <v>194</v>
      </c>
      <c r="AT175" s="145" t="s">
        <v>190</v>
      </c>
      <c r="AU175" s="145" t="s">
        <v>87</v>
      </c>
      <c r="AY175" s="13" t="s">
        <v>188</v>
      </c>
      <c r="BE175" s="146">
        <f t="shared" si="24"/>
        <v>0</v>
      </c>
      <c r="BF175" s="146">
        <f t="shared" si="25"/>
        <v>0</v>
      </c>
      <c r="BG175" s="146">
        <f t="shared" si="26"/>
        <v>0</v>
      </c>
      <c r="BH175" s="146">
        <f t="shared" si="27"/>
        <v>0</v>
      </c>
      <c r="BI175" s="146">
        <f t="shared" si="28"/>
        <v>0</v>
      </c>
      <c r="BJ175" s="13" t="s">
        <v>85</v>
      </c>
      <c r="BK175" s="146">
        <f t="shared" si="29"/>
        <v>0</v>
      </c>
      <c r="BL175" s="13" t="s">
        <v>194</v>
      </c>
      <c r="BM175" s="145" t="s">
        <v>2531</v>
      </c>
    </row>
    <row r="176" spans="2:65" s="1" customFormat="1" ht="24.2" customHeight="1">
      <c r="B176" s="28"/>
      <c r="C176" s="133" t="s">
        <v>391</v>
      </c>
      <c r="D176" s="133" t="s">
        <v>190</v>
      </c>
      <c r="E176" s="134" t="s">
        <v>2532</v>
      </c>
      <c r="F176" s="135" t="s">
        <v>2533</v>
      </c>
      <c r="G176" s="136" t="s">
        <v>205</v>
      </c>
      <c r="H176" s="137">
        <v>78.23</v>
      </c>
      <c r="I176" s="138"/>
      <c r="J176" s="139">
        <f t="shared" si="20"/>
        <v>0</v>
      </c>
      <c r="K176" s="140"/>
      <c r="L176" s="28"/>
      <c r="M176" s="141" t="s">
        <v>1</v>
      </c>
      <c r="N176" s="142" t="s">
        <v>42</v>
      </c>
      <c r="P176" s="143">
        <f t="shared" si="21"/>
        <v>0</v>
      </c>
      <c r="Q176" s="143">
        <v>0</v>
      </c>
      <c r="R176" s="143">
        <f t="shared" si="22"/>
        <v>0</v>
      </c>
      <c r="S176" s="143">
        <v>0</v>
      </c>
      <c r="T176" s="144">
        <f t="shared" si="23"/>
        <v>0</v>
      </c>
      <c r="AR176" s="145" t="s">
        <v>194</v>
      </c>
      <c r="AT176" s="145" t="s">
        <v>190</v>
      </c>
      <c r="AU176" s="145" t="s">
        <v>87</v>
      </c>
      <c r="AY176" s="13" t="s">
        <v>188</v>
      </c>
      <c r="BE176" s="146">
        <f t="shared" si="24"/>
        <v>0</v>
      </c>
      <c r="BF176" s="146">
        <f t="shared" si="25"/>
        <v>0</v>
      </c>
      <c r="BG176" s="146">
        <f t="shared" si="26"/>
        <v>0</v>
      </c>
      <c r="BH176" s="146">
        <f t="shared" si="27"/>
        <v>0</v>
      </c>
      <c r="BI176" s="146">
        <f t="shared" si="28"/>
        <v>0</v>
      </c>
      <c r="BJ176" s="13" t="s">
        <v>85</v>
      </c>
      <c r="BK176" s="146">
        <f t="shared" si="29"/>
        <v>0</v>
      </c>
      <c r="BL176" s="13" t="s">
        <v>194</v>
      </c>
      <c r="BM176" s="145" t="s">
        <v>2534</v>
      </c>
    </row>
    <row r="177" spans="2:65" s="1" customFormat="1" ht="48.95" customHeight="1">
      <c r="B177" s="28"/>
      <c r="C177" s="133" t="s">
        <v>397</v>
      </c>
      <c r="D177" s="133" t="s">
        <v>190</v>
      </c>
      <c r="E177" s="134" t="s">
        <v>2535</v>
      </c>
      <c r="F177" s="135" t="s">
        <v>2536</v>
      </c>
      <c r="G177" s="136" t="s">
        <v>205</v>
      </c>
      <c r="H177" s="137">
        <v>45.67</v>
      </c>
      <c r="I177" s="138"/>
      <c r="J177" s="139">
        <f t="shared" si="20"/>
        <v>0</v>
      </c>
      <c r="K177" s="140"/>
      <c r="L177" s="28"/>
      <c r="M177" s="141" t="s">
        <v>1</v>
      </c>
      <c r="N177" s="142" t="s">
        <v>42</v>
      </c>
      <c r="P177" s="143">
        <f t="shared" si="21"/>
        <v>0</v>
      </c>
      <c r="Q177" s="143">
        <v>0</v>
      </c>
      <c r="R177" s="143">
        <f t="shared" si="22"/>
        <v>0</v>
      </c>
      <c r="S177" s="143">
        <v>0</v>
      </c>
      <c r="T177" s="144">
        <f t="shared" si="23"/>
        <v>0</v>
      </c>
      <c r="AR177" s="145" t="s">
        <v>194</v>
      </c>
      <c r="AT177" s="145" t="s">
        <v>190</v>
      </c>
      <c r="AU177" s="145" t="s">
        <v>87</v>
      </c>
      <c r="AY177" s="13" t="s">
        <v>188</v>
      </c>
      <c r="BE177" s="146">
        <f t="shared" si="24"/>
        <v>0</v>
      </c>
      <c r="BF177" s="146">
        <f t="shared" si="25"/>
        <v>0</v>
      </c>
      <c r="BG177" s="146">
        <f t="shared" si="26"/>
        <v>0</v>
      </c>
      <c r="BH177" s="146">
        <f t="shared" si="27"/>
        <v>0</v>
      </c>
      <c r="BI177" s="146">
        <f t="shared" si="28"/>
        <v>0</v>
      </c>
      <c r="BJ177" s="13" t="s">
        <v>85</v>
      </c>
      <c r="BK177" s="146">
        <f t="shared" si="29"/>
        <v>0</v>
      </c>
      <c r="BL177" s="13" t="s">
        <v>194</v>
      </c>
      <c r="BM177" s="145" t="s">
        <v>2537</v>
      </c>
    </row>
    <row r="178" spans="2:65" s="1" customFormat="1" ht="48.95" customHeight="1">
      <c r="B178" s="28"/>
      <c r="C178" s="133" t="s">
        <v>402</v>
      </c>
      <c r="D178" s="133" t="s">
        <v>190</v>
      </c>
      <c r="E178" s="134" t="s">
        <v>2538</v>
      </c>
      <c r="F178" s="135" t="s">
        <v>2539</v>
      </c>
      <c r="G178" s="136" t="s">
        <v>205</v>
      </c>
      <c r="H178" s="137">
        <v>32.56</v>
      </c>
      <c r="I178" s="138"/>
      <c r="J178" s="139">
        <f t="shared" si="20"/>
        <v>0</v>
      </c>
      <c r="K178" s="140"/>
      <c r="L178" s="28"/>
      <c r="M178" s="141" t="s">
        <v>1</v>
      </c>
      <c r="N178" s="142" t="s">
        <v>42</v>
      </c>
      <c r="P178" s="143">
        <f t="shared" si="21"/>
        <v>0</v>
      </c>
      <c r="Q178" s="143">
        <v>0</v>
      </c>
      <c r="R178" s="143">
        <f t="shared" si="22"/>
        <v>0</v>
      </c>
      <c r="S178" s="143">
        <v>0</v>
      </c>
      <c r="T178" s="144">
        <f t="shared" si="23"/>
        <v>0</v>
      </c>
      <c r="AR178" s="145" t="s">
        <v>194</v>
      </c>
      <c r="AT178" s="145" t="s">
        <v>190</v>
      </c>
      <c r="AU178" s="145" t="s">
        <v>87</v>
      </c>
      <c r="AY178" s="13" t="s">
        <v>188</v>
      </c>
      <c r="BE178" s="146">
        <f t="shared" si="24"/>
        <v>0</v>
      </c>
      <c r="BF178" s="146">
        <f t="shared" si="25"/>
        <v>0</v>
      </c>
      <c r="BG178" s="146">
        <f t="shared" si="26"/>
        <v>0</v>
      </c>
      <c r="BH178" s="146">
        <f t="shared" si="27"/>
        <v>0</v>
      </c>
      <c r="BI178" s="146">
        <f t="shared" si="28"/>
        <v>0</v>
      </c>
      <c r="BJ178" s="13" t="s">
        <v>85</v>
      </c>
      <c r="BK178" s="146">
        <f t="shared" si="29"/>
        <v>0</v>
      </c>
      <c r="BL178" s="13" t="s">
        <v>194</v>
      </c>
      <c r="BM178" s="145" t="s">
        <v>2540</v>
      </c>
    </row>
    <row r="179" spans="2:65" s="1" customFormat="1" ht="24.2" customHeight="1">
      <c r="B179" s="28"/>
      <c r="C179" s="153" t="s">
        <v>554</v>
      </c>
      <c r="D179" s="153" t="s">
        <v>433</v>
      </c>
      <c r="E179" s="154" t="s">
        <v>762</v>
      </c>
      <c r="F179" s="155" t="s">
        <v>2541</v>
      </c>
      <c r="G179" s="156" t="s">
        <v>205</v>
      </c>
      <c r="H179" s="157">
        <v>79.968999999999994</v>
      </c>
      <c r="I179" s="158"/>
      <c r="J179" s="159">
        <f t="shared" si="20"/>
        <v>0</v>
      </c>
      <c r="K179" s="160"/>
      <c r="L179" s="161"/>
      <c r="M179" s="162" t="s">
        <v>1</v>
      </c>
      <c r="N179" s="163" t="s">
        <v>42</v>
      </c>
      <c r="P179" s="143">
        <f t="shared" si="21"/>
        <v>0</v>
      </c>
      <c r="Q179" s="143">
        <v>0.13200000000000001</v>
      </c>
      <c r="R179" s="143">
        <f t="shared" si="22"/>
        <v>10.555908000000001</v>
      </c>
      <c r="S179" s="143">
        <v>0</v>
      </c>
      <c r="T179" s="144">
        <f t="shared" si="23"/>
        <v>0</v>
      </c>
      <c r="AR179" s="145" t="s">
        <v>220</v>
      </c>
      <c r="AT179" s="145" t="s">
        <v>433</v>
      </c>
      <c r="AU179" s="145" t="s">
        <v>87</v>
      </c>
      <c r="AY179" s="13" t="s">
        <v>188</v>
      </c>
      <c r="BE179" s="146">
        <f t="shared" si="24"/>
        <v>0</v>
      </c>
      <c r="BF179" s="146">
        <f t="shared" si="25"/>
        <v>0</v>
      </c>
      <c r="BG179" s="146">
        <f t="shared" si="26"/>
        <v>0</v>
      </c>
      <c r="BH179" s="146">
        <f t="shared" si="27"/>
        <v>0</v>
      </c>
      <c r="BI179" s="146">
        <f t="shared" si="28"/>
        <v>0</v>
      </c>
      <c r="BJ179" s="13" t="s">
        <v>85</v>
      </c>
      <c r="BK179" s="146">
        <f t="shared" si="29"/>
        <v>0</v>
      </c>
      <c r="BL179" s="13" t="s">
        <v>194</v>
      </c>
      <c r="BM179" s="145" t="s">
        <v>2542</v>
      </c>
    </row>
    <row r="180" spans="2:65" s="1" customFormat="1" ht="24.2" customHeight="1">
      <c r="B180" s="28"/>
      <c r="C180" s="153" t="s">
        <v>556</v>
      </c>
      <c r="D180" s="153" t="s">
        <v>433</v>
      </c>
      <c r="E180" s="154" t="s">
        <v>2543</v>
      </c>
      <c r="F180" s="155" t="s">
        <v>2544</v>
      </c>
      <c r="G180" s="156" t="s">
        <v>205</v>
      </c>
      <c r="H180" s="157">
        <v>7.88</v>
      </c>
      <c r="I180" s="158"/>
      <c r="J180" s="159">
        <f t="shared" si="20"/>
        <v>0</v>
      </c>
      <c r="K180" s="160"/>
      <c r="L180" s="161"/>
      <c r="M180" s="162" t="s">
        <v>1</v>
      </c>
      <c r="N180" s="163" t="s">
        <v>42</v>
      </c>
      <c r="P180" s="143">
        <f t="shared" si="21"/>
        <v>0</v>
      </c>
      <c r="Q180" s="143">
        <v>0.13100000000000001</v>
      </c>
      <c r="R180" s="143">
        <f t="shared" si="22"/>
        <v>1.0322800000000001</v>
      </c>
      <c r="S180" s="143">
        <v>0</v>
      </c>
      <c r="T180" s="144">
        <f t="shared" si="23"/>
        <v>0</v>
      </c>
      <c r="AR180" s="145" t="s">
        <v>220</v>
      </c>
      <c r="AT180" s="145" t="s">
        <v>433</v>
      </c>
      <c r="AU180" s="145" t="s">
        <v>87</v>
      </c>
      <c r="AY180" s="13" t="s">
        <v>188</v>
      </c>
      <c r="BE180" s="146">
        <f t="shared" si="24"/>
        <v>0</v>
      </c>
      <c r="BF180" s="146">
        <f t="shared" si="25"/>
        <v>0</v>
      </c>
      <c r="BG180" s="146">
        <f t="shared" si="26"/>
        <v>0</v>
      </c>
      <c r="BH180" s="146">
        <f t="shared" si="27"/>
        <v>0</v>
      </c>
      <c r="BI180" s="146">
        <f t="shared" si="28"/>
        <v>0</v>
      </c>
      <c r="BJ180" s="13" t="s">
        <v>85</v>
      </c>
      <c r="BK180" s="146">
        <f t="shared" si="29"/>
        <v>0</v>
      </c>
      <c r="BL180" s="13" t="s">
        <v>194</v>
      </c>
      <c r="BM180" s="145" t="s">
        <v>2545</v>
      </c>
    </row>
    <row r="181" spans="2:65" s="1" customFormat="1" ht="76.349999999999994" customHeight="1">
      <c r="B181" s="28"/>
      <c r="C181" s="133" t="s">
        <v>558</v>
      </c>
      <c r="D181" s="133" t="s">
        <v>190</v>
      </c>
      <c r="E181" s="134" t="s">
        <v>2546</v>
      </c>
      <c r="F181" s="135" t="s">
        <v>2547</v>
      </c>
      <c r="G181" s="136" t="s">
        <v>205</v>
      </c>
      <c r="H181" s="137">
        <v>85.3</v>
      </c>
      <c r="I181" s="138"/>
      <c r="J181" s="139">
        <f t="shared" si="20"/>
        <v>0</v>
      </c>
      <c r="K181" s="140"/>
      <c r="L181" s="28"/>
      <c r="M181" s="141" t="s">
        <v>1</v>
      </c>
      <c r="N181" s="142" t="s">
        <v>42</v>
      </c>
      <c r="P181" s="143">
        <f t="shared" si="21"/>
        <v>0</v>
      </c>
      <c r="Q181" s="143">
        <v>8.9219999999999994E-2</v>
      </c>
      <c r="R181" s="143">
        <f t="shared" si="22"/>
        <v>7.6104659999999988</v>
      </c>
      <c r="S181" s="143">
        <v>0</v>
      </c>
      <c r="T181" s="144">
        <f t="shared" si="23"/>
        <v>0</v>
      </c>
      <c r="AR181" s="145" t="s">
        <v>194</v>
      </c>
      <c r="AT181" s="145" t="s">
        <v>190</v>
      </c>
      <c r="AU181" s="145" t="s">
        <v>87</v>
      </c>
      <c r="AY181" s="13" t="s">
        <v>188</v>
      </c>
      <c r="BE181" s="146">
        <f t="shared" si="24"/>
        <v>0</v>
      </c>
      <c r="BF181" s="146">
        <f t="shared" si="25"/>
        <v>0</v>
      </c>
      <c r="BG181" s="146">
        <f t="shared" si="26"/>
        <v>0</v>
      </c>
      <c r="BH181" s="146">
        <f t="shared" si="27"/>
        <v>0</v>
      </c>
      <c r="BI181" s="146">
        <f t="shared" si="28"/>
        <v>0</v>
      </c>
      <c r="BJ181" s="13" t="s">
        <v>85</v>
      </c>
      <c r="BK181" s="146">
        <f t="shared" si="29"/>
        <v>0</v>
      </c>
      <c r="BL181" s="13" t="s">
        <v>194</v>
      </c>
      <c r="BM181" s="145" t="s">
        <v>2548</v>
      </c>
    </row>
    <row r="182" spans="2:65" s="1" customFormat="1" ht="78" customHeight="1">
      <c r="B182" s="28"/>
      <c r="C182" s="133" t="s">
        <v>741</v>
      </c>
      <c r="D182" s="133" t="s">
        <v>190</v>
      </c>
      <c r="E182" s="134" t="s">
        <v>2549</v>
      </c>
      <c r="F182" s="135" t="s">
        <v>2550</v>
      </c>
      <c r="G182" s="136" t="s">
        <v>205</v>
      </c>
      <c r="H182" s="137">
        <v>18.829999999999998</v>
      </c>
      <c r="I182" s="138"/>
      <c r="J182" s="139">
        <f t="shared" si="20"/>
        <v>0</v>
      </c>
      <c r="K182" s="140"/>
      <c r="L182" s="28"/>
      <c r="M182" s="141" t="s">
        <v>1</v>
      </c>
      <c r="N182" s="142" t="s">
        <v>42</v>
      </c>
      <c r="P182" s="143">
        <f t="shared" si="21"/>
        <v>0</v>
      </c>
      <c r="Q182" s="143">
        <v>0.11162</v>
      </c>
      <c r="R182" s="143">
        <f t="shared" si="22"/>
        <v>2.1018045999999999</v>
      </c>
      <c r="S182" s="143">
        <v>0</v>
      </c>
      <c r="T182" s="144">
        <f t="shared" si="23"/>
        <v>0</v>
      </c>
      <c r="AR182" s="145" t="s">
        <v>194</v>
      </c>
      <c r="AT182" s="145" t="s">
        <v>190</v>
      </c>
      <c r="AU182" s="145" t="s">
        <v>87</v>
      </c>
      <c r="AY182" s="13" t="s">
        <v>188</v>
      </c>
      <c r="BE182" s="146">
        <f t="shared" si="24"/>
        <v>0</v>
      </c>
      <c r="BF182" s="146">
        <f t="shared" si="25"/>
        <v>0</v>
      </c>
      <c r="BG182" s="146">
        <f t="shared" si="26"/>
        <v>0</v>
      </c>
      <c r="BH182" s="146">
        <f t="shared" si="27"/>
        <v>0</v>
      </c>
      <c r="BI182" s="146">
        <f t="shared" si="28"/>
        <v>0</v>
      </c>
      <c r="BJ182" s="13" t="s">
        <v>85</v>
      </c>
      <c r="BK182" s="146">
        <f t="shared" si="29"/>
        <v>0</v>
      </c>
      <c r="BL182" s="13" t="s">
        <v>194</v>
      </c>
      <c r="BM182" s="145" t="s">
        <v>2551</v>
      </c>
    </row>
    <row r="183" spans="2:65" s="1" customFormat="1" ht="24.2" customHeight="1">
      <c r="B183" s="28"/>
      <c r="C183" s="153" t="s">
        <v>745</v>
      </c>
      <c r="D183" s="153" t="s">
        <v>433</v>
      </c>
      <c r="E183" s="154" t="s">
        <v>2340</v>
      </c>
      <c r="F183" s="155" t="s">
        <v>2552</v>
      </c>
      <c r="G183" s="156" t="s">
        <v>205</v>
      </c>
      <c r="H183" s="157">
        <v>19.672999999999998</v>
      </c>
      <c r="I183" s="158"/>
      <c r="J183" s="159">
        <f t="shared" si="20"/>
        <v>0</v>
      </c>
      <c r="K183" s="160"/>
      <c r="L183" s="161"/>
      <c r="M183" s="162" t="s">
        <v>1</v>
      </c>
      <c r="N183" s="163" t="s">
        <v>42</v>
      </c>
      <c r="P183" s="143">
        <f t="shared" si="21"/>
        <v>0</v>
      </c>
      <c r="Q183" s="143">
        <v>0.17599999999999999</v>
      </c>
      <c r="R183" s="143">
        <f t="shared" si="22"/>
        <v>3.4624479999999993</v>
      </c>
      <c r="S183" s="143">
        <v>0</v>
      </c>
      <c r="T183" s="144">
        <f t="shared" si="23"/>
        <v>0</v>
      </c>
      <c r="AR183" s="145" t="s">
        <v>220</v>
      </c>
      <c r="AT183" s="145" t="s">
        <v>433</v>
      </c>
      <c r="AU183" s="145" t="s">
        <v>87</v>
      </c>
      <c r="AY183" s="13" t="s">
        <v>188</v>
      </c>
      <c r="BE183" s="146">
        <f t="shared" si="24"/>
        <v>0</v>
      </c>
      <c r="BF183" s="146">
        <f t="shared" si="25"/>
        <v>0</v>
      </c>
      <c r="BG183" s="146">
        <f t="shared" si="26"/>
        <v>0</v>
      </c>
      <c r="BH183" s="146">
        <f t="shared" si="27"/>
        <v>0</v>
      </c>
      <c r="BI183" s="146">
        <f t="shared" si="28"/>
        <v>0</v>
      </c>
      <c r="BJ183" s="13" t="s">
        <v>85</v>
      </c>
      <c r="BK183" s="146">
        <f t="shared" si="29"/>
        <v>0</v>
      </c>
      <c r="BL183" s="13" t="s">
        <v>194</v>
      </c>
      <c r="BM183" s="145" t="s">
        <v>2553</v>
      </c>
    </row>
    <row r="184" spans="2:65" s="1" customFormat="1" ht="24.2" customHeight="1">
      <c r="B184" s="28"/>
      <c r="C184" s="153" t="s">
        <v>749</v>
      </c>
      <c r="D184" s="153" t="s">
        <v>433</v>
      </c>
      <c r="E184" s="154" t="s">
        <v>2554</v>
      </c>
      <c r="F184" s="155" t="s">
        <v>2555</v>
      </c>
      <c r="G184" s="156" t="s">
        <v>205</v>
      </c>
      <c r="H184" s="157">
        <v>107.357</v>
      </c>
      <c r="I184" s="158"/>
      <c r="J184" s="159">
        <f t="shared" si="20"/>
        <v>0</v>
      </c>
      <c r="K184" s="160"/>
      <c r="L184" s="161"/>
      <c r="M184" s="162" t="s">
        <v>1</v>
      </c>
      <c r="N184" s="163" t="s">
        <v>42</v>
      </c>
      <c r="P184" s="143">
        <f t="shared" si="21"/>
        <v>0</v>
      </c>
      <c r="Q184" s="143">
        <v>0.14499999999999999</v>
      </c>
      <c r="R184" s="143">
        <f t="shared" si="22"/>
        <v>15.566764999999998</v>
      </c>
      <c r="S184" s="143">
        <v>0</v>
      </c>
      <c r="T184" s="144">
        <f t="shared" si="23"/>
        <v>0</v>
      </c>
      <c r="AR184" s="145" t="s">
        <v>220</v>
      </c>
      <c r="AT184" s="145" t="s">
        <v>433</v>
      </c>
      <c r="AU184" s="145" t="s">
        <v>87</v>
      </c>
      <c r="AY184" s="13" t="s">
        <v>188</v>
      </c>
      <c r="BE184" s="146">
        <f t="shared" si="24"/>
        <v>0</v>
      </c>
      <c r="BF184" s="146">
        <f t="shared" si="25"/>
        <v>0</v>
      </c>
      <c r="BG184" s="146">
        <f t="shared" si="26"/>
        <v>0</v>
      </c>
      <c r="BH184" s="146">
        <f t="shared" si="27"/>
        <v>0</v>
      </c>
      <c r="BI184" s="146">
        <f t="shared" si="28"/>
        <v>0</v>
      </c>
      <c r="BJ184" s="13" t="s">
        <v>85</v>
      </c>
      <c r="BK184" s="146">
        <f t="shared" si="29"/>
        <v>0</v>
      </c>
      <c r="BL184" s="13" t="s">
        <v>194</v>
      </c>
      <c r="BM184" s="145" t="s">
        <v>2556</v>
      </c>
    </row>
    <row r="185" spans="2:65" s="1" customFormat="1" ht="24.2" customHeight="1">
      <c r="B185" s="28"/>
      <c r="C185" s="153" t="s">
        <v>753</v>
      </c>
      <c r="D185" s="153" t="s">
        <v>433</v>
      </c>
      <c r="E185" s="154" t="s">
        <v>2557</v>
      </c>
      <c r="F185" s="155" t="s">
        <v>2558</v>
      </c>
      <c r="G185" s="156" t="s">
        <v>205</v>
      </c>
      <c r="H185" s="157">
        <v>7</v>
      </c>
      <c r="I185" s="158"/>
      <c r="J185" s="159">
        <f t="shared" si="20"/>
        <v>0</v>
      </c>
      <c r="K185" s="160"/>
      <c r="L185" s="161"/>
      <c r="M185" s="162" t="s">
        <v>1</v>
      </c>
      <c r="N185" s="163" t="s">
        <v>42</v>
      </c>
      <c r="P185" s="143">
        <f t="shared" si="21"/>
        <v>0</v>
      </c>
      <c r="Q185" s="143">
        <v>0.14499999999999999</v>
      </c>
      <c r="R185" s="143">
        <f t="shared" si="22"/>
        <v>1.0149999999999999</v>
      </c>
      <c r="S185" s="143">
        <v>0</v>
      </c>
      <c r="T185" s="144">
        <f t="shared" si="23"/>
        <v>0</v>
      </c>
      <c r="AR185" s="145" t="s">
        <v>220</v>
      </c>
      <c r="AT185" s="145" t="s">
        <v>433</v>
      </c>
      <c r="AU185" s="145" t="s">
        <v>87</v>
      </c>
      <c r="AY185" s="13" t="s">
        <v>188</v>
      </c>
      <c r="BE185" s="146">
        <f t="shared" si="24"/>
        <v>0</v>
      </c>
      <c r="BF185" s="146">
        <f t="shared" si="25"/>
        <v>0</v>
      </c>
      <c r="BG185" s="146">
        <f t="shared" si="26"/>
        <v>0</v>
      </c>
      <c r="BH185" s="146">
        <f t="shared" si="27"/>
        <v>0</v>
      </c>
      <c r="BI185" s="146">
        <f t="shared" si="28"/>
        <v>0</v>
      </c>
      <c r="BJ185" s="13" t="s">
        <v>85</v>
      </c>
      <c r="BK185" s="146">
        <f t="shared" si="29"/>
        <v>0</v>
      </c>
      <c r="BL185" s="13" t="s">
        <v>194</v>
      </c>
      <c r="BM185" s="145" t="s">
        <v>2559</v>
      </c>
    </row>
    <row r="186" spans="2:65" s="1" customFormat="1" ht="76.349999999999994" customHeight="1">
      <c r="B186" s="28"/>
      <c r="C186" s="133" t="s">
        <v>757</v>
      </c>
      <c r="D186" s="133" t="s">
        <v>190</v>
      </c>
      <c r="E186" s="134" t="s">
        <v>2560</v>
      </c>
      <c r="F186" s="135" t="s">
        <v>2561</v>
      </c>
      <c r="G186" s="136" t="s">
        <v>205</v>
      </c>
      <c r="H186" s="137">
        <v>104.23</v>
      </c>
      <c r="I186" s="138"/>
      <c r="J186" s="139">
        <f t="shared" si="20"/>
        <v>0</v>
      </c>
      <c r="K186" s="140"/>
      <c r="L186" s="28"/>
      <c r="M186" s="141" t="s">
        <v>1</v>
      </c>
      <c r="N186" s="142" t="s">
        <v>42</v>
      </c>
      <c r="P186" s="143">
        <f t="shared" si="21"/>
        <v>0</v>
      </c>
      <c r="Q186" s="143">
        <v>9.8000000000000004E-2</v>
      </c>
      <c r="R186" s="143">
        <f t="shared" si="22"/>
        <v>10.214540000000001</v>
      </c>
      <c r="S186" s="143">
        <v>0</v>
      </c>
      <c r="T186" s="144">
        <f t="shared" si="23"/>
        <v>0</v>
      </c>
      <c r="AR186" s="145" t="s">
        <v>194</v>
      </c>
      <c r="AT186" s="145" t="s">
        <v>190</v>
      </c>
      <c r="AU186" s="145" t="s">
        <v>87</v>
      </c>
      <c r="AY186" s="13" t="s">
        <v>188</v>
      </c>
      <c r="BE186" s="146">
        <f t="shared" si="24"/>
        <v>0</v>
      </c>
      <c r="BF186" s="146">
        <f t="shared" si="25"/>
        <v>0</v>
      </c>
      <c r="BG186" s="146">
        <f t="shared" si="26"/>
        <v>0</v>
      </c>
      <c r="BH186" s="146">
        <f t="shared" si="27"/>
        <v>0</v>
      </c>
      <c r="BI186" s="146">
        <f t="shared" si="28"/>
        <v>0</v>
      </c>
      <c r="BJ186" s="13" t="s">
        <v>85</v>
      </c>
      <c r="BK186" s="146">
        <f t="shared" si="29"/>
        <v>0</v>
      </c>
      <c r="BL186" s="13" t="s">
        <v>194</v>
      </c>
      <c r="BM186" s="145" t="s">
        <v>2562</v>
      </c>
    </row>
    <row r="187" spans="2:65" s="1" customFormat="1" ht="24.2" customHeight="1">
      <c r="B187" s="28"/>
      <c r="C187" s="133" t="s">
        <v>761</v>
      </c>
      <c r="D187" s="133" t="s">
        <v>190</v>
      </c>
      <c r="E187" s="134" t="s">
        <v>2563</v>
      </c>
      <c r="F187" s="135" t="s">
        <v>2564</v>
      </c>
      <c r="G187" s="136" t="s">
        <v>193</v>
      </c>
      <c r="H187" s="137">
        <v>10</v>
      </c>
      <c r="I187" s="138"/>
      <c r="J187" s="139">
        <f t="shared" si="20"/>
        <v>0</v>
      </c>
      <c r="K187" s="140"/>
      <c r="L187" s="28"/>
      <c r="M187" s="141" t="s">
        <v>1</v>
      </c>
      <c r="N187" s="142" t="s">
        <v>42</v>
      </c>
      <c r="P187" s="143">
        <f t="shared" si="21"/>
        <v>0</v>
      </c>
      <c r="Q187" s="143">
        <v>6.9999999999999999E-4</v>
      </c>
      <c r="R187" s="143">
        <f t="shared" si="22"/>
        <v>7.0000000000000001E-3</v>
      </c>
      <c r="S187" s="143">
        <v>0</v>
      </c>
      <c r="T187" s="144">
        <f t="shared" si="23"/>
        <v>0</v>
      </c>
      <c r="AR187" s="145" t="s">
        <v>194</v>
      </c>
      <c r="AT187" s="145" t="s">
        <v>190</v>
      </c>
      <c r="AU187" s="145" t="s">
        <v>87</v>
      </c>
      <c r="AY187" s="13" t="s">
        <v>188</v>
      </c>
      <c r="BE187" s="146">
        <f t="shared" si="24"/>
        <v>0</v>
      </c>
      <c r="BF187" s="146">
        <f t="shared" si="25"/>
        <v>0</v>
      </c>
      <c r="BG187" s="146">
        <f t="shared" si="26"/>
        <v>0</v>
      </c>
      <c r="BH187" s="146">
        <f t="shared" si="27"/>
        <v>0</v>
      </c>
      <c r="BI187" s="146">
        <f t="shared" si="28"/>
        <v>0</v>
      </c>
      <c r="BJ187" s="13" t="s">
        <v>85</v>
      </c>
      <c r="BK187" s="146">
        <f t="shared" si="29"/>
        <v>0</v>
      </c>
      <c r="BL187" s="13" t="s">
        <v>194</v>
      </c>
      <c r="BM187" s="145" t="s">
        <v>2565</v>
      </c>
    </row>
    <row r="188" spans="2:65" s="1" customFormat="1" ht="24.2" customHeight="1">
      <c r="B188" s="28"/>
      <c r="C188" s="133" t="s">
        <v>766</v>
      </c>
      <c r="D188" s="133" t="s">
        <v>190</v>
      </c>
      <c r="E188" s="134" t="s">
        <v>2566</v>
      </c>
      <c r="F188" s="135" t="s">
        <v>2567</v>
      </c>
      <c r="G188" s="136" t="s">
        <v>193</v>
      </c>
      <c r="H188" s="137">
        <v>7</v>
      </c>
      <c r="I188" s="138"/>
      <c r="J188" s="139">
        <f t="shared" si="20"/>
        <v>0</v>
      </c>
      <c r="K188" s="140"/>
      <c r="L188" s="28"/>
      <c r="M188" s="141" t="s">
        <v>1</v>
      </c>
      <c r="N188" s="142" t="s">
        <v>42</v>
      </c>
      <c r="P188" s="143">
        <f t="shared" si="21"/>
        <v>0</v>
      </c>
      <c r="Q188" s="143">
        <v>0.11241</v>
      </c>
      <c r="R188" s="143">
        <f t="shared" si="22"/>
        <v>0.78686999999999996</v>
      </c>
      <c r="S188" s="143">
        <v>0</v>
      </c>
      <c r="T188" s="144">
        <f t="shared" si="23"/>
        <v>0</v>
      </c>
      <c r="AR188" s="145" t="s">
        <v>194</v>
      </c>
      <c r="AT188" s="145" t="s">
        <v>190</v>
      </c>
      <c r="AU188" s="145" t="s">
        <v>87</v>
      </c>
      <c r="AY188" s="13" t="s">
        <v>188</v>
      </c>
      <c r="BE188" s="146">
        <f t="shared" si="24"/>
        <v>0</v>
      </c>
      <c r="BF188" s="146">
        <f t="shared" si="25"/>
        <v>0</v>
      </c>
      <c r="BG188" s="146">
        <f t="shared" si="26"/>
        <v>0</v>
      </c>
      <c r="BH188" s="146">
        <f t="shared" si="27"/>
        <v>0</v>
      </c>
      <c r="BI188" s="146">
        <f t="shared" si="28"/>
        <v>0</v>
      </c>
      <c r="BJ188" s="13" t="s">
        <v>85</v>
      </c>
      <c r="BK188" s="146">
        <f t="shared" si="29"/>
        <v>0</v>
      </c>
      <c r="BL188" s="13" t="s">
        <v>194</v>
      </c>
      <c r="BM188" s="145" t="s">
        <v>2568</v>
      </c>
    </row>
    <row r="189" spans="2:65" s="1" customFormat="1" ht="21.75" customHeight="1">
      <c r="B189" s="28"/>
      <c r="C189" s="153" t="s">
        <v>770</v>
      </c>
      <c r="D189" s="153" t="s">
        <v>433</v>
      </c>
      <c r="E189" s="154" t="s">
        <v>2569</v>
      </c>
      <c r="F189" s="155" t="s">
        <v>2570</v>
      </c>
      <c r="G189" s="156" t="s">
        <v>193</v>
      </c>
      <c r="H189" s="157">
        <v>7</v>
      </c>
      <c r="I189" s="158"/>
      <c r="J189" s="159">
        <f t="shared" si="20"/>
        <v>0</v>
      </c>
      <c r="K189" s="160"/>
      <c r="L189" s="161"/>
      <c r="M189" s="162" t="s">
        <v>1</v>
      </c>
      <c r="N189" s="163" t="s">
        <v>42</v>
      </c>
      <c r="P189" s="143">
        <f t="shared" si="21"/>
        <v>0</v>
      </c>
      <c r="Q189" s="143">
        <v>6.1000000000000004E-3</v>
      </c>
      <c r="R189" s="143">
        <f t="shared" si="22"/>
        <v>4.2700000000000002E-2</v>
      </c>
      <c r="S189" s="143">
        <v>0</v>
      </c>
      <c r="T189" s="144">
        <f t="shared" si="23"/>
        <v>0</v>
      </c>
      <c r="AR189" s="145" t="s">
        <v>220</v>
      </c>
      <c r="AT189" s="145" t="s">
        <v>433</v>
      </c>
      <c r="AU189" s="145" t="s">
        <v>87</v>
      </c>
      <c r="AY189" s="13" t="s">
        <v>188</v>
      </c>
      <c r="BE189" s="146">
        <f t="shared" si="24"/>
        <v>0</v>
      </c>
      <c r="BF189" s="146">
        <f t="shared" si="25"/>
        <v>0</v>
      </c>
      <c r="BG189" s="146">
        <f t="shared" si="26"/>
        <v>0</v>
      </c>
      <c r="BH189" s="146">
        <f t="shared" si="27"/>
        <v>0</v>
      </c>
      <c r="BI189" s="146">
        <f t="shared" si="28"/>
        <v>0</v>
      </c>
      <c r="BJ189" s="13" t="s">
        <v>85</v>
      </c>
      <c r="BK189" s="146">
        <f t="shared" si="29"/>
        <v>0</v>
      </c>
      <c r="BL189" s="13" t="s">
        <v>194</v>
      </c>
      <c r="BM189" s="145" t="s">
        <v>2571</v>
      </c>
    </row>
    <row r="190" spans="2:65" s="1" customFormat="1" ht="24.2" customHeight="1">
      <c r="B190" s="28"/>
      <c r="C190" s="153" t="s">
        <v>774</v>
      </c>
      <c r="D190" s="153" t="s">
        <v>433</v>
      </c>
      <c r="E190" s="154" t="s">
        <v>2572</v>
      </c>
      <c r="F190" s="155" t="s">
        <v>2573</v>
      </c>
      <c r="G190" s="156" t="s">
        <v>193</v>
      </c>
      <c r="H190" s="157">
        <v>2</v>
      </c>
      <c r="I190" s="158"/>
      <c r="J190" s="159">
        <f t="shared" si="20"/>
        <v>0</v>
      </c>
      <c r="K190" s="160"/>
      <c r="L190" s="161"/>
      <c r="M190" s="162" t="s">
        <v>1</v>
      </c>
      <c r="N190" s="163" t="s">
        <v>42</v>
      </c>
      <c r="P190" s="143">
        <f t="shared" si="21"/>
        <v>0</v>
      </c>
      <c r="Q190" s="143">
        <v>3.5000000000000001E-3</v>
      </c>
      <c r="R190" s="143">
        <f t="shared" si="22"/>
        <v>7.0000000000000001E-3</v>
      </c>
      <c r="S190" s="143">
        <v>0</v>
      </c>
      <c r="T190" s="144">
        <f t="shared" si="23"/>
        <v>0</v>
      </c>
      <c r="AR190" s="145" t="s">
        <v>220</v>
      </c>
      <c r="AT190" s="145" t="s">
        <v>433</v>
      </c>
      <c r="AU190" s="145" t="s">
        <v>87</v>
      </c>
      <c r="AY190" s="13" t="s">
        <v>188</v>
      </c>
      <c r="BE190" s="146">
        <f t="shared" si="24"/>
        <v>0</v>
      </c>
      <c r="BF190" s="146">
        <f t="shared" si="25"/>
        <v>0</v>
      </c>
      <c r="BG190" s="146">
        <f t="shared" si="26"/>
        <v>0</v>
      </c>
      <c r="BH190" s="146">
        <f t="shared" si="27"/>
        <v>0</v>
      </c>
      <c r="BI190" s="146">
        <f t="shared" si="28"/>
        <v>0</v>
      </c>
      <c r="BJ190" s="13" t="s">
        <v>85</v>
      </c>
      <c r="BK190" s="146">
        <f t="shared" si="29"/>
        <v>0</v>
      </c>
      <c r="BL190" s="13" t="s">
        <v>194</v>
      </c>
      <c r="BM190" s="145" t="s">
        <v>2574</v>
      </c>
    </row>
    <row r="191" spans="2:65" s="1" customFormat="1" ht="24.2" customHeight="1">
      <c r="B191" s="28"/>
      <c r="C191" s="153" t="s">
        <v>778</v>
      </c>
      <c r="D191" s="153" t="s">
        <v>433</v>
      </c>
      <c r="E191" s="154" t="s">
        <v>2575</v>
      </c>
      <c r="F191" s="155" t="s">
        <v>2576</v>
      </c>
      <c r="G191" s="156" t="s">
        <v>193</v>
      </c>
      <c r="H191" s="157">
        <v>1</v>
      </c>
      <c r="I191" s="158"/>
      <c r="J191" s="159">
        <f t="shared" si="20"/>
        <v>0</v>
      </c>
      <c r="K191" s="160"/>
      <c r="L191" s="161"/>
      <c r="M191" s="162" t="s">
        <v>1</v>
      </c>
      <c r="N191" s="163" t="s">
        <v>42</v>
      </c>
      <c r="P191" s="143">
        <f t="shared" si="21"/>
        <v>0</v>
      </c>
      <c r="Q191" s="143">
        <v>2.5999999999999999E-3</v>
      </c>
      <c r="R191" s="143">
        <f t="shared" si="22"/>
        <v>2.5999999999999999E-3</v>
      </c>
      <c r="S191" s="143">
        <v>0</v>
      </c>
      <c r="T191" s="144">
        <f t="shared" si="23"/>
        <v>0</v>
      </c>
      <c r="AR191" s="145" t="s">
        <v>220</v>
      </c>
      <c r="AT191" s="145" t="s">
        <v>433</v>
      </c>
      <c r="AU191" s="145" t="s">
        <v>87</v>
      </c>
      <c r="AY191" s="13" t="s">
        <v>188</v>
      </c>
      <c r="BE191" s="146">
        <f t="shared" si="24"/>
        <v>0</v>
      </c>
      <c r="BF191" s="146">
        <f t="shared" si="25"/>
        <v>0</v>
      </c>
      <c r="BG191" s="146">
        <f t="shared" si="26"/>
        <v>0</v>
      </c>
      <c r="BH191" s="146">
        <f t="shared" si="27"/>
        <v>0</v>
      </c>
      <c r="BI191" s="146">
        <f t="shared" si="28"/>
        <v>0</v>
      </c>
      <c r="BJ191" s="13" t="s">
        <v>85</v>
      </c>
      <c r="BK191" s="146">
        <f t="shared" si="29"/>
        <v>0</v>
      </c>
      <c r="BL191" s="13" t="s">
        <v>194</v>
      </c>
      <c r="BM191" s="145" t="s">
        <v>2577</v>
      </c>
    </row>
    <row r="192" spans="2:65" s="1" customFormat="1" ht="21.75" customHeight="1">
      <c r="B192" s="28"/>
      <c r="C192" s="153" t="s">
        <v>782</v>
      </c>
      <c r="D192" s="153" t="s">
        <v>433</v>
      </c>
      <c r="E192" s="154" t="s">
        <v>2578</v>
      </c>
      <c r="F192" s="155" t="s">
        <v>2579</v>
      </c>
      <c r="G192" s="156" t="s">
        <v>193</v>
      </c>
      <c r="H192" s="157">
        <v>1</v>
      </c>
      <c r="I192" s="158"/>
      <c r="J192" s="159">
        <f t="shared" si="20"/>
        <v>0</v>
      </c>
      <c r="K192" s="160"/>
      <c r="L192" s="161"/>
      <c r="M192" s="162" t="s">
        <v>1</v>
      </c>
      <c r="N192" s="163" t="s">
        <v>42</v>
      </c>
      <c r="P192" s="143">
        <f t="shared" si="21"/>
        <v>0</v>
      </c>
      <c r="Q192" s="143">
        <v>8.9999999999999998E-4</v>
      </c>
      <c r="R192" s="143">
        <f t="shared" si="22"/>
        <v>8.9999999999999998E-4</v>
      </c>
      <c r="S192" s="143">
        <v>0</v>
      </c>
      <c r="T192" s="144">
        <f t="shared" si="23"/>
        <v>0</v>
      </c>
      <c r="AR192" s="145" t="s">
        <v>220</v>
      </c>
      <c r="AT192" s="145" t="s">
        <v>433</v>
      </c>
      <c r="AU192" s="145" t="s">
        <v>87</v>
      </c>
      <c r="AY192" s="13" t="s">
        <v>188</v>
      </c>
      <c r="BE192" s="146">
        <f t="shared" si="24"/>
        <v>0</v>
      </c>
      <c r="BF192" s="146">
        <f t="shared" si="25"/>
        <v>0</v>
      </c>
      <c r="BG192" s="146">
        <f t="shared" si="26"/>
        <v>0</v>
      </c>
      <c r="BH192" s="146">
        <f t="shared" si="27"/>
        <v>0</v>
      </c>
      <c r="BI192" s="146">
        <f t="shared" si="28"/>
        <v>0</v>
      </c>
      <c r="BJ192" s="13" t="s">
        <v>85</v>
      </c>
      <c r="BK192" s="146">
        <f t="shared" si="29"/>
        <v>0</v>
      </c>
      <c r="BL192" s="13" t="s">
        <v>194</v>
      </c>
      <c r="BM192" s="145" t="s">
        <v>2580</v>
      </c>
    </row>
    <row r="193" spans="2:65" s="1" customFormat="1" ht="24.2" customHeight="1">
      <c r="B193" s="28"/>
      <c r="C193" s="153" t="s">
        <v>786</v>
      </c>
      <c r="D193" s="153" t="s">
        <v>433</v>
      </c>
      <c r="E193" s="154" t="s">
        <v>2581</v>
      </c>
      <c r="F193" s="155" t="s">
        <v>2582</v>
      </c>
      <c r="G193" s="156" t="s">
        <v>193</v>
      </c>
      <c r="H193" s="157">
        <v>2</v>
      </c>
      <c r="I193" s="158"/>
      <c r="J193" s="159">
        <f t="shared" si="20"/>
        <v>0</v>
      </c>
      <c r="K193" s="160"/>
      <c r="L193" s="161"/>
      <c r="M193" s="162" t="s">
        <v>1</v>
      </c>
      <c r="N193" s="163" t="s">
        <v>42</v>
      </c>
      <c r="P193" s="143">
        <f t="shared" si="21"/>
        <v>0</v>
      </c>
      <c r="Q193" s="143">
        <v>2.5000000000000001E-3</v>
      </c>
      <c r="R193" s="143">
        <f t="shared" si="22"/>
        <v>5.0000000000000001E-3</v>
      </c>
      <c r="S193" s="143">
        <v>0</v>
      </c>
      <c r="T193" s="144">
        <f t="shared" si="23"/>
        <v>0</v>
      </c>
      <c r="AR193" s="145" t="s">
        <v>220</v>
      </c>
      <c r="AT193" s="145" t="s">
        <v>433</v>
      </c>
      <c r="AU193" s="145" t="s">
        <v>87</v>
      </c>
      <c r="AY193" s="13" t="s">
        <v>188</v>
      </c>
      <c r="BE193" s="146">
        <f t="shared" si="24"/>
        <v>0</v>
      </c>
      <c r="BF193" s="146">
        <f t="shared" si="25"/>
        <v>0</v>
      </c>
      <c r="BG193" s="146">
        <f t="shared" si="26"/>
        <v>0</v>
      </c>
      <c r="BH193" s="146">
        <f t="shared" si="27"/>
        <v>0</v>
      </c>
      <c r="BI193" s="146">
        <f t="shared" si="28"/>
        <v>0</v>
      </c>
      <c r="BJ193" s="13" t="s">
        <v>85</v>
      </c>
      <c r="BK193" s="146">
        <f t="shared" si="29"/>
        <v>0</v>
      </c>
      <c r="BL193" s="13" t="s">
        <v>194</v>
      </c>
      <c r="BM193" s="145" t="s">
        <v>2583</v>
      </c>
    </row>
    <row r="194" spans="2:65" s="1" customFormat="1" ht="16.5" customHeight="1">
      <c r="B194" s="28"/>
      <c r="C194" s="153" t="s">
        <v>790</v>
      </c>
      <c r="D194" s="153" t="s">
        <v>433</v>
      </c>
      <c r="E194" s="154" t="s">
        <v>2584</v>
      </c>
      <c r="F194" s="155" t="s">
        <v>2585</v>
      </c>
      <c r="G194" s="156" t="s">
        <v>193</v>
      </c>
      <c r="H194" s="157">
        <v>1</v>
      </c>
      <c r="I194" s="158"/>
      <c r="J194" s="159">
        <f t="shared" si="20"/>
        <v>0</v>
      </c>
      <c r="K194" s="160"/>
      <c r="L194" s="161"/>
      <c r="M194" s="162" t="s">
        <v>1</v>
      </c>
      <c r="N194" s="163" t="s">
        <v>42</v>
      </c>
      <c r="P194" s="143">
        <f t="shared" si="21"/>
        <v>0</v>
      </c>
      <c r="Q194" s="143">
        <v>5.0000000000000001E-3</v>
      </c>
      <c r="R194" s="143">
        <f t="shared" si="22"/>
        <v>5.0000000000000001E-3</v>
      </c>
      <c r="S194" s="143">
        <v>0</v>
      </c>
      <c r="T194" s="144">
        <f t="shared" si="23"/>
        <v>0</v>
      </c>
      <c r="AR194" s="145" t="s">
        <v>220</v>
      </c>
      <c r="AT194" s="145" t="s">
        <v>433</v>
      </c>
      <c r="AU194" s="145" t="s">
        <v>87</v>
      </c>
      <c r="AY194" s="13" t="s">
        <v>188</v>
      </c>
      <c r="BE194" s="146">
        <f t="shared" si="24"/>
        <v>0</v>
      </c>
      <c r="BF194" s="146">
        <f t="shared" si="25"/>
        <v>0</v>
      </c>
      <c r="BG194" s="146">
        <f t="shared" si="26"/>
        <v>0</v>
      </c>
      <c r="BH194" s="146">
        <f t="shared" si="27"/>
        <v>0</v>
      </c>
      <c r="BI194" s="146">
        <f t="shared" si="28"/>
        <v>0</v>
      </c>
      <c r="BJ194" s="13" t="s">
        <v>85</v>
      </c>
      <c r="BK194" s="146">
        <f t="shared" si="29"/>
        <v>0</v>
      </c>
      <c r="BL194" s="13" t="s">
        <v>194</v>
      </c>
      <c r="BM194" s="145" t="s">
        <v>2586</v>
      </c>
    </row>
    <row r="195" spans="2:65" s="1" customFormat="1" ht="24.2" customHeight="1">
      <c r="B195" s="28"/>
      <c r="C195" s="153" t="s">
        <v>794</v>
      </c>
      <c r="D195" s="153" t="s">
        <v>433</v>
      </c>
      <c r="E195" s="154" t="s">
        <v>2587</v>
      </c>
      <c r="F195" s="155" t="s">
        <v>2588</v>
      </c>
      <c r="G195" s="156" t="s">
        <v>193</v>
      </c>
      <c r="H195" s="157">
        <v>2</v>
      </c>
      <c r="I195" s="158"/>
      <c r="J195" s="159">
        <f t="shared" si="20"/>
        <v>0</v>
      </c>
      <c r="K195" s="160"/>
      <c r="L195" s="161"/>
      <c r="M195" s="162" t="s">
        <v>1</v>
      </c>
      <c r="N195" s="163" t="s">
        <v>42</v>
      </c>
      <c r="P195" s="143">
        <f t="shared" si="21"/>
        <v>0</v>
      </c>
      <c r="Q195" s="143">
        <v>1.0999999999999999E-2</v>
      </c>
      <c r="R195" s="143">
        <f t="shared" si="22"/>
        <v>2.1999999999999999E-2</v>
      </c>
      <c r="S195" s="143">
        <v>0</v>
      </c>
      <c r="T195" s="144">
        <f t="shared" si="23"/>
        <v>0</v>
      </c>
      <c r="AR195" s="145" t="s">
        <v>220</v>
      </c>
      <c r="AT195" s="145" t="s">
        <v>433</v>
      </c>
      <c r="AU195" s="145" t="s">
        <v>87</v>
      </c>
      <c r="AY195" s="13" t="s">
        <v>188</v>
      </c>
      <c r="BE195" s="146">
        <f t="shared" si="24"/>
        <v>0</v>
      </c>
      <c r="BF195" s="146">
        <f t="shared" si="25"/>
        <v>0</v>
      </c>
      <c r="BG195" s="146">
        <f t="shared" si="26"/>
        <v>0</v>
      </c>
      <c r="BH195" s="146">
        <f t="shared" si="27"/>
        <v>0</v>
      </c>
      <c r="BI195" s="146">
        <f t="shared" si="28"/>
        <v>0</v>
      </c>
      <c r="BJ195" s="13" t="s">
        <v>85</v>
      </c>
      <c r="BK195" s="146">
        <f t="shared" si="29"/>
        <v>0</v>
      </c>
      <c r="BL195" s="13" t="s">
        <v>194</v>
      </c>
      <c r="BM195" s="145" t="s">
        <v>2589</v>
      </c>
    </row>
    <row r="196" spans="2:65" s="1" customFormat="1" ht="24.2" customHeight="1">
      <c r="B196" s="28"/>
      <c r="C196" s="153" t="s">
        <v>798</v>
      </c>
      <c r="D196" s="153" t="s">
        <v>433</v>
      </c>
      <c r="E196" s="154" t="s">
        <v>2590</v>
      </c>
      <c r="F196" s="155" t="s">
        <v>2591</v>
      </c>
      <c r="G196" s="156" t="s">
        <v>193</v>
      </c>
      <c r="H196" s="157">
        <v>1</v>
      </c>
      <c r="I196" s="158"/>
      <c r="J196" s="159">
        <f t="shared" si="20"/>
        <v>0</v>
      </c>
      <c r="K196" s="160"/>
      <c r="L196" s="161"/>
      <c r="M196" s="162" t="s">
        <v>1</v>
      </c>
      <c r="N196" s="163" t="s">
        <v>42</v>
      </c>
      <c r="P196" s="143">
        <f t="shared" si="21"/>
        <v>0</v>
      </c>
      <c r="Q196" s="143">
        <v>2.5000000000000001E-3</v>
      </c>
      <c r="R196" s="143">
        <f t="shared" si="22"/>
        <v>2.5000000000000001E-3</v>
      </c>
      <c r="S196" s="143">
        <v>0</v>
      </c>
      <c r="T196" s="144">
        <f t="shared" si="23"/>
        <v>0</v>
      </c>
      <c r="AR196" s="145" t="s">
        <v>220</v>
      </c>
      <c r="AT196" s="145" t="s">
        <v>433</v>
      </c>
      <c r="AU196" s="145" t="s">
        <v>87</v>
      </c>
      <c r="AY196" s="13" t="s">
        <v>188</v>
      </c>
      <c r="BE196" s="146">
        <f t="shared" si="24"/>
        <v>0</v>
      </c>
      <c r="BF196" s="146">
        <f t="shared" si="25"/>
        <v>0</v>
      </c>
      <c r="BG196" s="146">
        <f t="shared" si="26"/>
        <v>0</v>
      </c>
      <c r="BH196" s="146">
        <f t="shared" si="27"/>
        <v>0</v>
      </c>
      <c r="BI196" s="146">
        <f t="shared" si="28"/>
        <v>0</v>
      </c>
      <c r="BJ196" s="13" t="s">
        <v>85</v>
      </c>
      <c r="BK196" s="146">
        <f t="shared" si="29"/>
        <v>0</v>
      </c>
      <c r="BL196" s="13" t="s">
        <v>194</v>
      </c>
      <c r="BM196" s="145" t="s">
        <v>2592</v>
      </c>
    </row>
    <row r="197" spans="2:65" s="1" customFormat="1" ht="33" customHeight="1">
      <c r="B197" s="28"/>
      <c r="C197" s="133" t="s">
        <v>802</v>
      </c>
      <c r="D197" s="133" t="s">
        <v>190</v>
      </c>
      <c r="E197" s="134" t="s">
        <v>2593</v>
      </c>
      <c r="F197" s="135" t="s">
        <v>2594</v>
      </c>
      <c r="G197" s="136" t="s">
        <v>205</v>
      </c>
      <c r="H197" s="137">
        <v>12</v>
      </c>
      <c r="I197" s="138"/>
      <c r="J197" s="139">
        <f t="shared" si="20"/>
        <v>0</v>
      </c>
      <c r="K197" s="140"/>
      <c r="L197" s="28"/>
      <c r="M197" s="141" t="s">
        <v>1</v>
      </c>
      <c r="N197" s="142" t="s">
        <v>42</v>
      </c>
      <c r="P197" s="143">
        <f t="shared" si="21"/>
        <v>0</v>
      </c>
      <c r="Q197" s="143">
        <v>1.1999999999999999E-3</v>
      </c>
      <c r="R197" s="143">
        <f t="shared" si="22"/>
        <v>1.44E-2</v>
      </c>
      <c r="S197" s="143">
        <v>0</v>
      </c>
      <c r="T197" s="144">
        <f t="shared" si="23"/>
        <v>0</v>
      </c>
      <c r="AR197" s="145" t="s">
        <v>194</v>
      </c>
      <c r="AT197" s="145" t="s">
        <v>190</v>
      </c>
      <c r="AU197" s="145" t="s">
        <v>87</v>
      </c>
      <c r="AY197" s="13" t="s">
        <v>188</v>
      </c>
      <c r="BE197" s="146">
        <f t="shared" si="24"/>
        <v>0</v>
      </c>
      <c r="BF197" s="146">
        <f t="shared" si="25"/>
        <v>0</v>
      </c>
      <c r="BG197" s="146">
        <f t="shared" si="26"/>
        <v>0</v>
      </c>
      <c r="BH197" s="146">
        <f t="shared" si="27"/>
        <v>0</v>
      </c>
      <c r="BI197" s="146">
        <f t="shared" si="28"/>
        <v>0</v>
      </c>
      <c r="BJ197" s="13" t="s">
        <v>85</v>
      </c>
      <c r="BK197" s="146">
        <f t="shared" si="29"/>
        <v>0</v>
      </c>
      <c r="BL197" s="13" t="s">
        <v>194</v>
      </c>
      <c r="BM197" s="145" t="s">
        <v>2595</v>
      </c>
    </row>
    <row r="198" spans="2:65" s="1" customFormat="1" ht="37.700000000000003" customHeight="1">
      <c r="B198" s="28"/>
      <c r="C198" s="133" t="s">
        <v>806</v>
      </c>
      <c r="D198" s="133" t="s">
        <v>190</v>
      </c>
      <c r="E198" s="134" t="s">
        <v>2596</v>
      </c>
      <c r="F198" s="135" t="s">
        <v>2597</v>
      </c>
      <c r="G198" s="136" t="s">
        <v>205</v>
      </c>
      <c r="H198" s="137">
        <v>12</v>
      </c>
      <c r="I198" s="138"/>
      <c r="J198" s="139">
        <f t="shared" si="20"/>
        <v>0</v>
      </c>
      <c r="K198" s="140"/>
      <c r="L198" s="28"/>
      <c r="M198" s="141" t="s">
        <v>1</v>
      </c>
      <c r="N198" s="142" t="s">
        <v>42</v>
      </c>
      <c r="P198" s="143">
        <f t="shared" si="21"/>
        <v>0</v>
      </c>
      <c r="Q198" s="143">
        <v>1.0000000000000001E-5</v>
      </c>
      <c r="R198" s="143">
        <f t="shared" si="22"/>
        <v>1.2000000000000002E-4</v>
      </c>
      <c r="S198" s="143">
        <v>0</v>
      </c>
      <c r="T198" s="144">
        <f t="shared" si="23"/>
        <v>0</v>
      </c>
      <c r="AR198" s="145" t="s">
        <v>194</v>
      </c>
      <c r="AT198" s="145" t="s">
        <v>190</v>
      </c>
      <c r="AU198" s="145" t="s">
        <v>87</v>
      </c>
      <c r="AY198" s="13" t="s">
        <v>188</v>
      </c>
      <c r="BE198" s="146">
        <f t="shared" si="24"/>
        <v>0</v>
      </c>
      <c r="BF198" s="146">
        <f t="shared" si="25"/>
        <v>0</v>
      </c>
      <c r="BG198" s="146">
        <f t="shared" si="26"/>
        <v>0</v>
      </c>
      <c r="BH198" s="146">
        <f t="shared" si="27"/>
        <v>0</v>
      </c>
      <c r="BI198" s="146">
        <f t="shared" si="28"/>
        <v>0</v>
      </c>
      <c r="BJ198" s="13" t="s">
        <v>85</v>
      </c>
      <c r="BK198" s="146">
        <f t="shared" si="29"/>
        <v>0</v>
      </c>
      <c r="BL198" s="13" t="s">
        <v>194</v>
      </c>
      <c r="BM198" s="145" t="s">
        <v>2598</v>
      </c>
    </row>
    <row r="199" spans="2:65" s="1" customFormat="1" ht="55.5" customHeight="1">
      <c r="B199" s="28"/>
      <c r="C199" s="133" t="s">
        <v>810</v>
      </c>
      <c r="D199" s="133" t="s">
        <v>190</v>
      </c>
      <c r="E199" s="134" t="s">
        <v>2599</v>
      </c>
      <c r="F199" s="135" t="s">
        <v>2600</v>
      </c>
      <c r="G199" s="136" t="s">
        <v>218</v>
      </c>
      <c r="H199" s="137">
        <v>27</v>
      </c>
      <c r="I199" s="138"/>
      <c r="J199" s="139">
        <f t="shared" si="20"/>
        <v>0</v>
      </c>
      <c r="K199" s="140"/>
      <c r="L199" s="28"/>
      <c r="M199" s="141" t="s">
        <v>1</v>
      </c>
      <c r="N199" s="142" t="s">
        <v>42</v>
      </c>
      <c r="P199" s="143">
        <f t="shared" si="21"/>
        <v>0</v>
      </c>
      <c r="Q199" s="143">
        <v>8.5760000000000003E-2</v>
      </c>
      <c r="R199" s="143">
        <f t="shared" si="22"/>
        <v>2.3155200000000002</v>
      </c>
      <c r="S199" s="143">
        <v>0</v>
      </c>
      <c r="T199" s="144">
        <f t="shared" si="23"/>
        <v>0</v>
      </c>
      <c r="AR199" s="145" t="s">
        <v>194</v>
      </c>
      <c r="AT199" s="145" t="s">
        <v>190</v>
      </c>
      <c r="AU199" s="145" t="s">
        <v>87</v>
      </c>
      <c r="AY199" s="13" t="s">
        <v>188</v>
      </c>
      <c r="BE199" s="146">
        <f t="shared" si="24"/>
        <v>0</v>
      </c>
      <c r="BF199" s="146">
        <f t="shared" si="25"/>
        <v>0</v>
      </c>
      <c r="BG199" s="146">
        <f t="shared" si="26"/>
        <v>0</v>
      </c>
      <c r="BH199" s="146">
        <f t="shared" si="27"/>
        <v>0</v>
      </c>
      <c r="BI199" s="146">
        <f t="shared" si="28"/>
        <v>0</v>
      </c>
      <c r="BJ199" s="13" t="s">
        <v>85</v>
      </c>
      <c r="BK199" s="146">
        <f t="shared" si="29"/>
        <v>0</v>
      </c>
      <c r="BL199" s="13" t="s">
        <v>194</v>
      </c>
      <c r="BM199" s="145" t="s">
        <v>2601</v>
      </c>
    </row>
    <row r="200" spans="2:65" s="1" customFormat="1" ht="48.95" customHeight="1">
      <c r="B200" s="28"/>
      <c r="C200" s="133" t="s">
        <v>814</v>
      </c>
      <c r="D200" s="133" t="s">
        <v>190</v>
      </c>
      <c r="E200" s="134" t="s">
        <v>2366</v>
      </c>
      <c r="F200" s="135" t="s">
        <v>2602</v>
      </c>
      <c r="G200" s="136" t="s">
        <v>218</v>
      </c>
      <c r="H200" s="137">
        <v>38.83</v>
      </c>
      <c r="I200" s="138"/>
      <c r="J200" s="139">
        <f t="shared" si="20"/>
        <v>0</v>
      </c>
      <c r="K200" s="140"/>
      <c r="L200" s="28"/>
      <c r="M200" s="141" t="s">
        <v>1</v>
      </c>
      <c r="N200" s="142" t="s">
        <v>42</v>
      </c>
      <c r="P200" s="143">
        <f t="shared" si="21"/>
        <v>0</v>
      </c>
      <c r="Q200" s="143">
        <v>0.1295</v>
      </c>
      <c r="R200" s="143">
        <f t="shared" si="22"/>
        <v>5.0284849999999999</v>
      </c>
      <c r="S200" s="143">
        <v>0</v>
      </c>
      <c r="T200" s="144">
        <f t="shared" si="23"/>
        <v>0</v>
      </c>
      <c r="AR200" s="145" t="s">
        <v>194</v>
      </c>
      <c r="AT200" s="145" t="s">
        <v>190</v>
      </c>
      <c r="AU200" s="145" t="s">
        <v>87</v>
      </c>
      <c r="AY200" s="13" t="s">
        <v>188</v>
      </c>
      <c r="BE200" s="146">
        <f t="shared" si="24"/>
        <v>0</v>
      </c>
      <c r="BF200" s="146">
        <f t="shared" si="25"/>
        <v>0</v>
      </c>
      <c r="BG200" s="146">
        <f t="shared" si="26"/>
        <v>0</v>
      </c>
      <c r="BH200" s="146">
        <f t="shared" si="27"/>
        <v>0</v>
      </c>
      <c r="BI200" s="146">
        <f t="shared" si="28"/>
        <v>0</v>
      </c>
      <c r="BJ200" s="13" t="s">
        <v>85</v>
      </c>
      <c r="BK200" s="146">
        <f t="shared" si="29"/>
        <v>0</v>
      </c>
      <c r="BL200" s="13" t="s">
        <v>194</v>
      </c>
      <c r="BM200" s="145" t="s">
        <v>2603</v>
      </c>
    </row>
    <row r="201" spans="2:65" s="1" customFormat="1" ht="16.5" customHeight="1">
      <c r="B201" s="28"/>
      <c r="C201" s="153" t="s">
        <v>818</v>
      </c>
      <c r="D201" s="153" t="s">
        <v>433</v>
      </c>
      <c r="E201" s="154" t="s">
        <v>2369</v>
      </c>
      <c r="F201" s="155" t="s">
        <v>2370</v>
      </c>
      <c r="G201" s="156" t="s">
        <v>218</v>
      </c>
      <c r="H201" s="157">
        <v>33.959000000000003</v>
      </c>
      <c r="I201" s="158"/>
      <c r="J201" s="159">
        <f t="shared" si="20"/>
        <v>0</v>
      </c>
      <c r="K201" s="160"/>
      <c r="L201" s="161"/>
      <c r="M201" s="162" t="s">
        <v>1</v>
      </c>
      <c r="N201" s="163" t="s">
        <v>42</v>
      </c>
      <c r="P201" s="143">
        <f t="shared" si="21"/>
        <v>0</v>
      </c>
      <c r="Q201" s="143">
        <v>4.4999999999999998E-2</v>
      </c>
      <c r="R201" s="143">
        <f t="shared" si="22"/>
        <v>1.5281550000000002</v>
      </c>
      <c r="S201" s="143">
        <v>0</v>
      </c>
      <c r="T201" s="144">
        <f t="shared" si="23"/>
        <v>0</v>
      </c>
      <c r="AR201" s="145" t="s">
        <v>220</v>
      </c>
      <c r="AT201" s="145" t="s">
        <v>433</v>
      </c>
      <c r="AU201" s="145" t="s">
        <v>87</v>
      </c>
      <c r="AY201" s="13" t="s">
        <v>188</v>
      </c>
      <c r="BE201" s="146">
        <f t="shared" si="24"/>
        <v>0</v>
      </c>
      <c r="BF201" s="146">
        <f t="shared" si="25"/>
        <v>0</v>
      </c>
      <c r="BG201" s="146">
        <f t="shared" si="26"/>
        <v>0</v>
      </c>
      <c r="BH201" s="146">
        <f t="shared" si="27"/>
        <v>0</v>
      </c>
      <c r="BI201" s="146">
        <f t="shared" si="28"/>
        <v>0</v>
      </c>
      <c r="BJ201" s="13" t="s">
        <v>85</v>
      </c>
      <c r="BK201" s="146">
        <f t="shared" si="29"/>
        <v>0</v>
      </c>
      <c r="BL201" s="13" t="s">
        <v>194</v>
      </c>
      <c r="BM201" s="145" t="s">
        <v>2604</v>
      </c>
    </row>
    <row r="202" spans="2:65" s="1" customFormat="1" ht="16.5" customHeight="1">
      <c r="B202" s="28"/>
      <c r="C202" s="153" t="s">
        <v>822</v>
      </c>
      <c r="D202" s="153" t="s">
        <v>433</v>
      </c>
      <c r="E202" s="154" t="s">
        <v>2605</v>
      </c>
      <c r="F202" s="155" t="s">
        <v>2606</v>
      </c>
      <c r="G202" s="156" t="s">
        <v>218</v>
      </c>
      <c r="H202" s="157">
        <v>6.0359999999999996</v>
      </c>
      <c r="I202" s="158"/>
      <c r="J202" s="159">
        <f t="shared" si="20"/>
        <v>0</v>
      </c>
      <c r="K202" s="160"/>
      <c r="L202" s="161"/>
      <c r="M202" s="162" t="s">
        <v>1</v>
      </c>
      <c r="N202" s="163" t="s">
        <v>42</v>
      </c>
      <c r="P202" s="143">
        <f t="shared" si="21"/>
        <v>0</v>
      </c>
      <c r="Q202" s="143">
        <v>5.6120000000000003E-2</v>
      </c>
      <c r="R202" s="143">
        <f t="shared" si="22"/>
        <v>0.33874031999999998</v>
      </c>
      <c r="S202" s="143">
        <v>0</v>
      </c>
      <c r="T202" s="144">
        <f t="shared" si="23"/>
        <v>0</v>
      </c>
      <c r="AR202" s="145" t="s">
        <v>220</v>
      </c>
      <c r="AT202" s="145" t="s">
        <v>433</v>
      </c>
      <c r="AU202" s="145" t="s">
        <v>87</v>
      </c>
      <c r="AY202" s="13" t="s">
        <v>188</v>
      </c>
      <c r="BE202" s="146">
        <f t="shared" si="24"/>
        <v>0</v>
      </c>
      <c r="BF202" s="146">
        <f t="shared" si="25"/>
        <v>0</v>
      </c>
      <c r="BG202" s="146">
        <f t="shared" si="26"/>
        <v>0</v>
      </c>
      <c r="BH202" s="146">
        <f t="shared" si="27"/>
        <v>0</v>
      </c>
      <c r="BI202" s="146">
        <f t="shared" si="28"/>
        <v>0</v>
      </c>
      <c r="BJ202" s="13" t="s">
        <v>85</v>
      </c>
      <c r="BK202" s="146">
        <f t="shared" si="29"/>
        <v>0</v>
      </c>
      <c r="BL202" s="13" t="s">
        <v>194</v>
      </c>
      <c r="BM202" s="145" t="s">
        <v>2607</v>
      </c>
    </row>
    <row r="203" spans="2:65" s="1" customFormat="1" ht="48.95" customHeight="1">
      <c r="B203" s="28"/>
      <c r="C203" s="133" t="s">
        <v>826</v>
      </c>
      <c r="D203" s="133" t="s">
        <v>190</v>
      </c>
      <c r="E203" s="134" t="s">
        <v>2608</v>
      </c>
      <c r="F203" s="135" t="s">
        <v>2609</v>
      </c>
      <c r="G203" s="136" t="s">
        <v>218</v>
      </c>
      <c r="H203" s="137">
        <v>31.731999999999999</v>
      </c>
      <c r="I203" s="138"/>
      <c r="J203" s="139">
        <f t="shared" si="20"/>
        <v>0</v>
      </c>
      <c r="K203" s="140"/>
      <c r="L203" s="28"/>
      <c r="M203" s="141" t="s">
        <v>1</v>
      </c>
      <c r="N203" s="142" t="s">
        <v>42</v>
      </c>
      <c r="P203" s="143">
        <f t="shared" si="21"/>
        <v>0</v>
      </c>
      <c r="Q203" s="143">
        <v>0.15256</v>
      </c>
      <c r="R203" s="143">
        <f t="shared" si="22"/>
        <v>4.8410339200000001</v>
      </c>
      <c r="S203" s="143">
        <v>0</v>
      </c>
      <c r="T203" s="144">
        <f t="shared" si="23"/>
        <v>0</v>
      </c>
      <c r="AR203" s="145" t="s">
        <v>194</v>
      </c>
      <c r="AT203" s="145" t="s">
        <v>190</v>
      </c>
      <c r="AU203" s="145" t="s">
        <v>87</v>
      </c>
      <c r="AY203" s="13" t="s">
        <v>188</v>
      </c>
      <c r="BE203" s="146">
        <f t="shared" si="24"/>
        <v>0</v>
      </c>
      <c r="BF203" s="146">
        <f t="shared" si="25"/>
        <v>0</v>
      </c>
      <c r="BG203" s="146">
        <f t="shared" si="26"/>
        <v>0</v>
      </c>
      <c r="BH203" s="146">
        <f t="shared" si="27"/>
        <v>0</v>
      </c>
      <c r="BI203" s="146">
        <f t="shared" si="28"/>
        <v>0</v>
      </c>
      <c r="BJ203" s="13" t="s">
        <v>85</v>
      </c>
      <c r="BK203" s="146">
        <f t="shared" si="29"/>
        <v>0</v>
      </c>
      <c r="BL203" s="13" t="s">
        <v>194</v>
      </c>
      <c r="BM203" s="145" t="s">
        <v>2610</v>
      </c>
    </row>
    <row r="204" spans="2:65" s="11" customFormat="1" ht="22.7" customHeight="1">
      <c r="B204" s="121"/>
      <c r="D204" s="122" t="s">
        <v>76</v>
      </c>
      <c r="E204" s="131" t="s">
        <v>224</v>
      </c>
      <c r="F204" s="131" t="s">
        <v>281</v>
      </c>
      <c r="I204" s="124"/>
      <c r="J204" s="132">
        <f>BK204</f>
        <v>0</v>
      </c>
      <c r="L204" s="121"/>
      <c r="M204" s="126"/>
      <c r="P204" s="127">
        <f>SUM(P205:P207)</f>
        <v>0</v>
      </c>
      <c r="R204" s="127">
        <f>SUM(R205:R207)</f>
        <v>3.3671999999999994E-3</v>
      </c>
      <c r="T204" s="128">
        <f>SUM(T205:T207)</f>
        <v>0</v>
      </c>
      <c r="AR204" s="122" t="s">
        <v>85</v>
      </c>
      <c r="AT204" s="129" t="s">
        <v>76</v>
      </c>
      <c r="AU204" s="129" t="s">
        <v>85</v>
      </c>
      <c r="AY204" s="122" t="s">
        <v>188</v>
      </c>
      <c r="BK204" s="130">
        <f>SUM(BK205:BK207)</f>
        <v>0</v>
      </c>
    </row>
    <row r="205" spans="2:65" s="1" customFormat="1" ht="62.85" customHeight="1">
      <c r="B205" s="28"/>
      <c r="C205" s="133" t="s">
        <v>830</v>
      </c>
      <c r="D205" s="133" t="s">
        <v>190</v>
      </c>
      <c r="E205" s="134" t="s">
        <v>2611</v>
      </c>
      <c r="F205" s="135" t="s">
        <v>2612</v>
      </c>
      <c r="G205" s="136" t="s">
        <v>218</v>
      </c>
      <c r="H205" s="137">
        <v>5.52</v>
      </c>
      <c r="I205" s="138"/>
      <c r="J205" s="139">
        <f>ROUND(I205*H205,2)</f>
        <v>0</v>
      </c>
      <c r="K205" s="140"/>
      <c r="L205" s="28"/>
      <c r="M205" s="141" t="s">
        <v>1</v>
      </c>
      <c r="N205" s="142" t="s">
        <v>42</v>
      </c>
      <c r="P205" s="143">
        <f>O205*H205</f>
        <v>0</v>
      </c>
      <c r="Q205" s="143">
        <v>6.0999999999999997E-4</v>
      </c>
      <c r="R205" s="143">
        <f>Q205*H205</f>
        <v>3.3671999999999994E-3</v>
      </c>
      <c r="S205" s="143">
        <v>0</v>
      </c>
      <c r="T205" s="144">
        <f>S205*H205</f>
        <v>0</v>
      </c>
      <c r="AR205" s="145" t="s">
        <v>194</v>
      </c>
      <c r="AT205" s="145" t="s">
        <v>190</v>
      </c>
      <c r="AU205" s="145" t="s">
        <v>87</v>
      </c>
      <c r="AY205" s="13" t="s">
        <v>188</v>
      </c>
      <c r="BE205" s="146">
        <f>IF(N205="základní",J205,0)</f>
        <v>0</v>
      </c>
      <c r="BF205" s="146">
        <f>IF(N205="snížená",J205,0)</f>
        <v>0</v>
      </c>
      <c r="BG205" s="146">
        <f>IF(N205="zákl. přenesená",J205,0)</f>
        <v>0</v>
      </c>
      <c r="BH205" s="146">
        <f>IF(N205="sníž. přenesená",J205,0)</f>
        <v>0</v>
      </c>
      <c r="BI205" s="146">
        <f>IF(N205="nulová",J205,0)</f>
        <v>0</v>
      </c>
      <c r="BJ205" s="13" t="s">
        <v>85</v>
      </c>
      <c r="BK205" s="146">
        <f>ROUND(I205*H205,2)</f>
        <v>0</v>
      </c>
      <c r="BL205" s="13" t="s">
        <v>194</v>
      </c>
      <c r="BM205" s="145" t="s">
        <v>2613</v>
      </c>
    </row>
    <row r="206" spans="2:65" s="1" customFormat="1" ht="37.700000000000003" customHeight="1">
      <c r="B206" s="28"/>
      <c r="C206" s="133" t="s">
        <v>834</v>
      </c>
      <c r="D206" s="133" t="s">
        <v>190</v>
      </c>
      <c r="E206" s="134" t="s">
        <v>2373</v>
      </c>
      <c r="F206" s="135" t="s">
        <v>2614</v>
      </c>
      <c r="G206" s="136" t="s">
        <v>267</v>
      </c>
      <c r="H206" s="137">
        <v>228.09299999999999</v>
      </c>
      <c r="I206" s="138"/>
      <c r="J206" s="139">
        <f>ROUND(I206*H206,2)</f>
        <v>0</v>
      </c>
      <c r="K206" s="140"/>
      <c r="L206" s="28"/>
      <c r="M206" s="141" t="s">
        <v>1</v>
      </c>
      <c r="N206" s="142" t="s">
        <v>42</v>
      </c>
      <c r="P206" s="143">
        <f>O206*H206</f>
        <v>0</v>
      </c>
      <c r="Q206" s="143">
        <v>0</v>
      </c>
      <c r="R206" s="143">
        <f>Q206*H206</f>
        <v>0</v>
      </c>
      <c r="S206" s="143">
        <v>0</v>
      </c>
      <c r="T206" s="144">
        <f>S206*H206</f>
        <v>0</v>
      </c>
      <c r="AR206" s="145" t="s">
        <v>194</v>
      </c>
      <c r="AT206" s="145" t="s">
        <v>190</v>
      </c>
      <c r="AU206" s="145" t="s">
        <v>87</v>
      </c>
      <c r="AY206" s="13" t="s">
        <v>188</v>
      </c>
      <c r="BE206" s="146">
        <f>IF(N206="základní",J206,0)</f>
        <v>0</v>
      </c>
      <c r="BF206" s="146">
        <f>IF(N206="snížená",J206,0)</f>
        <v>0</v>
      </c>
      <c r="BG206" s="146">
        <f>IF(N206="zákl. přenesená",J206,0)</f>
        <v>0</v>
      </c>
      <c r="BH206" s="146">
        <f>IF(N206="sníž. přenesená",J206,0)</f>
        <v>0</v>
      </c>
      <c r="BI206" s="146">
        <f>IF(N206="nulová",J206,0)</f>
        <v>0</v>
      </c>
      <c r="BJ206" s="13" t="s">
        <v>85</v>
      </c>
      <c r="BK206" s="146">
        <f>ROUND(I206*H206,2)</f>
        <v>0</v>
      </c>
      <c r="BL206" s="13" t="s">
        <v>194</v>
      </c>
      <c r="BM206" s="145" t="s">
        <v>2615</v>
      </c>
    </row>
    <row r="207" spans="2:65" s="1" customFormat="1" ht="48.95" customHeight="1">
      <c r="B207" s="28"/>
      <c r="C207" s="133" t="s">
        <v>838</v>
      </c>
      <c r="D207" s="133" t="s">
        <v>190</v>
      </c>
      <c r="E207" s="134" t="s">
        <v>2616</v>
      </c>
      <c r="F207" s="135" t="s">
        <v>2617</v>
      </c>
      <c r="G207" s="136" t="s">
        <v>267</v>
      </c>
      <c r="H207" s="137">
        <v>912.37199999999996</v>
      </c>
      <c r="I207" s="138"/>
      <c r="J207" s="139">
        <f>ROUND(I207*H207,2)</f>
        <v>0</v>
      </c>
      <c r="K207" s="140"/>
      <c r="L207" s="28"/>
      <c r="M207" s="141" t="s">
        <v>1</v>
      </c>
      <c r="N207" s="142" t="s">
        <v>42</v>
      </c>
      <c r="P207" s="143">
        <f>O207*H207</f>
        <v>0</v>
      </c>
      <c r="Q207" s="143">
        <v>0</v>
      </c>
      <c r="R207" s="143">
        <f>Q207*H207</f>
        <v>0</v>
      </c>
      <c r="S207" s="143">
        <v>0</v>
      </c>
      <c r="T207" s="144">
        <f>S207*H207</f>
        <v>0</v>
      </c>
      <c r="AR207" s="145" t="s">
        <v>194</v>
      </c>
      <c r="AT207" s="145" t="s">
        <v>190</v>
      </c>
      <c r="AU207" s="145" t="s">
        <v>87</v>
      </c>
      <c r="AY207" s="13" t="s">
        <v>188</v>
      </c>
      <c r="BE207" s="146">
        <f>IF(N207="základní",J207,0)</f>
        <v>0</v>
      </c>
      <c r="BF207" s="146">
        <f>IF(N207="snížená",J207,0)</f>
        <v>0</v>
      </c>
      <c r="BG207" s="146">
        <f>IF(N207="zákl. přenesená",J207,0)</f>
        <v>0</v>
      </c>
      <c r="BH207" s="146">
        <f>IF(N207="sníž. přenesená",J207,0)</f>
        <v>0</v>
      </c>
      <c r="BI207" s="146">
        <f>IF(N207="nulová",J207,0)</f>
        <v>0</v>
      </c>
      <c r="BJ207" s="13" t="s">
        <v>85</v>
      </c>
      <c r="BK207" s="146">
        <f>ROUND(I207*H207,2)</f>
        <v>0</v>
      </c>
      <c r="BL207" s="13" t="s">
        <v>194</v>
      </c>
      <c r="BM207" s="145" t="s">
        <v>2618</v>
      </c>
    </row>
    <row r="208" spans="2:65" s="11" customFormat="1" ht="25.9" customHeight="1">
      <c r="B208" s="121"/>
      <c r="D208" s="122" t="s">
        <v>76</v>
      </c>
      <c r="E208" s="123" t="s">
        <v>379</v>
      </c>
      <c r="F208" s="123" t="s">
        <v>380</v>
      </c>
      <c r="I208" s="124"/>
      <c r="J208" s="125">
        <f>BK208</f>
        <v>0</v>
      </c>
      <c r="L208" s="121"/>
      <c r="M208" s="126"/>
      <c r="P208" s="127">
        <f>P209+P211+P213+P215</f>
        <v>0</v>
      </c>
      <c r="R208" s="127">
        <f>R209+R211+R213+R215</f>
        <v>0</v>
      </c>
      <c r="T208" s="128">
        <f>T209+T211+T213+T215</f>
        <v>0</v>
      </c>
      <c r="AR208" s="122" t="s">
        <v>207</v>
      </c>
      <c r="AT208" s="129" t="s">
        <v>76</v>
      </c>
      <c r="AU208" s="129" t="s">
        <v>77</v>
      </c>
      <c r="AY208" s="122" t="s">
        <v>188</v>
      </c>
      <c r="BK208" s="130">
        <f>BK209+BK211+BK213+BK215</f>
        <v>0</v>
      </c>
    </row>
    <row r="209" spans="2:65" s="11" customFormat="1" ht="22.7" customHeight="1">
      <c r="B209" s="121"/>
      <c r="D209" s="122" t="s">
        <v>76</v>
      </c>
      <c r="E209" s="131" t="s">
        <v>381</v>
      </c>
      <c r="F209" s="131" t="s">
        <v>382</v>
      </c>
      <c r="I209" s="124"/>
      <c r="J209" s="132">
        <f>BK209</f>
        <v>0</v>
      </c>
      <c r="L209" s="121"/>
      <c r="M209" s="126"/>
      <c r="P209" s="127">
        <f>P210</f>
        <v>0</v>
      </c>
      <c r="R209" s="127">
        <f>R210</f>
        <v>0</v>
      </c>
      <c r="T209" s="128">
        <f>T210</f>
        <v>0</v>
      </c>
      <c r="AR209" s="122" t="s">
        <v>207</v>
      </c>
      <c r="AT209" s="129" t="s">
        <v>76</v>
      </c>
      <c r="AU209" s="129" t="s">
        <v>85</v>
      </c>
      <c r="AY209" s="122" t="s">
        <v>188</v>
      </c>
      <c r="BK209" s="130">
        <f>BK210</f>
        <v>0</v>
      </c>
    </row>
    <row r="210" spans="2:65" s="1" customFormat="1" ht="21.75" customHeight="1">
      <c r="B210" s="28"/>
      <c r="C210" s="133" t="s">
        <v>842</v>
      </c>
      <c r="D210" s="133" t="s">
        <v>190</v>
      </c>
      <c r="E210" s="134" t="s">
        <v>384</v>
      </c>
      <c r="F210" s="135" t="s">
        <v>385</v>
      </c>
      <c r="G210" s="136" t="s">
        <v>386</v>
      </c>
      <c r="H210" s="137">
        <v>32</v>
      </c>
      <c r="I210" s="138"/>
      <c r="J210" s="139">
        <f>ROUND(I210*H210,2)</f>
        <v>0</v>
      </c>
      <c r="K210" s="140"/>
      <c r="L210" s="28"/>
      <c r="M210" s="141" t="s">
        <v>1</v>
      </c>
      <c r="N210" s="142" t="s">
        <v>42</v>
      </c>
      <c r="P210" s="143">
        <f>O210*H210</f>
        <v>0</v>
      </c>
      <c r="Q210" s="143">
        <v>0</v>
      </c>
      <c r="R210" s="143">
        <f>Q210*H210</f>
        <v>0</v>
      </c>
      <c r="S210" s="143">
        <v>0</v>
      </c>
      <c r="T210" s="144">
        <f>S210*H210</f>
        <v>0</v>
      </c>
      <c r="AR210" s="145" t="s">
        <v>387</v>
      </c>
      <c r="AT210" s="145" t="s">
        <v>190</v>
      </c>
      <c r="AU210" s="145" t="s">
        <v>87</v>
      </c>
      <c r="AY210" s="13" t="s">
        <v>188</v>
      </c>
      <c r="BE210" s="146">
        <f>IF(N210="základní",J210,0)</f>
        <v>0</v>
      </c>
      <c r="BF210" s="146">
        <f>IF(N210="snížená",J210,0)</f>
        <v>0</v>
      </c>
      <c r="BG210" s="146">
        <f>IF(N210="zákl. přenesená",J210,0)</f>
        <v>0</v>
      </c>
      <c r="BH210" s="146">
        <f>IF(N210="sníž. přenesená",J210,0)</f>
        <v>0</v>
      </c>
      <c r="BI210" s="146">
        <f>IF(N210="nulová",J210,0)</f>
        <v>0</v>
      </c>
      <c r="BJ210" s="13" t="s">
        <v>85</v>
      </c>
      <c r="BK210" s="146">
        <f>ROUND(I210*H210,2)</f>
        <v>0</v>
      </c>
      <c r="BL210" s="13" t="s">
        <v>387</v>
      </c>
      <c r="BM210" s="145" t="s">
        <v>2619</v>
      </c>
    </row>
    <row r="211" spans="2:65" s="11" customFormat="1" ht="22.7" customHeight="1">
      <c r="B211" s="121"/>
      <c r="D211" s="122" t="s">
        <v>76</v>
      </c>
      <c r="E211" s="131" t="s">
        <v>389</v>
      </c>
      <c r="F211" s="131" t="s">
        <v>390</v>
      </c>
      <c r="I211" s="124"/>
      <c r="J211" s="132">
        <f>BK211</f>
        <v>0</v>
      </c>
      <c r="L211" s="121"/>
      <c r="M211" s="126"/>
      <c r="P211" s="127">
        <f>P212</f>
        <v>0</v>
      </c>
      <c r="R211" s="127">
        <f>R212</f>
        <v>0</v>
      </c>
      <c r="T211" s="128">
        <f>T212</f>
        <v>0</v>
      </c>
      <c r="AR211" s="122" t="s">
        <v>207</v>
      </c>
      <c r="AT211" s="129" t="s">
        <v>76</v>
      </c>
      <c r="AU211" s="129" t="s">
        <v>85</v>
      </c>
      <c r="AY211" s="122" t="s">
        <v>188</v>
      </c>
      <c r="BK211" s="130">
        <f>BK212</f>
        <v>0</v>
      </c>
    </row>
    <row r="212" spans="2:65" s="1" customFormat="1" ht="16.5" customHeight="1">
      <c r="B212" s="28"/>
      <c r="C212" s="133" t="s">
        <v>846</v>
      </c>
      <c r="D212" s="133" t="s">
        <v>190</v>
      </c>
      <c r="E212" s="134" t="s">
        <v>392</v>
      </c>
      <c r="F212" s="135" t="s">
        <v>390</v>
      </c>
      <c r="G212" s="136" t="s">
        <v>393</v>
      </c>
      <c r="H212" s="147"/>
      <c r="I212" s="138"/>
      <c r="J212" s="139">
        <f>ROUND(I212*H212,2)</f>
        <v>0</v>
      </c>
      <c r="K212" s="140"/>
      <c r="L212" s="28"/>
      <c r="M212" s="141" t="s">
        <v>1</v>
      </c>
      <c r="N212" s="142" t="s">
        <v>42</v>
      </c>
      <c r="P212" s="143">
        <f>O212*H212</f>
        <v>0</v>
      </c>
      <c r="Q212" s="143">
        <v>0</v>
      </c>
      <c r="R212" s="143">
        <f>Q212*H212</f>
        <v>0</v>
      </c>
      <c r="S212" s="143">
        <v>0</v>
      </c>
      <c r="T212" s="144">
        <f>S212*H212</f>
        <v>0</v>
      </c>
      <c r="AR212" s="145" t="s">
        <v>387</v>
      </c>
      <c r="AT212" s="145" t="s">
        <v>190</v>
      </c>
      <c r="AU212" s="145" t="s">
        <v>87</v>
      </c>
      <c r="AY212" s="13" t="s">
        <v>188</v>
      </c>
      <c r="BE212" s="146">
        <f>IF(N212="základní",J212,0)</f>
        <v>0</v>
      </c>
      <c r="BF212" s="146">
        <f>IF(N212="snížená",J212,0)</f>
        <v>0</v>
      </c>
      <c r="BG212" s="146">
        <f>IF(N212="zákl. přenesená",J212,0)</f>
        <v>0</v>
      </c>
      <c r="BH212" s="146">
        <f>IF(N212="sníž. přenesená",J212,0)</f>
        <v>0</v>
      </c>
      <c r="BI212" s="146">
        <f>IF(N212="nulová",J212,0)</f>
        <v>0</v>
      </c>
      <c r="BJ212" s="13" t="s">
        <v>85</v>
      </c>
      <c r="BK212" s="146">
        <f>ROUND(I212*H212,2)</f>
        <v>0</v>
      </c>
      <c r="BL212" s="13" t="s">
        <v>387</v>
      </c>
      <c r="BM212" s="145" t="s">
        <v>2620</v>
      </c>
    </row>
    <row r="213" spans="2:65" s="11" customFormat="1" ht="22.7" customHeight="1">
      <c r="B213" s="121"/>
      <c r="D213" s="122" t="s">
        <v>76</v>
      </c>
      <c r="E213" s="131" t="s">
        <v>395</v>
      </c>
      <c r="F213" s="131" t="s">
        <v>396</v>
      </c>
      <c r="I213" s="124"/>
      <c r="J213" s="132">
        <f>BK213</f>
        <v>0</v>
      </c>
      <c r="L213" s="121"/>
      <c r="M213" s="126"/>
      <c r="P213" s="127">
        <f>P214</f>
        <v>0</v>
      </c>
      <c r="R213" s="127">
        <f>R214</f>
        <v>0</v>
      </c>
      <c r="T213" s="128">
        <f>T214</f>
        <v>0</v>
      </c>
      <c r="AR213" s="122" t="s">
        <v>207</v>
      </c>
      <c r="AT213" s="129" t="s">
        <v>76</v>
      </c>
      <c r="AU213" s="129" t="s">
        <v>85</v>
      </c>
      <c r="AY213" s="122" t="s">
        <v>188</v>
      </c>
      <c r="BK213" s="130">
        <f>BK214</f>
        <v>0</v>
      </c>
    </row>
    <row r="214" spans="2:65" s="1" customFormat="1" ht="16.5" customHeight="1">
      <c r="B214" s="28"/>
      <c r="C214" s="133" t="s">
        <v>850</v>
      </c>
      <c r="D214" s="133" t="s">
        <v>190</v>
      </c>
      <c r="E214" s="134" t="s">
        <v>398</v>
      </c>
      <c r="F214" s="135" t="s">
        <v>396</v>
      </c>
      <c r="G214" s="136" t="s">
        <v>393</v>
      </c>
      <c r="H214" s="147"/>
      <c r="I214" s="138"/>
      <c r="J214" s="139">
        <f>ROUND(I214*H214,2)</f>
        <v>0</v>
      </c>
      <c r="K214" s="140"/>
      <c r="L214" s="28"/>
      <c r="M214" s="141" t="s">
        <v>1</v>
      </c>
      <c r="N214" s="142" t="s">
        <v>42</v>
      </c>
      <c r="P214" s="143">
        <f>O214*H214</f>
        <v>0</v>
      </c>
      <c r="Q214" s="143">
        <v>0</v>
      </c>
      <c r="R214" s="143">
        <f>Q214*H214</f>
        <v>0</v>
      </c>
      <c r="S214" s="143">
        <v>0</v>
      </c>
      <c r="T214" s="144">
        <f>S214*H214</f>
        <v>0</v>
      </c>
      <c r="AR214" s="145" t="s">
        <v>387</v>
      </c>
      <c r="AT214" s="145" t="s">
        <v>190</v>
      </c>
      <c r="AU214" s="145" t="s">
        <v>87</v>
      </c>
      <c r="AY214" s="13" t="s">
        <v>188</v>
      </c>
      <c r="BE214" s="146">
        <f>IF(N214="základní",J214,0)</f>
        <v>0</v>
      </c>
      <c r="BF214" s="146">
        <f>IF(N214="snížená",J214,0)</f>
        <v>0</v>
      </c>
      <c r="BG214" s="146">
        <f>IF(N214="zákl. přenesená",J214,0)</f>
        <v>0</v>
      </c>
      <c r="BH214" s="146">
        <f>IF(N214="sníž. přenesená",J214,0)</f>
        <v>0</v>
      </c>
      <c r="BI214" s="146">
        <f>IF(N214="nulová",J214,0)</f>
        <v>0</v>
      </c>
      <c r="BJ214" s="13" t="s">
        <v>85</v>
      </c>
      <c r="BK214" s="146">
        <f>ROUND(I214*H214,2)</f>
        <v>0</v>
      </c>
      <c r="BL214" s="13" t="s">
        <v>387</v>
      </c>
      <c r="BM214" s="145" t="s">
        <v>2621</v>
      </c>
    </row>
    <row r="215" spans="2:65" s="11" customFormat="1" ht="22.7" customHeight="1">
      <c r="B215" s="121"/>
      <c r="D215" s="122" t="s">
        <v>76</v>
      </c>
      <c r="E215" s="131" t="s">
        <v>400</v>
      </c>
      <c r="F215" s="131" t="s">
        <v>401</v>
      </c>
      <c r="I215" s="124"/>
      <c r="J215" s="132">
        <f>BK215</f>
        <v>0</v>
      </c>
      <c r="L215" s="121"/>
      <c r="M215" s="126"/>
      <c r="P215" s="127">
        <f>P216</f>
        <v>0</v>
      </c>
      <c r="R215" s="127">
        <f>R216</f>
        <v>0</v>
      </c>
      <c r="T215" s="128">
        <f>T216</f>
        <v>0</v>
      </c>
      <c r="AR215" s="122" t="s">
        <v>207</v>
      </c>
      <c r="AT215" s="129" t="s">
        <v>76</v>
      </c>
      <c r="AU215" s="129" t="s">
        <v>85</v>
      </c>
      <c r="AY215" s="122" t="s">
        <v>188</v>
      </c>
      <c r="BK215" s="130">
        <f>BK216</f>
        <v>0</v>
      </c>
    </row>
    <row r="216" spans="2:65" s="1" customFormat="1" ht="16.5" customHeight="1">
      <c r="B216" s="28"/>
      <c r="C216" s="133" t="s">
        <v>854</v>
      </c>
      <c r="D216" s="133" t="s">
        <v>190</v>
      </c>
      <c r="E216" s="134" t="s">
        <v>403</v>
      </c>
      <c r="F216" s="135" t="s">
        <v>404</v>
      </c>
      <c r="G216" s="136" t="s">
        <v>393</v>
      </c>
      <c r="H216" s="147"/>
      <c r="I216" s="138"/>
      <c r="J216" s="139">
        <f>ROUND(I216*H216,2)</f>
        <v>0</v>
      </c>
      <c r="K216" s="140"/>
      <c r="L216" s="28"/>
      <c r="M216" s="148" t="s">
        <v>1</v>
      </c>
      <c r="N216" s="149" t="s">
        <v>42</v>
      </c>
      <c r="O216" s="150"/>
      <c r="P216" s="151">
        <f>O216*H216</f>
        <v>0</v>
      </c>
      <c r="Q216" s="151">
        <v>0</v>
      </c>
      <c r="R216" s="151">
        <f>Q216*H216</f>
        <v>0</v>
      </c>
      <c r="S216" s="151">
        <v>0</v>
      </c>
      <c r="T216" s="152">
        <f>S216*H216</f>
        <v>0</v>
      </c>
      <c r="AR216" s="145" t="s">
        <v>387</v>
      </c>
      <c r="AT216" s="145" t="s">
        <v>190</v>
      </c>
      <c r="AU216" s="145" t="s">
        <v>87</v>
      </c>
      <c r="AY216" s="13" t="s">
        <v>188</v>
      </c>
      <c r="BE216" s="146">
        <f>IF(N216="základní",J216,0)</f>
        <v>0</v>
      </c>
      <c r="BF216" s="146">
        <f>IF(N216="snížená",J216,0)</f>
        <v>0</v>
      </c>
      <c r="BG216" s="146">
        <f>IF(N216="zákl. přenesená",J216,0)</f>
        <v>0</v>
      </c>
      <c r="BH216" s="146">
        <f>IF(N216="sníž. přenesená",J216,0)</f>
        <v>0</v>
      </c>
      <c r="BI216" s="146">
        <f>IF(N216="nulová",J216,0)</f>
        <v>0</v>
      </c>
      <c r="BJ216" s="13" t="s">
        <v>85</v>
      </c>
      <c r="BK216" s="146">
        <f>ROUND(I216*H216,2)</f>
        <v>0</v>
      </c>
      <c r="BL216" s="13" t="s">
        <v>387</v>
      </c>
      <c r="BM216" s="145" t="s">
        <v>2622</v>
      </c>
    </row>
    <row r="217" spans="2:65" s="1" customFormat="1" ht="6.95" customHeight="1">
      <c r="B217" s="40"/>
      <c r="C217" s="41"/>
      <c r="D217" s="41"/>
      <c r="E217" s="41"/>
      <c r="F217" s="41"/>
      <c r="G217" s="41"/>
      <c r="H217" s="41"/>
      <c r="I217" s="41"/>
      <c r="J217" s="41"/>
      <c r="K217" s="41"/>
      <c r="L217" s="28"/>
    </row>
  </sheetData>
  <sheetProtection algorithmName="SHA-512" hashValue="JXqJf0+9bn2xM4K1/5uWgYfpDXP4Px1LeFe9XDSwV7tGn32dMHBn2OsqZ2X/Vn+kRM+lymcNT14yE12FihIxqg==" saltValue="rEhdr98YWnoS9iZNhhrX4vFObO2fPbwJ6FH0XZIy2QNoEzVAR19xh4KPF1qL+5QPHuDA/7tENKW2b2hFKmPEhQ==" spinCount="100000" sheet="1" objects="1" scenarios="1" formatColumns="0" formatRows="0" autoFilter="0"/>
  <autoFilter ref="C125:K216"/>
  <mergeCells count="9">
    <mergeCell ref="E87:H87"/>
    <mergeCell ref="E116:H116"/>
    <mergeCell ref="E118:H118"/>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191"/>
  <sheetViews>
    <sheetView showGridLines="0" topLeftCell="A172" workbookViewId="0">
      <selection activeCell="G176" sqref="G176"/>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86</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s="1" customFormat="1" ht="12" customHeight="1">
      <c r="B8" s="28"/>
      <c r="D8" s="23" t="s">
        <v>153</v>
      </c>
      <c r="L8" s="28"/>
    </row>
    <row r="9" spans="2:46" s="1" customFormat="1" ht="16.5" customHeight="1">
      <c r="B9" s="28"/>
      <c r="E9" s="614" t="s">
        <v>154</v>
      </c>
      <c r="F9" s="654"/>
      <c r="G9" s="654"/>
      <c r="H9" s="654"/>
      <c r="L9" s="28"/>
    </row>
    <row r="10" spans="2:46" s="1" customFormat="1">
      <c r="B10" s="28"/>
      <c r="L10" s="28"/>
    </row>
    <row r="11" spans="2:46" s="1" customFormat="1" ht="12" customHeight="1">
      <c r="B11" s="28"/>
      <c r="D11" s="23" t="s">
        <v>18</v>
      </c>
      <c r="F11" s="21" t="s">
        <v>1</v>
      </c>
      <c r="I11" s="23" t="s">
        <v>19</v>
      </c>
      <c r="J11" s="21" t="s">
        <v>1</v>
      </c>
      <c r="L11" s="28"/>
    </row>
    <row r="12" spans="2:46" s="1" customFormat="1" ht="12" customHeight="1">
      <c r="B12" s="28"/>
      <c r="D12" s="23" t="s">
        <v>20</v>
      </c>
      <c r="F12" s="21" t="s">
        <v>21</v>
      </c>
      <c r="I12" s="23" t="s">
        <v>22</v>
      </c>
      <c r="J12" s="48" t="str">
        <f>'Rekapitulace stavby'!AN8</f>
        <v>19. 12. 2025</v>
      </c>
      <c r="L12" s="28"/>
    </row>
    <row r="13" spans="2:46" s="1" customFormat="1" ht="10.7" customHeight="1">
      <c r="B13" s="28"/>
      <c r="L13" s="28"/>
    </row>
    <row r="14" spans="2:46" s="1" customFormat="1" ht="12" customHeight="1">
      <c r="B14" s="28"/>
      <c r="D14" s="23" t="s">
        <v>24</v>
      </c>
      <c r="I14" s="23" t="s">
        <v>25</v>
      </c>
      <c r="J14" s="21" t="s">
        <v>1</v>
      </c>
      <c r="L14" s="28"/>
    </row>
    <row r="15" spans="2:46" s="1" customFormat="1" ht="18" customHeight="1">
      <c r="B15" s="28"/>
      <c r="E15" s="21" t="s">
        <v>26</v>
      </c>
      <c r="I15" s="23" t="s">
        <v>27</v>
      </c>
      <c r="J15" s="21" t="s">
        <v>1</v>
      </c>
      <c r="L15" s="28"/>
    </row>
    <row r="16" spans="2:46" s="1" customFormat="1" ht="6.95" customHeight="1">
      <c r="B16" s="28"/>
      <c r="L16" s="28"/>
    </row>
    <row r="17" spans="2:12" s="1" customFormat="1" ht="12" customHeight="1">
      <c r="B17" s="28"/>
      <c r="D17" s="23" t="s">
        <v>28</v>
      </c>
      <c r="I17" s="23" t="s">
        <v>25</v>
      </c>
      <c r="J17" s="24" t="str">
        <f>'Rekapitulace stavby'!AN13</f>
        <v>Vyplň údaj</v>
      </c>
      <c r="L17" s="28"/>
    </row>
    <row r="18" spans="2:12" s="1" customFormat="1" ht="18" customHeight="1">
      <c r="B18" s="28"/>
      <c r="E18" s="657" t="str">
        <f>'Rekapitulace stavby'!E14</f>
        <v>Vyplň údaj</v>
      </c>
      <c r="F18" s="646"/>
      <c r="G18" s="646"/>
      <c r="H18" s="646"/>
      <c r="I18" s="23" t="s">
        <v>27</v>
      </c>
      <c r="J18" s="24" t="str">
        <f>'Rekapitulace stavby'!AN14</f>
        <v>Vyplň údaj</v>
      </c>
      <c r="L18" s="28"/>
    </row>
    <row r="19" spans="2:12" s="1" customFormat="1" ht="6.95" customHeight="1">
      <c r="B19" s="28"/>
      <c r="L19" s="28"/>
    </row>
    <row r="20" spans="2:12" s="1" customFormat="1" ht="12" customHeight="1">
      <c r="B20" s="28"/>
      <c r="D20" s="23" t="s">
        <v>30</v>
      </c>
      <c r="I20" s="23" t="s">
        <v>25</v>
      </c>
      <c r="J20" s="21" t="s">
        <v>1</v>
      </c>
      <c r="L20" s="28"/>
    </row>
    <row r="21" spans="2:12" s="1" customFormat="1" ht="18" customHeight="1">
      <c r="B21" s="28"/>
      <c r="E21" s="21" t="s">
        <v>31</v>
      </c>
      <c r="I21" s="23" t="s">
        <v>27</v>
      </c>
      <c r="J21" s="21" t="s">
        <v>1</v>
      </c>
      <c r="L21" s="28"/>
    </row>
    <row r="22" spans="2:12" s="1" customFormat="1" ht="6.95" customHeight="1">
      <c r="B22" s="28"/>
      <c r="L22" s="28"/>
    </row>
    <row r="23" spans="2:12" s="1" customFormat="1" ht="12" customHeight="1">
      <c r="B23" s="28"/>
      <c r="D23" s="23" t="s">
        <v>33</v>
      </c>
      <c r="I23" s="23" t="s">
        <v>25</v>
      </c>
      <c r="J23" s="21" t="s">
        <v>1</v>
      </c>
      <c r="L23" s="28"/>
    </row>
    <row r="24" spans="2:12" s="1" customFormat="1" ht="18" customHeight="1">
      <c r="B24" s="28"/>
      <c r="E24" s="21" t="s">
        <v>34</v>
      </c>
      <c r="I24" s="23" t="s">
        <v>27</v>
      </c>
      <c r="J24" s="21" t="s">
        <v>1</v>
      </c>
      <c r="L24" s="28"/>
    </row>
    <row r="25" spans="2:12" s="1" customFormat="1" ht="6.95" customHeight="1">
      <c r="B25" s="28"/>
      <c r="L25" s="28"/>
    </row>
    <row r="26" spans="2:12" s="1" customFormat="1" ht="12" customHeight="1">
      <c r="B26" s="28"/>
      <c r="D26" s="23" t="s">
        <v>35</v>
      </c>
      <c r="L26" s="28"/>
    </row>
    <row r="27" spans="2:12" s="7" customFormat="1" ht="16.5" customHeight="1">
      <c r="B27" s="90"/>
      <c r="E27" s="650" t="s">
        <v>1</v>
      </c>
      <c r="F27" s="650"/>
      <c r="G27" s="650"/>
      <c r="H27" s="650"/>
      <c r="L27" s="90"/>
    </row>
    <row r="28" spans="2:12" s="1" customFormat="1" ht="6.95" customHeight="1">
      <c r="B28" s="28"/>
      <c r="L28" s="28"/>
    </row>
    <row r="29" spans="2:12" s="1" customFormat="1" ht="6.95" customHeight="1">
      <c r="B29" s="28"/>
      <c r="D29" s="49"/>
      <c r="E29" s="49"/>
      <c r="F29" s="49"/>
      <c r="G29" s="49"/>
      <c r="H29" s="49"/>
      <c r="I29" s="49"/>
      <c r="J29" s="49"/>
      <c r="K29" s="49"/>
      <c r="L29" s="28"/>
    </row>
    <row r="30" spans="2:12" s="1" customFormat="1" ht="25.35" customHeight="1">
      <c r="B30" s="28"/>
      <c r="D30" s="91" t="s">
        <v>37</v>
      </c>
      <c r="J30" s="62">
        <f>ROUND(J129, 2)</f>
        <v>0</v>
      </c>
      <c r="L30" s="28"/>
    </row>
    <row r="31" spans="2:12" s="1" customFormat="1" ht="6.95" customHeight="1">
      <c r="B31" s="28"/>
      <c r="D31" s="49"/>
      <c r="E31" s="49"/>
      <c r="F31" s="49"/>
      <c r="G31" s="49"/>
      <c r="H31" s="49"/>
      <c r="I31" s="49"/>
      <c r="J31" s="49"/>
      <c r="K31" s="49"/>
      <c r="L31" s="28"/>
    </row>
    <row r="32" spans="2:12" s="1" customFormat="1" ht="14.45" customHeight="1">
      <c r="B32" s="28"/>
      <c r="F32" s="31" t="s">
        <v>39</v>
      </c>
      <c r="I32" s="31" t="s">
        <v>38</v>
      </c>
      <c r="J32" s="31" t="s">
        <v>40</v>
      </c>
      <c r="L32" s="28"/>
    </row>
    <row r="33" spans="2:12" s="1" customFormat="1" ht="14.45" customHeight="1">
      <c r="B33" s="28"/>
      <c r="D33" s="51" t="s">
        <v>41</v>
      </c>
      <c r="E33" s="23" t="s">
        <v>42</v>
      </c>
      <c r="F33" s="82">
        <f>ROUND((SUM(BE129:BE190)),  2)</f>
        <v>0</v>
      </c>
      <c r="I33" s="92">
        <v>0.21</v>
      </c>
      <c r="J33" s="82">
        <f>ROUND(((SUM(BE129:BE190))*I33),  2)</f>
        <v>0</v>
      </c>
      <c r="L33" s="28"/>
    </row>
    <row r="34" spans="2:12" s="1" customFormat="1" ht="14.45" customHeight="1">
      <c r="B34" s="28"/>
      <c r="E34" s="23" t="s">
        <v>43</v>
      </c>
      <c r="F34" s="82">
        <f>ROUND((SUM(BF129:BF190)),  2)</f>
        <v>0</v>
      </c>
      <c r="I34" s="92">
        <v>0.12</v>
      </c>
      <c r="J34" s="82">
        <f>ROUND(((SUM(BF129:BF190))*I34),  2)</f>
        <v>0</v>
      </c>
      <c r="L34" s="28"/>
    </row>
    <row r="35" spans="2:12" s="1" customFormat="1" ht="14.45" hidden="1" customHeight="1">
      <c r="B35" s="28"/>
      <c r="E35" s="23" t="s">
        <v>44</v>
      </c>
      <c r="F35" s="82">
        <f>ROUND((SUM(BG129:BG190)),  2)</f>
        <v>0</v>
      </c>
      <c r="I35" s="92">
        <v>0.21</v>
      </c>
      <c r="J35" s="82">
        <f>0</f>
        <v>0</v>
      </c>
      <c r="L35" s="28"/>
    </row>
    <row r="36" spans="2:12" s="1" customFormat="1" ht="14.45" hidden="1" customHeight="1">
      <c r="B36" s="28"/>
      <c r="E36" s="23" t="s">
        <v>45</v>
      </c>
      <c r="F36" s="82">
        <f>ROUND((SUM(BH129:BH190)),  2)</f>
        <v>0</v>
      </c>
      <c r="I36" s="92">
        <v>0.12</v>
      </c>
      <c r="J36" s="82">
        <f>0</f>
        <v>0</v>
      </c>
      <c r="L36" s="28"/>
    </row>
    <row r="37" spans="2:12" s="1" customFormat="1" ht="14.45" hidden="1" customHeight="1">
      <c r="B37" s="28"/>
      <c r="E37" s="23" t="s">
        <v>46</v>
      </c>
      <c r="F37" s="82">
        <f>ROUND((SUM(BI129:BI190)),  2)</f>
        <v>0</v>
      </c>
      <c r="I37" s="92">
        <v>0</v>
      </c>
      <c r="J37" s="82">
        <f>0</f>
        <v>0</v>
      </c>
      <c r="L37" s="28"/>
    </row>
    <row r="38" spans="2:12" s="1" customFormat="1" ht="6.95" customHeight="1">
      <c r="B38" s="28"/>
      <c r="L38" s="28"/>
    </row>
    <row r="39" spans="2:12" s="1" customFormat="1" ht="25.35" customHeight="1">
      <c r="B39" s="28"/>
      <c r="C39" s="93"/>
      <c r="D39" s="94" t="s">
        <v>47</v>
      </c>
      <c r="E39" s="53"/>
      <c r="F39" s="53"/>
      <c r="G39" s="95" t="s">
        <v>48</v>
      </c>
      <c r="H39" s="96" t="s">
        <v>49</v>
      </c>
      <c r="I39" s="53"/>
      <c r="J39" s="97">
        <f>SUM(J30:J37)</f>
        <v>0</v>
      </c>
      <c r="K39" s="98"/>
      <c r="L39" s="28"/>
    </row>
    <row r="40" spans="2:12" s="1" customFormat="1" ht="14.45" customHeight="1">
      <c r="B40" s="28"/>
      <c r="L40" s="28"/>
    </row>
    <row r="41" spans="2:12" ht="14.45" customHeight="1">
      <c r="B41" s="16"/>
      <c r="L41" s="16"/>
    </row>
    <row r="42" spans="2:12" ht="14.45" customHeight="1">
      <c r="B42" s="16"/>
      <c r="L42" s="16"/>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47" s="1" customFormat="1" ht="6.95" customHeight="1">
      <c r="B81" s="42"/>
      <c r="C81" s="43"/>
      <c r="D81" s="43"/>
      <c r="E81" s="43"/>
      <c r="F81" s="43"/>
      <c r="G81" s="43"/>
      <c r="H81" s="43"/>
      <c r="I81" s="43"/>
      <c r="J81" s="43"/>
      <c r="K81" s="43"/>
      <c r="L81" s="28"/>
    </row>
    <row r="82" spans="2:47" s="1" customFormat="1" ht="24.95" customHeight="1">
      <c r="B82" s="28"/>
      <c r="C82" s="17" t="s">
        <v>155</v>
      </c>
      <c r="L82" s="28"/>
    </row>
    <row r="83" spans="2:47" s="1" customFormat="1" ht="6.95" customHeight="1">
      <c r="B83" s="28"/>
      <c r="L83" s="28"/>
    </row>
    <row r="84" spans="2:47" s="1" customFormat="1" ht="12" customHeight="1">
      <c r="B84" s="28"/>
      <c r="C84" s="23" t="s">
        <v>16</v>
      </c>
      <c r="L84" s="28"/>
    </row>
    <row r="85" spans="2:47" s="1" customFormat="1" ht="16.5" customHeight="1">
      <c r="B85" s="28"/>
      <c r="E85" s="655" t="str">
        <f>E7</f>
        <v>Rekonstrukce a modernizace fotbalového hřiště SK Union Břevnov</v>
      </c>
      <c r="F85" s="656"/>
      <c r="G85" s="656"/>
      <c r="H85" s="656"/>
      <c r="L85" s="28"/>
    </row>
    <row r="86" spans="2:47" s="1" customFormat="1" ht="12" customHeight="1">
      <c r="B86" s="28"/>
      <c r="C86" s="23" t="s">
        <v>153</v>
      </c>
      <c r="L86" s="28"/>
    </row>
    <row r="87" spans="2:47" s="1" customFormat="1" ht="16.5" customHeight="1">
      <c r="B87" s="28"/>
      <c r="E87" s="614" t="str">
        <f>E9</f>
        <v>SO-01 - Bourání, HTÚ</v>
      </c>
      <c r="F87" s="654"/>
      <c r="G87" s="654"/>
      <c r="H87" s="654"/>
      <c r="L87" s="28"/>
    </row>
    <row r="88" spans="2:47" s="1" customFormat="1" ht="6.95" customHeight="1">
      <c r="B88" s="28"/>
      <c r="L88" s="28"/>
    </row>
    <row r="89" spans="2:47" s="1" customFormat="1" ht="12" customHeight="1">
      <c r="B89" s="28"/>
      <c r="C89" s="23" t="s">
        <v>20</v>
      </c>
      <c r="F89" s="21" t="str">
        <f>F12</f>
        <v>Praha 6</v>
      </c>
      <c r="I89" s="23" t="s">
        <v>22</v>
      </c>
      <c r="J89" s="48" t="str">
        <f>IF(J12="","",J12)</f>
        <v>19. 12. 2025</v>
      </c>
      <c r="L89" s="28"/>
    </row>
    <row r="90" spans="2:47" s="1" customFormat="1" ht="6.95" customHeight="1">
      <c r="B90" s="28"/>
      <c r="L90" s="28"/>
    </row>
    <row r="91" spans="2:47" s="1" customFormat="1" ht="25.7" customHeight="1">
      <c r="B91" s="28"/>
      <c r="C91" s="23" t="s">
        <v>24</v>
      </c>
      <c r="F91" s="21" t="str">
        <f>E15</f>
        <v>Městská část Praha 6</v>
      </c>
      <c r="I91" s="23" t="s">
        <v>30</v>
      </c>
      <c r="J91" s="26" t="str">
        <f>E21</f>
        <v>Sportovní projekty s.r.o.</v>
      </c>
      <c r="L91" s="28"/>
    </row>
    <row r="92" spans="2:47" s="1" customFormat="1" ht="15.2" customHeight="1">
      <c r="B92" s="28"/>
      <c r="C92" s="23" t="s">
        <v>28</v>
      </c>
      <c r="F92" s="21" t="str">
        <f>IF(E18="","",E18)</f>
        <v>Vyplň údaj</v>
      </c>
      <c r="I92" s="23" t="s">
        <v>33</v>
      </c>
      <c r="J92" s="26" t="str">
        <f>E24</f>
        <v>F.Pecka</v>
      </c>
      <c r="L92" s="28"/>
    </row>
    <row r="93" spans="2:47" s="1" customFormat="1" ht="10.35" customHeight="1">
      <c r="B93" s="28"/>
      <c r="L93" s="28"/>
    </row>
    <row r="94" spans="2:47" s="1" customFormat="1" ht="29.25" customHeight="1">
      <c r="B94" s="28"/>
      <c r="C94" s="101" t="s">
        <v>156</v>
      </c>
      <c r="D94" s="93"/>
      <c r="E94" s="93"/>
      <c r="F94" s="93"/>
      <c r="G94" s="93"/>
      <c r="H94" s="93"/>
      <c r="I94" s="93"/>
      <c r="J94" s="102" t="s">
        <v>157</v>
      </c>
      <c r="K94" s="93"/>
      <c r="L94" s="28"/>
    </row>
    <row r="95" spans="2:47" s="1" customFormat="1" ht="10.35" customHeight="1">
      <c r="B95" s="28"/>
      <c r="L95" s="28"/>
    </row>
    <row r="96" spans="2:47" s="1" customFormat="1" ht="22.7" customHeight="1">
      <c r="B96" s="28"/>
      <c r="C96" s="103" t="s">
        <v>158</v>
      </c>
      <c r="J96" s="62">
        <f>J129</f>
        <v>0</v>
      </c>
      <c r="L96" s="28"/>
      <c r="AU96" s="13" t="s">
        <v>159</v>
      </c>
    </row>
    <row r="97" spans="2:12" s="8" customFormat="1" ht="24.95" customHeight="1">
      <c r="B97" s="104"/>
      <c r="D97" s="105" t="s">
        <v>160</v>
      </c>
      <c r="E97" s="106"/>
      <c r="F97" s="106"/>
      <c r="G97" s="106"/>
      <c r="H97" s="106"/>
      <c r="I97" s="106"/>
      <c r="J97" s="107">
        <f>J130</f>
        <v>0</v>
      </c>
      <c r="L97" s="104"/>
    </row>
    <row r="98" spans="2:12" s="9" customFormat="1" ht="19.899999999999999" customHeight="1">
      <c r="B98" s="108"/>
      <c r="D98" s="109" t="s">
        <v>161</v>
      </c>
      <c r="E98" s="110"/>
      <c r="F98" s="110"/>
      <c r="G98" s="110"/>
      <c r="H98" s="110"/>
      <c r="I98" s="110"/>
      <c r="J98" s="111">
        <f>J131</f>
        <v>0</v>
      </c>
      <c r="L98" s="108"/>
    </row>
    <row r="99" spans="2:12" s="9" customFormat="1" ht="19.899999999999999" customHeight="1">
      <c r="B99" s="108"/>
      <c r="D99" s="109" t="s">
        <v>162</v>
      </c>
      <c r="E99" s="110"/>
      <c r="F99" s="110"/>
      <c r="G99" s="110"/>
      <c r="H99" s="110"/>
      <c r="I99" s="110"/>
      <c r="J99" s="111">
        <f>J153</f>
        <v>0</v>
      </c>
      <c r="L99" s="108"/>
    </row>
    <row r="100" spans="2:12" s="9" customFormat="1" ht="19.899999999999999" customHeight="1">
      <c r="B100" s="108"/>
      <c r="D100" s="109" t="s">
        <v>163</v>
      </c>
      <c r="E100" s="110"/>
      <c r="F100" s="110"/>
      <c r="G100" s="110"/>
      <c r="H100" s="110"/>
      <c r="I100" s="110"/>
      <c r="J100" s="111">
        <f>J155</f>
        <v>0</v>
      </c>
      <c r="L100" s="108"/>
    </row>
    <row r="101" spans="2:12" s="9" customFormat="1" ht="19.899999999999999" customHeight="1">
      <c r="B101" s="108"/>
      <c r="D101" s="109" t="s">
        <v>164</v>
      </c>
      <c r="E101" s="110"/>
      <c r="F101" s="110"/>
      <c r="G101" s="110"/>
      <c r="H101" s="110"/>
      <c r="I101" s="110"/>
      <c r="J101" s="111">
        <f>J166</f>
        <v>0</v>
      </c>
      <c r="L101" s="108"/>
    </row>
    <row r="102" spans="2:12" s="9" customFormat="1" ht="19.899999999999999" customHeight="1">
      <c r="B102" s="108"/>
      <c r="D102" s="109" t="s">
        <v>165</v>
      </c>
      <c r="E102" s="110"/>
      <c r="F102" s="110"/>
      <c r="G102" s="110"/>
      <c r="H102" s="110"/>
      <c r="I102" s="110"/>
      <c r="J102" s="111">
        <f>J177</f>
        <v>0</v>
      </c>
      <c r="L102" s="108"/>
    </row>
    <row r="103" spans="2:12" s="8" customFormat="1" ht="24.95" customHeight="1">
      <c r="B103" s="104"/>
      <c r="D103" s="105" t="s">
        <v>166</v>
      </c>
      <c r="E103" s="106"/>
      <c r="F103" s="106"/>
      <c r="G103" s="106"/>
      <c r="H103" s="106"/>
      <c r="I103" s="106"/>
      <c r="J103" s="107">
        <f>J179</f>
        <v>0</v>
      </c>
      <c r="L103" s="104"/>
    </row>
    <row r="104" spans="2:12" s="9" customFormat="1" ht="19.899999999999999" customHeight="1">
      <c r="B104" s="108"/>
      <c r="D104" s="109" t="s">
        <v>167</v>
      </c>
      <c r="E104" s="110"/>
      <c r="F104" s="110"/>
      <c r="G104" s="110"/>
      <c r="H104" s="110"/>
      <c r="I104" s="110"/>
      <c r="J104" s="111">
        <f>J180</f>
        <v>0</v>
      </c>
      <c r="L104" s="108"/>
    </row>
    <row r="105" spans="2:12" s="8" customFormat="1" ht="24.95" customHeight="1">
      <c r="B105" s="104"/>
      <c r="D105" s="105" t="s">
        <v>168</v>
      </c>
      <c r="E105" s="106"/>
      <c r="F105" s="106"/>
      <c r="G105" s="106"/>
      <c r="H105" s="106"/>
      <c r="I105" s="106"/>
      <c r="J105" s="107">
        <f>J182</f>
        <v>0</v>
      </c>
      <c r="L105" s="104"/>
    </row>
    <row r="106" spans="2:12" s="9" customFormat="1" ht="19.899999999999999" customHeight="1">
      <c r="B106" s="108"/>
      <c r="D106" s="109" t="s">
        <v>169</v>
      </c>
      <c r="E106" s="110"/>
      <c r="F106" s="110"/>
      <c r="G106" s="110"/>
      <c r="H106" s="110"/>
      <c r="I106" s="110"/>
      <c r="J106" s="111">
        <f>J183</f>
        <v>0</v>
      </c>
      <c r="L106" s="108"/>
    </row>
    <row r="107" spans="2:12" s="9" customFormat="1" ht="19.899999999999999" customHeight="1">
      <c r="B107" s="108"/>
      <c r="D107" s="109" t="s">
        <v>170</v>
      </c>
      <c r="E107" s="110"/>
      <c r="F107" s="110"/>
      <c r="G107" s="110"/>
      <c r="H107" s="110"/>
      <c r="I107" s="110"/>
      <c r="J107" s="111">
        <f>J185</f>
        <v>0</v>
      </c>
      <c r="L107" s="108"/>
    </row>
    <row r="108" spans="2:12" s="9" customFormat="1" ht="19.899999999999999" customHeight="1">
      <c r="B108" s="108"/>
      <c r="D108" s="109" t="s">
        <v>171</v>
      </c>
      <c r="E108" s="110"/>
      <c r="F108" s="110"/>
      <c r="G108" s="110"/>
      <c r="H108" s="110"/>
      <c r="I108" s="110"/>
      <c r="J108" s="111">
        <f>J187</f>
        <v>0</v>
      </c>
      <c r="L108" s="108"/>
    </row>
    <row r="109" spans="2:12" s="9" customFormat="1" ht="19.899999999999999" customHeight="1">
      <c r="B109" s="108"/>
      <c r="D109" s="109" t="s">
        <v>172</v>
      </c>
      <c r="E109" s="110"/>
      <c r="F109" s="110"/>
      <c r="G109" s="110"/>
      <c r="H109" s="110"/>
      <c r="I109" s="110"/>
      <c r="J109" s="111">
        <f>J189</f>
        <v>0</v>
      </c>
      <c r="L109" s="108"/>
    </row>
    <row r="110" spans="2:12" s="1" customFormat="1" ht="21.75" customHeight="1">
      <c r="B110" s="28"/>
      <c r="L110" s="28"/>
    </row>
    <row r="111" spans="2:12" s="1" customFormat="1" ht="6.95" customHeight="1">
      <c r="B111" s="40"/>
      <c r="C111" s="41"/>
      <c r="D111" s="41"/>
      <c r="E111" s="41"/>
      <c r="F111" s="41"/>
      <c r="G111" s="41"/>
      <c r="H111" s="41"/>
      <c r="I111" s="41"/>
      <c r="J111" s="41"/>
      <c r="K111" s="41"/>
      <c r="L111" s="28"/>
    </row>
    <row r="115" spans="2:20" s="1" customFormat="1" ht="6.95" customHeight="1">
      <c r="B115" s="42"/>
      <c r="C115" s="43"/>
      <c r="D115" s="43"/>
      <c r="E115" s="43"/>
      <c r="F115" s="43"/>
      <c r="G115" s="43"/>
      <c r="H115" s="43"/>
      <c r="I115" s="43"/>
      <c r="J115" s="43"/>
      <c r="K115" s="43"/>
      <c r="L115" s="28"/>
    </row>
    <row r="116" spans="2:20" s="1" customFormat="1" ht="24.95" customHeight="1">
      <c r="B116" s="28"/>
      <c r="C116" s="17" t="s">
        <v>173</v>
      </c>
      <c r="L116" s="28"/>
    </row>
    <row r="117" spans="2:20" s="1" customFormat="1" ht="6.95" customHeight="1">
      <c r="B117" s="28"/>
      <c r="L117" s="28"/>
    </row>
    <row r="118" spans="2:20" s="1" customFormat="1" ht="12" customHeight="1">
      <c r="B118" s="28"/>
      <c r="C118" s="23" t="s">
        <v>16</v>
      </c>
      <c r="L118" s="28"/>
    </row>
    <row r="119" spans="2:20" s="1" customFormat="1" ht="16.5" customHeight="1">
      <c r="B119" s="28"/>
      <c r="E119" s="655" t="str">
        <f>E7</f>
        <v>Rekonstrukce a modernizace fotbalového hřiště SK Union Břevnov</v>
      </c>
      <c r="F119" s="656"/>
      <c r="G119" s="656"/>
      <c r="H119" s="656"/>
      <c r="L119" s="28"/>
    </row>
    <row r="120" spans="2:20" s="1" customFormat="1" ht="12" customHeight="1">
      <c r="B120" s="28"/>
      <c r="C120" s="23" t="s">
        <v>153</v>
      </c>
      <c r="L120" s="28"/>
    </row>
    <row r="121" spans="2:20" s="1" customFormat="1" ht="16.5" customHeight="1">
      <c r="B121" s="28"/>
      <c r="E121" s="614" t="str">
        <f>E9</f>
        <v>SO-01 - Bourání, HTÚ</v>
      </c>
      <c r="F121" s="654"/>
      <c r="G121" s="654"/>
      <c r="H121" s="654"/>
      <c r="L121" s="28"/>
    </row>
    <row r="122" spans="2:20" s="1" customFormat="1" ht="6.95" customHeight="1">
      <c r="B122" s="28"/>
      <c r="L122" s="28"/>
    </row>
    <row r="123" spans="2:20" s="1" customFormat="1" ht="12" customHeight="1">
      <c r="B123" s="28"/>
      <c r="C123" s="23" t="s">
        <v>20</v>
      </c>
      <c r="F123" s="21" t="str">
        <f>F12</f>
        <v>Praha 6</v>
      </c>
      <c r="I123" s="23" t="s">
        <v>22</v>
      </c>
      <c r="J123" s="48" t="str">
        <f>IF(J12="","",J12)</f>
        <v>19. 12. 2025</v>
      </c>
      <c r="L123" s="28"/>
    </row>
    <row r="124" spans="2:20" s="1" customFormat="1" ht="6.95" customHeight="1">
      <c r="B124" s="28"/>
      <c r="L124" s="28"/>
    </row>
    <row r="125" spans="2:20" s="1" customFormat="1" ht="25.7" customHeight="1">
      <c r="B125" s="28"/>
      <c r="C125" s="23" t="s">
        <v>24</v>
      </c>
      <c r="F125" s="21" t="str">
        <f>E15</f>
        <v>Městská část Praha 6</v>
      </c>
      <c r="I125" s="23" t="s">
        <v>30</v>
      </c>
      <c r="J125" s="26" t="str">
        <f>E21</f>
        <v>Sportovní projekty s.r.o.</v>
      </c>
      <c r="L125" s="28"/>
    </row>
    <row r="126" spans="2:20" s="1" customFormat="1" ht="15.2" customHeight="1">
      <c r="B126" s="28"/>
      <c r="C126" s="23" t="s">
        <v>28</v>
      </c>
      <c r="F126" s="21" t="str">
        <f>IF(E18="","",E18)</f>
        <v>Vyplň údaj</v>
      </c>
      <c r="I126" s="23" t="s">
        <v>33</v>
      </c>
      <c r="J126" s="26" t="str">
        <f>E24</f>
        <v>F.Pecka</v>
      </c>
      <c r="L126" s="28"/>
    </row>
    <row r="127" spans="2:20" s="1" customFormat="1" ht="10.35" customHeight="1">
      <c r="B127" s="28"/>
      <c r="L127" s="28"/>
    </row>
    <row r="128" spans="2:20" s="10" customFormat="1" ht="29.25" customHeight="1">
      <c r="B128" s="112"/>
      <c r="C128" s="113" t="s">
        <v>174</v>
      </c>
      <c r="D128" s="114" t="s">
        <v>62</v>
      </c>
      <c r="E128" s="114" t="s">
        <v>58</v>
      </c>
      <c r="F128" s="114" t="s">
        <v>59</v>
      </c>
      <c r="G128" s="114" t="s">
        <v>175</v>
      </c>
      <c r="H128" s="114" t="s">
        <v>176</v>
      </c>
      <c r="I128" s="114" t="s">
        <v>177</v>
      </c>
      <c r="J128" s="115" t="s">
        <v>157</v>
      </c>
      <c r="K128" s="116" t="s">
        <v>178</v>
      </c>
      <c r="L128" s="112"/>
      <c r="M128" s="55" t="s">
        <v>1</v>
      </c>
      <c r="N128" s="56" t="s">
        <v>41</v>
      </c>
      <c r="O128" s="56" t="s">
        <v>179</v>
      </c>
      <c r="P128" s="56" t="s">
        <v>180</v>
      </c>
      <c r="Q128" s="56" t="s">
        <v>181</v>
      </c>
      <c r="R128" s="56" t="s">
        <v>182</v>
      </c>
      <c r="S128" s="56" t="s">
        <v>183</v>
      </c>
      <c r="T128" s="57" t="s">
        <v>184</v>
      </c>
    </row>
    <row r="129" spans="2:65" s="1" customFormat="1" ht="22.7" customHeight="1">
      <c r="B129" s="28"/>
      <c r="C129" s="60" t="s">
        <v>185</v>
      </c>
      <c r="J129" s="117">
        <f>BK129</f>
        <v>0</v>
      </c>
      <c r="L129" s="28"/>
      <c r="M129" s="58"/>
      <c r="N129" s="49"/>
      <c r="O129" s="49"/>
      <c r="P129" s="118">
        <f>P130+P179+P182</f>
        <v>0</v>
      </c>
      <c r="Q129" s="49"/>
      <c r="R129" s="118">
        <f>R130+R179+R182</f>
        <v>0.61868000000000001</v>
      </c>
      <c r="S129" s="49"/>
      <c r="T129" s="119">
        <f>T130+T179+T182</f>
        <v>189.37938399999999</v>
      </c>
      <c r="AT129" s="13" t="s">
        <v>76</v>
      </c>
      <c r="AU129" s="13" t="s">
        <v>159</v>
      </c>
      <c r="BK129" s="120">
        <f>BK130+BK179+BK182</f>
        <v>0</v>
      </c>
    </row>
    <row r="130" spans="2:65" s="11" customFormat="1" ht="25.9" customHeight="1">
      <c r="B130" s="121"/>
      <c r="D130" s="122" t="s">
        <v>76</v>
      </c>
      <c r="E130" s="123" t="s">
        <v>186</v>
      </c>
      <c r="F130" s="123" t="s">
        <v>187</v>
      </c>
      <c r="I130" s="124"/>
      <c r="J130" s="125">
        <f>BK130</f>
        <v>0</v>
      </c>
      <c r="L130" s="121"/>
      <c r="M130" s="126"/>
      <c r="P130" s="127">
        <f>P131+P153+P155+P166+P177</f>
        <v>0</v>
      </c>
      <c r="R130" s="127">
        <f>R131+R153+R155+R166+R177</f>
        <v>0.61868000000000001</v>
      </c>
      <c r="T130" s="128">
        <f>T131+T153+T155+T166+T177</f>
        <v>187.42438399999998</v>
      </c>
      <c r="AR130" s="122" t="s">
        <v>85</v>
      </c>
      <c r="AT130" s="129" t="s">
        <v>76</v>
      </c>
      <c r="AU130" s="129" t="s">
        <v>77</v>
      </c>
      <c r="AY130" s="122" t="s">
        <v>188</v>
      </c>
      <c r="BK130" s="130">
        <f>BK131+BK153+BK155+BK166+BK177</f>
        <v>0</v>
      </c>
    </row>
    <row r="131" spans="2:65" s="11" customFormat="1" ht="22.7" customHeight="1">
      <c r="B131" s="121"/>
      <c r="D131" s="122" t="s">
        <v>76</v>
      </c>
      <c r="E131" s="131" t="s">
        <v>85</v>
      </c>
      <c r="F131" s="131" t="s">
        <v>189</v>
      </c>
      <c r="I131" s="124"/>
      <c r="J131" s="132">
        <f>BK131</f>
        <v>0</v>
      </c>
      <c r="L131" s="121"/>
      <c r="M131" s="126"/>
      <c r="P131" s="127">
        <f>SUM(P132:P152)</f>
        <v>0</v>
      </c>
      <c r="R131" s="127">
        <f>SUM(R132:R152)</f>
        <v>0.61487999999999998</v>
      </c>
      <c r="T131" s="128">
        <f>SUM(T132:T152)</f>
        <v>159.02851999999999</v>
      </c>
      <c r="AR131" s="122" t="s">
        <v>85</v>
      </c>
      <c r="AT131" s="129" t="s">
        <v>76</v>
      </c>
      <c r="AU131" s="129" t="s">
        <v>85</v>
      </c>
      <c r="AY131" s="122" t="s">
        <v>188</v>
      </c>
      <c r="BK131" s="130">
        <f>SUM(BK132:BK152)</f>
        <v>0</v>
      </c>
    </row>
    <row r="132" spans="2:65" s="1" customFormat="1" ht="24.2" customHeight="1">
      <c r="B132" s="28"/>
      <c r="C132" s="133" t="s">
        <v>85</v>
      </c>
      <c r="D132" s="133" t="s">
        <v>190</v>
      </c>
      <c r="E132" s="134" t="s">
        <v>191</v>
      </c>
      <c r="F132" s="135" t="s">
        <v>192</v>
      </c>
      <c r="G132" s="136" t="s">
        <v>193</v>
      </c>
      <c r="H132" s="137">
        <v>4</v>
      </c>
      <c r="I132" s="138"/>
      <c r="J132" s="139">
        <f t="shared" ref="J132:J152" si="0">ROUND(I132*H132,2)</f>
        <v>0</v>
      </c>
      <c r="K132" s="140"/>
      <c r="L132" s="28"/>
      <c r="M132" s="141" t="s">
        <v>1</v>
      </c>
      <c r="N132" s="142" t="s">
        <v>42</v>
      </c>
      <c r="P132" s="143">
        <f t="shared" ref="P132:P152" si="1">O132*H132</f>
        <v>0</v>
      </c>
      <c r="Q132" s="143">
        <v>0</v>
      </c>
      <c r="R132" s="143">
        <f t="shared" ref="R132:R152" si="2">Q132*H132</f>
        <v>0</v>
      </c>
      <c r="S132" s="143">
        <v>0</v>
      </c>
      <c r="T132" s="144">
        <f t="shared" ref="T132:T152" si="3">S132*H132</f>
        <v>0</v>
      </c>
      <c r="AR132" s="145" t="s">
        <v>194</v>
      </c>
      <c r="AT132" s="145" t="s">
        <v>190</v>
      </c>
      <c r="AU132" s="145" t="s">
        <v>87</v>
      </c>
      <c r="AY132" s="13" t="s">
        <v>188</v>
      </c>
      <c r="BE132" s="146">
        <f t="shared" ref="BE132:BE152" si="4">IF(N132="základní",J132,0)</f>
        <v>0</v>
      </c>
      <c r="BF132" s="146">
        <f t="shared" ref="BF132:BF152" si="5">IF(N132="snížená",J132,0)</f>
        <v>0</v>
      </c>
      <c r="BG132" s="146">
        <f t="shared" ref="BG132:BG152" si="6">IF(N132="zákl. přenesená",J132,0)</f>
        <v>0</v>
      </c>
      <c r="BH132" s="146">
        <f t="shared" ref="BH132:BH152" si="7">IF(N132="sníž. přenesená",J132,0)</f>
        <v>0</v>
      </c>
      <c r="BI132" s="146">
        <f t="shared" ref="BI132:BI152" si="8">IF(N132="nulová",J132,0)</f>
        <v>0</v>
      </c>
      <c r="BJ132" s="13" t="s">
        <v>85</v>
      </c>
      <c r="BK132" s="146">
        <f t="shared" ref="BK132:BK152" si="9">ROUND(I132*H132,2)</f>
        <v>0</v>
      </c>
      <c r="BL132" s="13" t="s">
        <v>194</v>
      </c>
      <c r="BM132" s="145" t="s">
        <v>195</v>
      </c>
    </row>
    <row r="133" spans="2:65" s="1" customFormat="1" ht="33" customHeight="1">
      <c r="B133" s="28"/>
      <c r="C133" s="133" t="s">
        <v>87</v>
      </c>
      <c r="D133" s="133" t="s">
        <v>190</v>
      </c>
      <c r="E133" s="134" t="s">
        <v>196</v>
      </c>
      <c r="F133" s="135" t="s">
        <v>197</v>
      </c>
      <c r="G133" s="136" t="s">
        <v>193</v>
      </c>
      <c r="H133" s="137">
        <v>4</v>
      </c>
      <c r="I133" s="138"/>
      <c r="J133" s="139">
        <f t="shared" si="0"/>
        <v>0</v>
      </c>
      <c r="K133" s="140"/>
      <c r="L133" s="28"/>
      <c r="M133" s="141" t="s">
        <v>1</v>
      </c>
      <c r="N133" s="142" t="s">
        <v>42</v>
      </c>
      <c r="P133" s="143">
        <f t="shared" si="1"/>
        <v>0</v>
      </c>
      <c r="Q133" s="143">
        <v>0</v>
      </c>
      <c r="R133" s="143">
        <f t="shared" si="2"/>
        <v>0</v>
      </c>
      <c r="S133" s="143">
        <v>0</v>
      </c>
      <c r="T133" s="144">
        <f t="shared" si="3"/>
        <v>0</v>
      </c>
      <c r="AR133" s="145" t="s">
        <v>194</v>
      </c>
      <c r="AT133" s="145" t="s">
        <v>190</v>
      </c>
      <c r="AU133" s="145" t="s">
        <v>87</v>
      </c>
      <c r="AY133" s="13" t="s">
        <v>188</v>
      </c>
      <c r="BE133" s="146">
        <f t="shared" si="4"/>
        <v>0</v>
      </c>
      <c r="BF133" s="146">
        <f t="shared" si="5"/>
        <v>0</v>
      </c>
      <c r="BG133" s="146">
        <f t="shared" si="6"/>
        <v>0</v>
      </c>
      <c r="BH133" s="146">
        <f t="shared" si="7"/>
        <v>0</v>
      </c>
      <c r="BI133" s="146">
        <f t="shared" si="8"/>
        <v>0</v>
      </c>
      <c r="BJ133" s="13" t="s">
        <v>85</v>
      </c>
      <c r="BK133" s="146">
        <f t="shared" si="9"/>
        <v>0</v>
      </c>
      <c r="BL133" s="13" t="s">
        <v>194</v>
      </c>
      <c r="BM133" s="145" t="s">
        <v>198</v>
      </c>
    </row>
    <row r="134" spans="2:65" s="1" customFormat="1" ht="33" customHeight="1">
      <c r="B134" s="28"/>
      <c r="C134" s="133" t="s">
        <v>199</v>
      </c>
      <c r="D134" s="133" t="s">
        <v>190</v>
      </c>
      <c r="E134" s="134" t="s">
        <v>200</v>
      </c>
      <c r="F134" s="135" t="s">
        <v>201</v>
      </c>
      <c r="G134" s="136" t="s">
        <v>193</v>
      </c>
      <c r="H134" s="137">
        <v>2</v>
      </c>
      <c r="I134" s="138"/>
      <c r="J134" s="139">
        <f t="shared" si="0"/>
        <v>0</v>
      </c>
      <c r="K134" s="140"/>
      <c r="L134" s="28"/>
      <c r="M134" s="141" t="s">
        <v>1</v>
      </c>
      <c r="N134" s="142" t="s">
        <v>42</v>
      </c>
      <c r="P134" s="143">
        <f t="shared" si="1"/>
        <v>0</v>
      </c>
      <c r="Q134" s="143">
        <v>0</v>
      </c>
      <c r="R134" s="143">
        <f t="shared" si="2"/>
        <v>0</v>
      </c>
      <c r="S134" s="143">
        <v>0</v>
      </c>
      <c r="T134" s="144">
        <f t="shared" si="3"/>
        <v>0</v>
      </c>
      <c r="AR134" s="145" t="s">
        <v>194</v>
      </c>
      <c r="AT134" s="145" t="s">
        <v>190</v>
      </c>
      <c r="AU134" s="145" t="s">
        <v>87</v>
      </c>
      <c r="AY134" s="13" t="s">
        <v>188</v>
      </c>
      <c r="BE134" s="146">
        <f t="shared" si="4"/>
        <v>0</v>
      </c>
      <c r="BF134" s="146">
        <f t="shared" si="5"/>
        <v>0</v>
      </c>
      <c r="BG134" s="146">
        <f t="shared" si="6"/>
        <v>0</v>
      </c>
      <c r="BH134" s="146">
        <f t="shared" si="7"/>
        <v>0</v>
      </c>
      <c r="BI134" s="146">
        <f t="shared" si="8"/>
        <v>0</v>
      </c>
      <c r="BJ134" s="13" t="s">
        <v>85</v>
      </c>
      <c r="BK134" s="146">
        <f t="shared" si="9"/>
        <v>0</v>
      </c>
      <c r="BL134" s="13" t="s">
        <v>194</v>
      </c>
      <c r="BM134" s="145" t="s">
        <v>202</v>
      </c>
    </row>
    <row r="135" spans="2:65" s="1" customFormat="1" ht="33" customHeight="1">
      <c r="B135" s="28"/>
      <c r="C135" s="133" t="s">
        <v>194</v>
      </c>
      <c r="D135" s="133" t="s">
        <v>190</v>
      </c>
      <c r="E135" s="134" t="s">
        <v>203</v>
      </c>
      <c r="F135" s="135" t="s">
        <v>204</v>
      </c>
      <c r="G135" s="136" t="s">
        <v>205</v>
      </c>
      <c r="H135" s="137">
        <v>136.08600000000001</v>
      </c>
      <c r="I135" s="138"/>
      <c r="J135" s="139">
        <f t="shared" si="0"/>
        <v>0</v>
      </c>
      <c r="K135" s="140"/>
      <c r="L135" s="28"/>
      <c r="M135" s="141" t="s">
        <v>1</v>
      </c>
      <c r="N135" s="142" t="s">
        <v>42</v>
      </c>
      <c r="P135" s="143">
        <f t="shared" si="1"/>
        <v>0</v>
      </c>
      <c r="Q135" s="143">
        <v>0</v>
      </c>
      <c r="R135" s="143">
        <f t="shared" si="2"/>
        <v>0</v>
      </c>
      <c r="S135" s="143">
        <v>0.4</v>
      </c>
      <c r="T135" s="144">
        <f t="shared" si="3"/>
        <v>54.434400000000011</v>
      </c>
      <c r="AR135" s="145" t="s">
        <v>194</v>
      </c>
      <c r="AT135" s="145" t="s">
        <v>190</v>
      </c>
      <c r="AU135" s="145" t="s">
        <v>87</v>
      </c>
      <c r="AY135" s="13" t="s">
        <v>188</v>
      </c>
      <c r="BE135" s="146">
        <f t="shared" si="4"/>
        <v>0</v>
      </c>
      <c r="BF135" s="146">
        <f t="shared" si="5"/>
        <v>0</v>
      </c>
      <c r="BG135" s="146">
        <f t="shared" si="6"/>
        <v>0</v>
      </c>
      <c r="BH135" s="146">
        <f t="shared" si="7"/>
        <v>0</v>
      </c>
      <c r="BI135" s="146">
        <f t="shared" si="8"/>
        <v>0</v>
      </c>
      <c r="BJ135" s="13" t="s">
        <v>85</v>
      </c>
      <c r="BK135" s="146">
        <f t="shared" si="9"/>
        <v>0</v>
      </c>
      <c r="BL135" s="13" t="s">
        <v>194</v>
      </c>
      <c r="BM135" s="145" t="s">
        <v>206</v>
      </c>
    </row>
    <row r="136" spans="2:65" s="1" customFormat="1" ht="24.2" customHeight="1">
      <c r="B136" s="28"/>
      <c r="C136" s="133" t="s">
        <v>207</v>
      </c>
      <c r="D136" s="133" t="s">
        <v>190</v>
      </c>
      <c r="E136" s="134" t="s">
        <v>208</v>
      </c>
      <c r="F136" s="135" t="s">
        <v>209</v>
      </c>
      <c r="G136" s="136" t="s">
        <v>205</v>
      </c>
      <c r="H136" s="137">
        <v>289.36599999999999</v>
      </c>
      <c r="I136" s="138"/>
      <c r="J136" s="139">
        <f t="shared" si="0"/>
        <v>0</v>
      </c>
      <c r="K136" s="140"/>
      <c r="L136" s="28"/>
      <c r="M136" s="141" t="s">
        <v>1</v>
      </c>
      <c r="N136" s="142" t="s">
        <v>42</v>
      </c>
      <c r="P136" s="143">
        <f t="shared" si="1"/>
        <v>0</v>
      </c>
      <c r="Q136" s="143">
        <v>0</v>
      </c>
      <c r="R136" s="143">
        <f t="shared" si="2"/>
        <v>0</v>
      </c>
      <c r="S136" s="143">
        <v>0.17</v>
      </c>
      <c r="T136" s="144">
        <f t="shared" si="3"/>
        <v>49.192219999999999</v>
      </c>
      <c r="AR136" s="145" t="s">
        <v>194</v>
      </c>
      <c r="AT136" s="145" t="s">
        <v>190</v>
      </c>
      <c r="AU136" s="145" t="s">
        <v>87</v>
      </c>
      <c r="AY136" s="13" t="s">
        <v>188</v>
      </c>
      <c r="BE136" s="146">
        <f t="shared" si="4"/>
        <v>0</v>
      </c>
      <c r="BF136" s="146">
        <f t="shared" si="5"/>
        <v>0</v>
      </c>
      <c r="BG136" s="146">
        <f t="shared" si="6"/>
        <v>0</v>
      </c>
      <c r="BH136" s="146">
        <f t="shared" si="7"/>
        <v>0</v>
      </c>
      <c r="BI136" s="146">
        <f t="shared" si="8"/>
        <v>0</v>
      </c>
      <c r="BJ136" s="13" t="s">
        <v>85</v>
      </c>
      <c r="BK136" s="146">
        <f t="shared" si="9"/>
        <v>0</v>
      </c>
      <c r="BL136" s="13" t="s">
        <v>194</v>
      </c>
      <c r="BM136" s="145" t="s">
        <v>210</v>
      </c>
    </row>
    <row r="137" spans="2:65" s="1" customFormat="1" ht="24.2" customHeight="1">
      <c r="B137" s="28"/>
      <c r="C137" s="133" t="s">
        <v>211</v>
      </c>
      <c r="D137" s="133" t="s">
        <v>190</v>
      </c>
      <c r="E137" s="134" t="s">
        <v>212</v>
      </c>
      <c r="F137" s="135" t="s">
        <v>213</v>
      </c>
      <c r="G137" s="136" t="s">
        <v>205</v>
      </c>
      <c r="H137" s="137">
        <v>110.88</v>
      </c>
      <c r="I137" s="138"/>
      <c r="J137" s="139">
        <f t="shared" si="0"/>
        <v>0</v>
      </c>
      <c r="K137" s="140"/>
      <c r="L137" s="28"/>
      <c r="M137" s="141" t="s">
        <v>1</v>
      </c>
      <c r="N137" s="142" t="s">
        <v>42</v>
      </c>
      <c r="P137" s="143">
        <f t="shared" si="1"/>
        <v>0</v>
      </c>
      <c r="Q137" s="143">
        <v>0</v>
      </c>
      <c r="R137" s="143">
        <f t="shared" si="2"/>
        <v>0</v>
      </c>
      <c r="S137" s="143">
        <v>0.22</v>
      </c>
      <c r="T137" s="144">
        <f t="shared" si="3"/>
        <v>24.393599999999999</v>
      </c>
      <c r="AR137" s="145" t="s">
        <v>194</v>
      </c>
      <c r="AT137" s="145" t="s">
        <v>190</v>
      </c>
      <c r="AU137" s="145" t="s">
        <v>87</v>
      </c>
      <c r="AY137" s="13" t="s">
        <v>188</v>
      </c>
      <c r="BE137" s="146">
        <f t="shared" si="4"/>
        <v>0</v>
      </c>
      <c r="BF137" s="146">
        <f t="shared" si="5"/>
        <v>0</v>
      </c>
      <c r="BG137" s="146">
        <f t="shared" si="6"/>
        <v>0</v>
      </c>
      <c r="BH137" s="146">
        <f t="shared" si="7"/>
        <v>0</v>
      </c>
      <c r="BI137" s="146">
        <f t="shared" si="8"/>
        <v>0</v>
      </c>
      <c r="BJ137" s="13" t="s">
        <v>85</v>
      </c>
      <c r="BK137" s="146">
        <f t="shared" si="9"/>
        <v>0</v>
      </c>
      <c r="BL137" s="13" t="s">
        <v>194</v>
      </c>
      <c r="BM137" s="145" t="s">
        <v>214</v>
      </c>
    </row>
    <row r="138" spans="2:65" s="1" customFormat="1" ht="16.5" customHeight="1">
      <c r="B138" s="28"/>
      <c r="C138" s="133" t="s">
        <v>215</v>
      </c>
      <c r="D138" s="133" t="s">
        <v>190</v>
      </c>
      <c r="E138" s="134" t="s">
        <v>216</v>
      </c>
      <c r="F138" s="135" t="s">
        <v>217</v>
      </c>
      <c r="G138" s="136" t="s">
        <v>218</v>
      </c>
      <c r="H138" s="137">
        <v>151.26</v>
      </c>
      <c r="I138" s="138"/>
      <c r="J138" s="139">
        <f t="shared" si="0"/>
        <v>0</v>
      </c>
      <c r="K138" s="140"/>
      <c r="L138" s="28"/>
      <c r="M138" s="141" t="s">
        <v>1</v>
      </c>
      <c r="N138" s="142" t="s">
        <v>42</v>
      </c>
      <c r="P138" s="143">
        <f t="shared" si="1"/>
        <v>0</v>
      </c>
      <c r="Q138" s="143">
        <v>0</v>
      </c>
      <c r="R138" s="143">
        <f t="shared" si="2"/>
        <v>0</v>
      </c>
      <c r="S138" s="143">
        <v>0.20499999999999999</v>
      </c>
      <c r="T138" s="144">
        <f t="shared" si="3"/>
        <v>31.008299999999995</v>
      </c>
      <c r="AR138" s="145" t="s">
        <v>194</v>
      </c>
      <c r="AT138" s="145" t="s">
        <v>190</v>
      </c>
      <c r="AU138" s="145" t="s">
        <v>87</v>
      </c>
      <c r="AY138" s="13" t="s">
        <v>188</v>
      </c>
      <c r="BE138" s="146">
        <f t="shared" si="4"/>
        <v>0</v>
      </c>
      <c r="BF138" s="146">
        <f t="shared" si="5"/>
        <v>0</v>
      </c>
      <c r="BG138" s="146">
        <f t="shared" si="6"/>
        <v>0</v>
      </c>
      <c r="BH138" s="146">
        <f t="shared" si="7"/>
        <v>0</v>
      </c>
      <c r="BI138" s="146">
        <f t="shared" si="8"/>
        <v>0</v>
      </c>
      <c r="BJ138" s="13" t="s">
        <v>85</v>
      </c>
      <c r="BK138" s="146">
        <f t="shared" si="9"/>
        <v>0</v>
      </c>
      <c r="BL138" s="13" t="s">
        <v>194</v>
      </c>
      <c r="BM138" s="145" t="s">
        <v>219</v>
      </c>
    </row>
    <row r="139" spans="2:65" s="1" customFormat="1" ht="24.2" customHeight="1">
      <c r="B139" s="28"/>
      <c r="C139" s="133" t="s">
        <v>220</v>
      </c>
      <c r="D139" s="133" t="s">
        <v>190</v>
      </c>
      <c r="E139" s="134" t="s">
        <v>221</v>
      </c>
      <c r="F139" s="135" t="s">
        <v>222</v>
      </c>
      <c r="G139" s="136" t="s">
        <v>205</v>
      </c>
      <c r="H139" s="137">
        <v>9899</v>
      </c>
      <c r="I139" s="138"/>
      <c r="J139" s="139">
        <f t="shared" si="0"/>
        <v>0</v>
      </c>
      <c r="K139" s="140"/>
      <c r="L139" s="28"/>
      <c r="M139" s="141" t="s">
        <v>1</v>
      </c>
      <c r="N139" s="142" t="s">
        <v>42</v>
      </c>
      <c r="P139" s="143">
        <f t="shared" si="1"/>
        <v>0</v>
      </c>
      <c r="Q139" s="143">
        <v>0</v>
      </c>
      <c r="R139" s="143">
        <f t="shared" si="2"/>
        <v>0</v>
      </c>
      <c r="S139" s="143">
        <v>0</v>
      </c>
      <c r="T139" s="144">
        <f t="shared" si="3"/>
        <v>0</v>
      </c>
      <c r="AR139" s="145" t="s">
        <v>194</v>
      </c>
      <c r="AT139" s="145" t="s">
        <v>190</v>
      </c>
      <c r="AU139" s="145" t="s">
        <v>87</v>
      </c>
      <c r="AY139" s="13" t="s">
        <v>188</v>
      </c>
      <c r="BE139" s="146">
        <f t="shared" si="4"/>
        <v>0</v>
      </c>
      <c r="BF139" s="146">
        <f t="shared" si="5"/>
        <v>0</v>
      </c>
      <c r="BG139" s="146">
        <f t="shared" si="6"/>
        <v>0</v>
      </c>
      <c r="BH139" s="146">
        <f t="shared" si="7"/>
        <v>0</v>
      </c>
      <c r="BI139" s="146">
        <f t="shared" si="8"/>
        <v>0</v>
      </c>
      <c r="BJ139" s="13" t="s">
        <v>85</v>
      </c>
      <c r="BK139" s="146">
        <f t="shared" si="9"/>
        <v>0</v>
      </c>
      <c r="BL139" s="13" t="s">
        <v>194</v>
      </c>
      <c r="BM139" s="145" t="s">
        <v>223</v>
      </c>
    </row>
    <row r="140" spans="2:65" s="1" customFormat="1" ht="24.2" customHeight="1">
      <c r="B140" s="28"/>
      <c r="C140" s="133" t="s">
        <v>224</v>
      </c>
      <c r="D140" s="133" t="s">
        <v>190</v>
      </c>
      <c r="E140" s="134" t="s">
        <v>225</v>
      </c>
      <c r="F140" s="135" t="s">
        <v>226</v>
      </c>
      <c r="G140" s="136" t="s">
        <v>193</v>
      </c>
      <c r="H140" s="137">
        <v>4</v>
      </c>
      <c r="I140" s="138"/>
      <c r="J140" s="139">
        <f t="shared" si="0"/>
        <v>0</v>
      </c>
      <c r="K140" s="140"/>
      <c r="L140" s="28"/>
      <c r="M140" s="141" t="s">
        <v>1</v>
      </c>
      <c r="N140" s="142" t="s">
        <v>42</v>
      </c>
      <c r="P140" s="143">
        <f t="shared" si="1"/>
        <v>0</v>
      </c>
      <c r="Q140" s="143">
        <v>0</v>
      </c>
      <c r="R140" s="143">
        <f t="shared" si="2"/>
        <v>0</v>
      </c>
      <c r="S140" s="143">
        <v>0</v>
      </c>
      <c r="T140" s="144">
        <f t="shared" si="3"/>
        <v>0</v>
      </c>
      <c r="AR140" s="145" t="s">
        <v>194</v>
      </c>
      <c r="AT140" s="145" t="s">
        <v>190</v>
      </c>
      <c r="AU140" s="145" t="s">
        <v>87</v>
      </c>
      <c r="AY140" s="13" t="s">
        <v>188</v>
      </c>
      <c r="BE140" s="146">
        <f t="shared" si="4"/>
        <v>0</v>
      </c>
      <c r="BF140" s="146">
        <f t="shared" si="5"/>
        <v>0</v>
      </c>
      <c r="BG140" s="146">
        <f t="shared" si="6"/>
        <v>0</v>
      </c>
      <c r="BH140" s="146">
        <f t="shared" si="7"/>
        <v>0</v>
      </c>
      <c r="BI140" s="146">
        <f t="shared" si="8"/>
        <v>0</v>
      </c>
      <c r="BJ140" s="13" t="s">
        <v>85</v>
      </c>
      <c r="BK140" s="146">
        <f t="shared" si="9"/>
        <v>0</v>
      </c>
      <c r="BL140" s="13" t="s">
        <v>194</v>
      </c>
      <c r="BM140" s="145" t="s">
        <v>227</v>
      </c>
    </row>
    <row r="141" spans="2:65" s="1" customFormat="1" ht="24.2" customHeight="1">
      <c r="B141" s="28"/>
      <c r="C141" s="133" t="s">
        <v>228</v>
      </c>
      <c r="D141" s="133" t="s">
        <v>190</v>
      </c>
      <c r="E141" s="134" t="s">
        <v>229</v>
      </c>
      <c r="F141" s="135" t="s">
        <v>230</v>
      </c>
      <c r="G141" s="136" t="s">
        <v>193</v>
      </c>
      <c r="H141" s="137">
        <v>4</v>
      </c>
      <c r="I141" s="138"/>
      <c r="J141" s="139">
        <f t="shared" si="0"/>
        <v>0</v>
      </c>
      <c r="K141" s="140"/>
      <c r="L141" s="28"/>
      <c r="M141" s="141" t="s">
        <v>1</v>
      </c>
      <c r="N141" s="142" t="s">
        <v>42</v>
      </c>
      <c r="P141" s="143">
        <f t="shared" si="1"/>
        <v>0</v>
      </c>
      <c r="Q141" s="143">
        <v>0</v>
      </c>
      <c r="R141" s="143">
        <f t="shared" si="2"/>
        <v>0</v>
      </c>
      <c r="S141" s="143">
        <v>0</v>
      </c>
      <c r="T141" s="144">
        <f t="shared" si="3"/>
        <v>0</v>
      </c>
      <c r="AR141" s="145" t="s">
        <v>194</v>
      </c>
      <c r="AT141" s="145" t="s">
        <v>190</v>
      </c>
      <c r="AU141" s="145" t="s">
        <v>87</v>
      </c>
      <c r="AY141" s="13" t="s">
        <v>188</v>
      </c>
      <c r="BE141" s="146">
        <f t="shared" si="4"/>
        <v>0</v>
      </c>
      <c r="BF141" s="146">
        <f t="shared" si="5"/>
        <v>0</v>
      </c>
      <c r="BG141" s="146">
        <f t="shared" si="6"/>
        <v>0</v>
      </c>
      <c r="BH141" s="146">
        <f t="shared" si="7"/>
        <v>0</v>
      </c>
      <c r="BI141" s="146">
        <f t="shared" si="8"/>
        <v>0</v>
      </c>
      <c r="BJ141" s="13" t="s">
        <v>85</v>
      </c>
      <c r="BK141" s="146">
        <f t="shared" si="9"/>
        <v>0</v>
      </c>
      <c r="BL141" s="13" t="s">
        <v>194</v>
      </c>
      <c r="BM141" s="145" t="s">
        <v>231</v>
      </c>
    </row>
    <row r="142" spans="2:65" s="1" customFormat="1" ht="24.2" customHeight="1">
      <c r="B142" s="28"/>
      <c r="C142" s="133" t="s">
        <v>232</v>
      </c>
      <c r="D142" s="133" t="s">
        <v>190</v>
      </c>
      <c r="E142" s="134" t="s">
        <v>233</v>
      </c>
      <c r="F142" s="135" t="s">
        <v>234</v>
      </c>
      <c r="G142" s="136" t="s">
        <v>193</v>
      </c>
      <c r="H142" s="137">
        <v>4</v>
      </c>
      <c r="I142" s="138"/>
      <c r="J142" s="139">
        <f t="shared" si="0"/>
        <v>0</v>
      </c>
      <c r="K142" s="140"/>
      <c r="L142" s="28"/>
      <c r="M142" s="141" t="s">
        <v>1</v>
      </c>
      <c r="N142" s="142" t="s">
        <v>42</v>
      </c>
      <c r="P142" s="143">
        <f t="shared" si="1"/>
        <v>0</v>
      </c>
      <c r="Q142" s="143">
        <v>0</v>
      </c>
      <c r="R142" s="143">
        <f t="shared" si="2"/>
        <v>0</v>
      </c>
      <c r="S142" s="143">
        <v>0</v>
      </c>
      <c r="T142" s="144">
        <f t="shared" si="3"/>
        <v>0</v>
      </c>
      <c r="AR142" s="145" t="s">
        <v>194</v>
      </c>
      <c r="AT142" s="145" t="s">
        <v>190</v>
      </c>
      <c r="AU142" s="145" t="s">
        <v>87</v>
      </c>
      <c r="AY142" s="13" t="s">
        <v>188</v>
      </c>
      <c r="BE142" s="146">
        <f t="shared" si="4"/>
        <v>0</v>
      </c>
      <c r="BF142" s="146">
        <f t="shared" si="5"/>
        <v>0</v>
      </c>
      <c r="BG142" s="146">
        <f t="shared" si="6"/>
        <v>0</v>
      </c>
      <c r="BH142" s="146">
        <f t="shared" si="7"/>
        <v>0</v>
      </c>
      <c r="BI142" s="146">
        <f t="shared" si="8"/>
        <v>0</v>
      </c>
      <c r="BJ142" s="13" t="s">
        <v>85</v>
      </c>
      <c r="BK142" s="146">
        <f t="shared" si="9"/>
        <v>0</v>
      </c>
      <c r="BL142" s="13" t="s">
        <v>194</v>
      </c>
      <c r="BM142" s="145" t="s">
        <v>235</v>
      </c>
    </row>
    <row r="143" spans="2:65" s="1" customFormat="1" ht="24.2" customHeight="1">
      <c r="B143" s="28"/>
      <c r="C143" s="133" t="s">
        <v>8</v>
      </c>
      <c r="D143" s="133" t="s">
        <v>190</v>
      </c>
      <c r="E143" s="134" t="s">
        <v>236</v>
      </c>
      <c r="F143" s="135" t="s">
        <v>237</v>
      </c>
      <c r="G143" s="136" t="s">
        <v>193</v>
      </c>
      <c r="H143" s="137">
        <v>2</v>
      </c>
      <c r="I143" s="138"/>
      <c r="J143" s="139">
        <f t="shared" si="0"/>
        <v>0</v>
      </c>
      <c r="K143" s="140"/>
      <c r="L143" s="28"/>
      <c r="M143" s="141" t="s">
        <v>1</v>
      </c>
      <c r="N143" s="142" t="s">
        <v>42</v>
      </c>
      <c r="P143" s="143">
        <f t="shared" si="1"/>
        <v>0</v>
      </c>
      <c r="Q143" s="143">
        <v>0</v>
      </c>
      <c r="R143" s="143">
        <f t="shared" si="2"/>
        <v>0</v>
      </c>
      <c r="S143" s="143">
        <v>0</v>
      </c>
      <c r="T143" s="144">
        <f t="shared" si="3"/>
        <v>0</v>
      </c>
      <c r="AR143" s="145" t="s">
        <v>194</v>
      </c>
      <c r="AT143" s="145" t="s">
        <v>190</v>
      </c>
      <c r="AU143" s="145" t="s">
        <v>87</v>
      </c>
      <c r="AY143" s="13" t="s">
        <v>188</v>
      </c>
      <c r="BE143" s="146">
        <f t="shared" si="4"/>
        <v>0</v>
      </c>
      <c r="BF143" s="146">
        <f t="shared" si="5"/>
        <v>0</v>
      </c>
      <c r="BG143" s="146">
        <f t="shared" si="6"/>
        <v>0</v>
      </c>
      <c r="BH143" s="146">
        <f t="shared" si="7"/>
        <v>0</v>
      </c>
      <c r="BI143" s="146">
        <f t="shared" si="8"/>
        <v>0</v>
      </c>
      <c r="BJ143" s="13" t="s">
        <v>85</v>
      </c>
      <c r="BK143" s="146">
        <f t="shared" si="9"/>
        <v>0</v>
      </c>
      <c r="BL143" s="13" t="s">
        <v>194</v>
      </c>
      <c r="BM143" s="145" t="s">
        <v>238</v>
      </c>
    </row>
    <row r="144" spans="2:65" s="1" customFormat="1" ht="33" customHeight="1">
      <c r="B144" s="28"/>
      <c r="C144" s="133" t="s">
        <v>239</v>
      </c>
      <c r="D144" s="133" t="s">
        <v>190</v>
      </c>
      <c r="E144" s="134" t="s">
        <v>240</v>
      </c>
      <c r="F144" s="135" t="s">
        <v>241</v>
      </c>
      <c r="G144" s="136" t="s">
        <v>193</v>
      </c>
      <c r="H144" s="137">
        <v>76</v>
      </c>
      <c r="I144" s="138"/>
      <c r="J144" s="139">
        <f t="shared" si="0"/>
        <v>0</v>
      </c>
      <c r="K144" s="140"/>
      <c r="L144" s="28"/>
      <c r="M144" s="141" t="s">
        <v>1</v>
      </c>
      <c r="N144" s="142" t="s">
        <v>42</v>
      </c>
      <c r="P144" s="143">
        <f t="shared" si="1"/>
        <v>0</v>
      </c>
      <c r="Q144" s="143">
        <v>0</v>
      </c>
      <c r="R144" s="143">
        <f t="shared" si="2"/>
        <v>0</v>
      </c>
      <c r="S144" s="143">
        <v>0</v>
      </c>
      <c r="T144" s="144">
        <f t="shared" si="3"/>
        <v>0</v>
      </c>
      <c r="AR144" s="145" t="s">
        <v>194</v>
      </c>
      <c r="AT144" s="145" t="s">
        <v>190</v>
      </c>
      <c r="AU144" s="145" t="s">
        <v>87</v>
      </c>
      <c r="AY144" s="13" t="s">
        <v>188</v>
      </c>
      <c r="BE144" s="146">
        <f t="shared" si="4"/>
        <v>0</v>
      </c>
      <c r="BF144" s="146">
        <f t="shared" si="5"/>
        <v>0</v>
      </c>
      <c r="BG144" s="146">
        <f t="shared" si="6"/>
        <v>0</v>
      </c>
      <c r="BH144" s="146">
        <f t="shared" si="7"/>
        <v>0</v>
      </c>
      <c r="BI144" s="146">
        <f t="shared" si="8"/>
        <v>0</v>
      </c>
      <c r="BJ144" s="13" t="s">
        <v>85</v>
      </c>
      <c r="BK144" s="146">
        <f t="shared" si="9"/>
        <v>0</v>
      </c>
      <c r="BL144" s="13" t="s">
        <v>194</v>
      </c>
      <c r="BM144" s="145" t="s">
        <v>242</v>
      </c>
    </row>
    <row r="145" spans="2:65" s="1" customFormat="1" ht="33" customHeight="1">
      <c r="B145" s="28"/>
      <c r="C145" s="133" t="s">
        <v>243</v>
      </c>
      <c r="D145" s="133" t="s">
        <v>190</v>
      </c>
      <c r="E145" s="134" t="s">
        <v>244</v>
      </c>
      <c r="F145" s="135" t="s">
        <v>245</v>
      </c>
      <c r="G145" s="136" t="s">
        <v>193</v>
      </c>
      <c r="H145" s="137">
        <v>76</v>
      </c>
      <c r="I145" s="138"/>
      <c r="J145" s="139">
        <f t="shared" si="0"/>
        <v>0</v>
      </c>
      <c r="K145" s="140"/>
      <c r="L145" s="28"/>
      <c r="M145" s="141" t="s">
        <v>1</v>
      </c>
      <c r="N145" s="142" t="s">
        <v>42</v>
      </c>
      <c r="P145" s="143">
        <f t="shared" si="1"/>
        <v>0</v>
      </c>
      <c r="Q145" s="143">
        <v>0</v>
      </c>
      <c r="R145" s="143">
        <f t="shared" si="2"/>
        <v>0</v>
      </c>
      <c r="S145" s="143">
        <v>0</v>
      </c>
      <c r="T145" s="144">
        <f t="shared" si="3"/>
        <v>0</v>
      </c>
      <c r="AR145" s="145" t="s">
        <v>194</v>
      </c>
      <c r="AT145" s="145" t="s">
        <v>190</v>
      </c>
      <c r="AU145" s="145" t="s">
        <v>87</v>
      </c>
      <c r="AY145" s="13" t="s">
        <v>188</v>
      </c>
      <c r="BE145" s="146">
        <f t="shared" si="4"/>
        <v>0</v>
      </c>
      <c r="BF145" s="146">
        <f t="shared" si="5"/>
        <v>0</v>
      </c>
      <c r="BG145" s="146">
        <f t="shared" si="6"/>
        <v>0</v>
      </c>
      <c r="BH145" s="146">
        <f t="shared" si="7"/>
        <v>0</v>
      </c>
      <c r="BI145" s="146">
        <f t="shared" si="8"/>
        <v>0</v>
      </c>
      <c r="BJ145" s="13" t="s">
        <v>85</v>
      </c>
      <c r="BK145" s="146">
        <f t="shared" si="9"/>
        <v>0</v>
      </c>
      <c r="BL145" s="13" t="s">
        <v>194</v>
      </c>
      <c r="BM145" s="145" t="s">
        <v>246</v>
      </c>
    </row>
    <row r="146" spans="2:65" s="1" customFormat="1" ht="24.2" customHeight="1">
      <c r="B146" s="28"/>
      <c r="C146" s="133" t="s">
        <v>247</v>
      </c>
      <c r="D146" s="133" t="s">
        <v>190</v>
      </c>
      <c r="E146" s="134" t="s">
        <v>248</v>
      </c>
      <c r="F146" s="135" t="s">
        <v>249</v>
      </c>
      <c r="G146" s="136" t="s">
        <v>193</v>
      </c>
      <c r="H146" s="137">
        <v>76</v>
      </c>
      <c r="I146" s="138"/>
      <c r="J146" s="139">
        <f t="shared" si="0"/>
        <v>0</v>
      </c>
      <c r="K146" s="140"/>
      <c r="L146" s="28"/>
      <c r="M146" s="141" t="s">
        <v>1</v>
      </c>
      <c r="N146" s="142" t="s">
        <v>42</v>
      </c>
      <c r="P146" s="143">
        <f t="shared" si="1"/>
        <v>0</v>
      </c>
      <c r="Q146" s="143">
        <v>0</v>
      </c>
      <c r="R146" s="143">
        <f t="shared" si="2"/>
        <v>0</v>
      </c>
      <c r="S146" s="143">
        <v>0</v>
      </c>
      <c r="T146" s="144">
        <f t="shared" si="3"/>
        <v>0</v>
      </c>
      <c r="AR146" s="145" t="s">
        <v>194</v>
      </c>
      <c r="AT146" s="145" t="s">
        <v>190</v>
      </c>
      <c r="AU146" s="145" t="s">
        <v>87</v>
      </c>
      <c r="AY146" s="13" t="s">
        <v>188</v>
      </c>
      <c r="BE146" s="146">
        <f t="shared" si="4"/>
        <v>0</v>
      </c>
      <c r="BF146" s="146">
        <f t="shared" si="5"/>
        <v>0</v>
      </c>
      <c r="BG146" s="146">
        <f t="shared" si="6"/>
        <v>0</v>
      </c>
      <c r="BH146" s="146">
        <f t="shared" si="7"/>
        <v>0</v>
      </c>
      <c r="BI146" s="146">
        <f t="shared" si="8"/>
        <v>0</v>
      </c>
      <c r="BJ146" s="13" t="s">
        <v>85</v>
      </c>
      <c r="BK146" s="146">
        <f t="shared" si="9"/>
        <v>0</v>
      </c>
      <c r="BL146" s="13" t="s">
        <v>194</v>
      </c>
      <c r="BM146" s="145" t="s">
        <v>250</v>
      </c>
    </row>
    <row r="147" spans="2:65" s="1" customFormat="1" ht="24.2" customHeight="1">
      <c r="B147" s="28"/>
      <c r="C147" s="133" t="s">
        <v>251</v>
      </c>
      <c r="D147" s="133" t="s">
        <v>190</v>
      </c>
      <c r="E147" s="134" t="s">
        <v>252</v>
      </c>
      <c r="F147" s="135" t="s">
        <v>253</v>
      </c>
      <c r="G147" s="136" t="s">
        <v>193</v>
      </c>
      <c r="H147" s="137">
        <v>38</v>
      </c>
      <c r="I147" s="138"/>
      <c r="J147" s="139">
        <f t="shared" si="0"/>
        <v>0</v>
      </c>
      <c r="K147" s="140"/>
      <c r="L147" s="28"/>
      <c r="M147" s="141" t="s">
        <v>1</v>
      </c>
      <c r="N147" s="142" t="s">
        <v>42</v>
      </c>
      <c r="P147" s="143">
        <f t="shared" si="1"/>
        <v>0</v>
      </c>
      <c r="Q147" s="143">
        <v>0</v>
      </c>
      <c r="R147" s="143">
        <f t="shared" si="2"/>
        <v>0</v>
      </c>
      <c r="S147" s="143">
        <v>0</v>
      </c>
      <c r="T147" s="144">
        <f t="shared" si="3"/>
        <v>0</v>
      </c>
      <c r="AR147" s="145" t="s">
        <v>194</v>
      </c>
      <c r="AT147" s="145" t="s">
        <v>190</v>
      </c>
      <c r="AU147" s="145" t="s">
        <v>87</v>
      </c>
      <c r="AY147" s="13" t="s">
        <v>188</v>
      </c>
      <c r="BE147" s="146">
        <f t="shared" si="4"/>
        <v>0</v>
      </c>
      <c r="BF147" s="146">
        <f t="shared" si="5"/>
        <v>0</v>
      </c>
      <c r="BG147" s="146">
        <f t="shared" si="6"/>
        <v>0</v>
      </c>
      <c r="BH147" s="146">
        <f t="shared" si="7"/>
        <v>0</v>
      </c>
      <c r="BI147" s="146">
        <f t="shared" si="8"/>
        <v>0</v>
      </c>
      <c r="BJ147" s="13" t="s">
        <v>85</v>
      </c>
      <c r="BK147" s="146">
        <f t="shared" si="9"/>
        <v>0</v>
      </c>
      <c r="BL147" s="13" t="s">
        <v>194</v>
      </c>
      <c r="BM147" s="145" t="s">
        <v>254</v>
      </c>
    </row>
    <row r="148" spans="2:65" s="1" customFormat="1" ht="37.700000000000003" customHeight="1">
      <c r="B148" s="28"/>
      <c r="C148" s="133" t="s">
        <v>255</v>
      </c>
      <c r="D148" s="133" t="s">
        <v>190</v>
      </c>
      <c r="E148" s="134" t="s">
        <v>256</v>
      </c>
      <c r="F148" s="135" t="s">
        <v>257</v>
      </c>
      <c r="G148" s="136" t="s">
        <v>258</v>
      </c>
      <c r="H148" s="137">
        <v>1484.85</v>
      </c>
      <c r="I148" s="138"/>
      <c r="J148" s="139">
        <f t="shared" si="0"/>
        <v>0</v>
      </c>
      <c r="K148" s="140"/>
      <c r="L148" s="28"/>
      <c r="M148" s="141" t="s">
        <v>1</v>
      </c>
      <c r="N148" s="142" t="s">
        <v>42</v>
      </c>
      <c r="P148" s="143">
        <f t="shared" si="1"/>
        <v>0</v>
      </c>
      <c r="Q148" s="143">
        <v>0</v>
      </c>
      <c r="R148" s="143">
        <f t="shared" si="2"/>
        <v>0</v>
      </c>
      <c r="S148" s="143">
        <v>0</v>
      </c>
      <c r="T148" s="144">
        <f t="shared" si="3"/>
        <v>0</v>
      </c>
      <c r="AR148" s="145" t="s">
        <v>194</v>
      </c>
      <c r="AT148" s="145" t="s">
        <v>190</v>
      </c>
      <c r="AU148" s="145" t="s">
        <v>87</v>
      </c>
      <c r="AY148" s="13" t="s">
        <v>188</v>
      </c>
      <c r="BE148" s="146">
        <f t="shared" si="4"/>
        <v>0</v>
      </c>
      <c r="BF148" s="146">
        <f t="shared" si="5"/>
        <v>0</v>
      </c>
      <c r="BG148" s="146">
        <f t="shared" si="6"/>
        <v>0</v>
      </c>
      <c r="BH148" s="146">
        <f t="shared" si="7"/>
        <v>0</v>
      </c>
      <c r="BI148" s="146">
        <f t="shared" si="8"/>
        <v>0</v>
      </c>
      <c r="BJ148" s="13" t="s">
        <v>85</v>
      </c>
      <c r="BK148" s="146">
        <f t="shared" si="9"/>
        <v>0</v>
      </c>
      <c r="BL148" s="13" t="s">
        <v>194</v>
      </c>
      <c r="BM148" s="145" t="s">
        <v>259</v>
      </c>
    </row>
    <row r="149" spans="2:65" s="1" customFormat="1" ht="37.700000000000003" customHeight="1">
      <c r="B149" s="28"/>
      <c r="C149" s="133" t="s">
        <v>260</v>
      </c>
      <c r="D149" s="133" t="s">
        <v>190</v>
      </c>
      <c r="E149" s="134" t="s">
        <v>261</v>
      </c>
      <c r="F149" s="135" t="s">
        <v>262</v>
      </c>
      <c r="G149" s="136" t="s">
        <v>258</v>
      </c>
      <c r="H149" s="137">
        <v>14848.5</v>
      </c>
      <c r="I149" s="138"/>
      <c r="J149" s="139">
        <f t="shared" si="0"/>
        <v>0</v>
      </c>
      <c r="K149" s="140"/>
      <c r="L149" s="28"/>
      <c r="M149" s="141" t="s">
        <v>1</v>
      </c>
      <c r="N149" s="142" t="s">
        <v>42</v>
      </c>
      <c r="P149" s="143">
        <f t="shared" si="1"/>
        <v>0</v>
      </c>
      <c r="Q149" s="143">
        <v>0</v>
      </c>
      <c r="R149" s="143">
        <f t="shared" si="2"/>
        <v>0</v>
      </c>
      <c r="S149" s="143">
        <v>0</v>
      </c>
      <c r="T149" s="144">
        <f t="shared" si="3"/>
        <v>0</v>
      </c>
      <c r="AR149" s="145" t="s">
        <v>194</v>
      </c>
      <c r="AT149" s="145" t="s">
        <v>190</v>
      </c>
      <c r="AU149" s="145" t="s">
        <v>87</v>
      </c>
      <c r="AY149" s="13" t="s">
        <v>188</v>
      </c>
      <c r="BE149" s="146">
        <f t="shared" si="4"/>
        <v>0</v>
      </c>
      <c r="BF149" s="146">
        <f t="shared" si="5"/>
        <v>0</v>
      </c>
      <c r="BG149" s="146">
        <f t="shared" si="6"/>
        <v>0</v>
      </c>
      <c r="BH149" s="146">
        <f t="shared" si="7"/>
        <v>0</v>
      </c>
      <c r="BI149" s="146">
        <f t="shared" si="8"/>
        <v>0</v>
      </c>
      <c r="BJ149" s="13" t="s">
        <v>85</v>
      </c>
      <c r="BK149" s="146">
        <f t="shared" si="9"/>
        <v>0</v>
      </c>
      <c r="BL149" s="13" t="s">
        <v>194</v>
      </c>
      <c r="BM149" s="145" t="s">
        <v>263</v>
      </c>
    </row>
    <row r="150" spans="2:65" s="1" customFormat="1" ht="33" customHeight="1">
      <c r="B150" s="28"/>
      <c r="C150" s="133" t="s">
        <v>264</v>
      </c>
      <c r="D150" s="133" t="s">
        <v>190</v>
      </c>
      <c r="E150" s="134" t="s">
        <v>265</v>
      </c>
      <c r="F150" s="135" t="s">
        <v>266</v>
      </c>
      <c r="G150" s="136" t="s">
        <v>267</v>
      </c>
      <c r="H150" s="137">
        <v>2672.73</v>
      </c>
      <c r="I150" s="138"/>
      <c r="J150" s="139">
        <f t="shared" si="0"/>
        <v>0</v>
      </c>
      <c r="K150" s="140"/>
      <c r="L150" s="28"/>
      <c r="M150" s="141" t="s">
        <v>1</v>
      </c>
      <c r="N150" s="142" t="s">
        <v>42</v>
      </c>
      <c r="P150" s="143">
        <f t="shared" si="1"/>
        <v>0</v>
      </c>
      <c r="Q150" s="143">
        <v>0</v>
      </c>
      <c r="R150" s="143">
        <f t="shared" si="2"/>
        <v>0</v>
      </c>
      <c r="S150" s="143">
        <v>0</v>
      </c>
      <c r="T150" s="144">
        <f t="shared" si="3"/>
        <v>0</v>
      </c>
      <c r="AR150" s="145" t="s">
        <v>194</v>
      </c>
      <c r="AT150" s="145" t="s">
        <v>190</v>
      </c>
      <c r="AU150" s="145" t="s">
        <v>87</v>
      </c>
      <c r="AY150" s="13" t="s">
        <v>188</v>
      </c>
      <c r="BE150" s="146">
        <f t="shared" si="4"/>
        <v>0</v>
      </c>
      <c r="BF150" s="146">
        <f t="shared" si="5"/>
        <v>0</v>
      </c>
      <c r="BG150" s="146">
        <f t="shared" si="6"/>
        <v>0</v>
      </c>
      <c r="BH150" s="146">
        <f t="shared" si="7"/>
        <v>0</v>
      </c>
      <c r="BI150" s="146">
        <f t="shared" si="8"/>
        <v>0</v>
      </c>
      <c r="BJ150" s="13" t="s">
        <v>85</v>
      </c>
      <c r="BK150" s="146">
        <f t="shared" si="9"/>
        <v>0</v>
      </c>
      <c r="BL150" s="13" t="s">
        <v>194</v>
      </c>
      <c r="BM150" s="145" t="s">
        <v>268</v>
      </c>
    </row>
    <row r="151" spans="2:65" s="1" customFormat="1" ht="16.5" customHeight="1">
      <c r="B151" s="28"/>
      <c r="C151" s="133" t="s">
        <v>269</v>
      </c>
      <c r="D151" s="133" t="s">
        <v>190</v>
      </c>
      <c r="E151" s="134" t="s">
        <v>270</v>
      </c>
      <c r="F151" s="135" t="s">
        <v>271</v>
      </c>
      <c r="G151" s="136" t="s">
        <v>258</v>
      </c>
      <c r="H151" s="137">
        <v>1484.85</v>
      </c>
      <c r="I151" s="138"/>
      <c r="J151" s="139">
        <f t="shared" si="0"/>
        <v>0</v>
      </c>
      <c r="K151" s="140"/>
      <c r="L151" s="28"/>
      <c r="M151" s="141" t="s">
        <v>1</v>
      </c>
      <c r="N151" s="142" t="s">
        <v>42</v>
      </c>
      <c r="P151" s="143">
        <f t="shared" si="1"/>
        <v>0</v>
      </c>
      <c r="Q151" s="143">
        <v>0</v>
      </c>
      <c r="R151" s="143">
        <f t="shared" si="2"/>
        <v>0</v>
      </c>
      <c r="S151" s="143">
        <v>0</v>
      </c>
      <c r="T151" s="144">
        <f t="shared" si="3"/>
        <v>0</v>
      </c>
      <c r="AR151" s="145" t="s">
        <v>194</v>
      </c>
      <c r="AT151" s="145" t="s">
        <v>190</v>
      </c>
      <c r="AU151" s="145" t="s">
        <v>87</v>
      </c>
      <c r="AY151" s="13" t="s">
        <v>188</v>
      </c>
      <c r="BE151" s="146">
        <f t="shared" si="4"/>
        <v>0</v>
      </c>
      <c r="BF151" s="146">
        <f t="shared" si="5"/>
        <v>0</v>
      </c>
      <c r="BG151" s="146">
        <f t="shared" si="6"/>
        <v>0</v>
      </c>
      <c r="BH151" s="146">
        <f t="shared" si="7"/>
        <v>0</v>
      </c>
      <c r="BI151" s="146">
        <f t="shared" si="8"/>
        <v>0</v>
      </c>
      <c r="BJ151" s="13" t="s">
        <v>85</v>
      </c>
      <c r="BK151" s="146">
        <f t="shared" si="9"/>
        <v>0</v>
      </c>
      <c r="BL151" s="13" t="s">
        <v>194</v>
      </c>
      <c r="BM151" s="145" t="s">
        <v>272</v>
      </c>
    </row>
    <row r="152" spans="2:65" s="1" customFormat="1" ht="24.2" customHeight="1">
      <c r="B152" s="28"/>
      <c r="C152" s="133" t="s">
        <v>7</v>
      </c>
      <c r="D152" s="133" t="s">
        <v>190</v>
      </c>
      <c r="E152" s="134" t="s">
        <v>273</v>
      </c>
      <c r="F152" s="135" t="s">
        <v>274</v>
      </c>
      <c r="G152" s="136" t="s">
        <v>193</v>
      </c>
      <c r="H152" s="137">
        <v>48</v>
      </c>
      <c r="I152" s="138"/>
      <c r="J152" s="139">
        <f t="shared" si="0"/>
        <v>0</v>
      </c>
      <c r="K152" s="140"/>
      <c r="L152" s="28"/>
      <c r="M152" s="141" t="s">
        <v>1</v>
      </c>
      <c r="N152" s="142" t="s">
        <v>42</v>
      </c>
      <c r="P152" s="143">
        <f t="shared" si="1"/>
        <v>0</v>
      </c>
      <c r="Q152" s="143">
        <v>1.281E-2</v>
      </c>
      <c r="R152" s="143">
        <f t="shared" si="2"/>
        <v>0.61487999999999998</v>
      </c>
      <c r="S152" s="143">
        <v>0</v>
      </c>
      <c r="T152" s="144">
        <f t="shared" si="3"/>
        <v>0</v>
      </c>
      <c r="AR152" s="145" t="s">
        <v>194</v>
      </c>
      <c r="AT152" s="145" t="s">
        <v>190</v>
      </c>
      <c r="AU152" s="145" t="s">
        <v>87</v>
      </c>
      <c r="AY152" s="13" t="s">
        <v>188</v>
      </c>
      <c r="BE152" s="146">
        <f t="shared" si="4"/>
        <v>0</v>
      </c>
      <c r="BF152" s="146">
        <f t="shared" si="5"/>
        <v>0</v>
      </c>
      <c r="BG152" s="146">
        <f t="shared" si="6"/>
        <v>0</v>
      </c>
      <c r="BH152" s="146">
        <f t="shared" si="7"/>
        <v>0</v>
      </c>
      <c r="BI152" s="146">
        <f t="shared" si="8"/>
        <v>0</v>
      </c>
      <c r="BJ152" s="13" t="s">
        <v>85</v>
      </c>
      <c r="BK152" s="146">
        <f t="shared" si="9"/>
        <v>0</v>
      </c>
      <c r="BL152" s="13" t="s">
        <v>194</v>
      </c>
      <c r="BM152" s="145" t="s">
        <v>275</v>
      </c>
    </row>
    <row r="153" spans="2:65" s="11" customFormat="1" ht="22.7" customHeight="1">
      <c r="B153" s="121"/>
      <c r="D153" s="122" t="s">
        <v>76</v>
      </c>
      <c r="E153" s="131" t="s">
        <v>199</v>
      </c>
      <c r="F153" s="131" t="s">
        <v>276</v>
      </c>
      <c r="I153" s="124"/>
      <c r="J153" s="132">
        <f>BK153</f>
        <v>0</v>
      </c>
      <c r="L153" s="121"/>
      <c r="M153" s="126"/>
      <c r="P153" s="127">
        <f>P154</f>
        <v>0</v>
      </c>
      <c r="R153" s="127">
        <f>R154</f>
        <v>3.8000000000000004E-3</v>
      </c>
      <c r="T153" s="128">
        <f>T154</f>
        <v>0</v>
      </c>
      <c r="AR153" s="122" t="s">
        <v>85</v>
      </c>
      <c r="AT153" s="129" t="s">
        <v>76</v>
      </c>
      <c r="AU153" s="129" t="s">
        <v>85</v>
      </c>
      <c r="AY153" s="122" t="s">
        <v>188</v>
      </c>
      <c r="BK153" s="130">
        <f>BK154</f>
        <v>0</v>
      </c>
    </row>
    <row r="154" spans="2:65" s="1" customFormat="1" ht="16.5" customHeight="1">
      <c r="B154" s="28"/>
      <c r="C154" s="133" t="s">
        <v>277</v>
      </c>
      <c r="D154" s="133" t="s">
        <v>190</v>
      </c>
      <c r="E154" s="134" t="s">
        <v>278</v>
      </c>
      <c r="F154" s="135" t="s">
        <v>279</v>
      </c>
      <c r="G154" s="136" t="s">
        <v>193</v>
      </c>
      <c r="H154" s="137">
        <v>5</v>
      </c>
      <c r="I154" s="138"/>
      <c r="J154" s="139">
        <f>ROUND(I154*H154,2)</f>
        <v>0</v>
      </c>
      <c r="K154" s="140"/>
      <c r="L154" s="28"/>
      <c r="M154" s="141" t="s">
        <v>1</v>
      </c>
      <c r="N154" s="142" t="s">
        <v>42</v>
      </c>
      <c r="P154" s="143">
        <f>O154*H154</f>
        <v>0</v>
      </c>
      <c r="Q154" s="143">
        <v>7.6000000000000004E-4</v>
      </c>
      <c r="R154" s="143">
        <f>Q154*H154</f>
        <v>3.8000000000000004E-3</v>
      </c>
      <c r="S154" s="143">
        <v>0</v>
      </c>
      <c r="T154" s="144">
        <f>S154*H154</f>
        <v>0</v>
      </c>
      <c r="AR154" s="145" t="s">
        <v>194</v>
      </c>
      <c r="AT154" s="145" t="s">
        <v>190</v>
      </c>
      <c r="AU154" s="145" t="s">
        <v>87</v>
      </c>
      <c r="AY154" s="13" t="s">
        <v>188</v>
      </c>
      <c r="BE154" s="146">
        <f>IF(N154="základní",J154,0)</f>
        <v>0</v>
      </c>
      <c r="BF154" s="146">
        <f>IF(N154="snížená",J154,0)</f>
        <v>0</v>
      </c>
      <c r="BG154" s="146">
        <f>IF(N154="zákl. přenesená",J154,0)</f>
        <v>0</v>
      </c>
      <c r="BH154" s="146">
        <f>IF(N154="sníž. přenesená",J154,0)</f>
        <v>0</v>
      </c>
      <c r="BI154" s="146">
        <f>IF(N154="nulová",J154,0)</f>
        <v>0</v>
      </c>
      <c r="BJ154" s="13" t="s">
        <v>85</v>
      </c>
      <c r="BK154" s="146">
        <f>ROUND(I154*H154,2)</f>
        <v>0</v>
      </c>
      <c r="BL154" s="13" t="s">
        <v>194</v>
      </c>
      <c r="BM154" s="145" t="s">
        <v>280</v>
      </c>
    </row>
    <row r="155" spans="2:65" s="11" customFormat="1" ht="22.7" customHeight="1">
      <c r="B155" s="121"/>
      <c r="D155" s="122" t="s">
        <v>76</v>
      </c>
      <c r="E155" s="131" t="s">
        <v>224</v>
      </c>
      <c r="F155" s="131" t="s">
        <v>281</v>
      </c>
      <c r="I155" s="124"/>
      <c r="J155" s="132">
        <f>BK155</f>
        <v>0</v>
      </c>
      <c r="L155" s="121"/>
      <c r="M155" s="126"/>
      <c r="P155" s="127">
        <f>SUM(P156:P165)</f>
        <v>0</v>
      </c>
      <c r="R155" s="127">
        <f>SUM(R156:R165)</f>
        <v>0</v>
      </c>
      <c r="T155" s="128">
        <f>SUM(T156:T165)</f>
        <v>28.395864000000003</v>
      </c>
      <c r="AR155" s="122" t="s">
        <v>85</v>
      </c>
      <c r="AT155" s="129" t="s">
        <v>76</v>
      </c>
      <c r="AU155" s="129" t="s">
        <v>85</v>
      </c>
      <c r="AY155" s="122" t="s">
        <v>188</v>
      </c>
      <c r="BK155" s="130">
        <f>SUM(BK156:BK165)</f>
        <v>0</v>
      </c>
    </row>
    <row r="156" spans="2:65" s="1" customFormat="1" ht="16.5" customHeight="1">
      <c r="B156" s="28"/>
      <c r="C156" s="133" t="s">
        <v>282</v>
      </c>
      <c r="D156" s="133" t="s">
        <v>190</v>
      </c>
      <c r="E156" s="134" t="s">
        <v>283</v>
      </c>
      <c r="F156" s="135" t="s">
        <v>284</v>
      </c>
      <c r="G156" s="136" t="s">
        <v>205</v>
      </c>
      <c r="H156" s="137">
        <v>420</v>
      </c>
      <c r="I156" s="138"/>
      <c r="J156" s="139">
        <f t="shared" ref="J156:J165" si="10">ROUND(I156*H156,2)</f>
        <v>0</v>
      </c>
      <c r="K156" s="140"/>
      <c r="L156" s="28"/>
      <c r="M156" s="141" t="s">
        <v>1</v>
      </c>
      <c r="N156" s="142" t="s">
        <v>42</v>
      </c>
      <c r="P156" s="143">
        <f t="shared" ref="P156:P165" si="11">O156*H156</f>
        <v>0</v>
      </c>
      <c r="Q156" s="143">
        <v>0</v>
      </c>
      <c r="R156" s="143">
        <f t="shared" ref="R156:R165" si="12">Q156*H156</f>
        <v>0</v>
      </c>
      <c r="S156" s="143">
        <v>3.0000000000000001E-3</v>
      </c>
      <c r="T156" s="144">
        <f t="shared" ref="T156:T165" si="13">S156*H156</f>
        <v>1.26</v>
      </c>
      <c r="AR156" s="145" t="s">
        <v>194</v>
      </c>
      <c r="AT156" s="145" t="s">
        <v>190</v>
      </c>
      <c r="AU156" s="145" t="s">
        <v>87</v>
      </c>
      <c r="AY156" s="13" t="s">
        <v>188</v>
      </c>
      <c r="BE156" s="146">
        <f t="shared" ref="BE156:BE165" si="14">IF(N156="základní",J156,0)</f>
        <v>0</v>
      </c>
      <c r="BF156" s="146">
        <f t="shared" ref="BF156:BF165" si="15">IF(N156="snížená",J156,0)</f>
        <v>0</v>
      </c>
      <c r="BG156" s="146">
        <f t="shared" ref="BG156:BG165" si="16">IF(N156="zákl. přenesená",J156,0)</f>
        <v>0</v>
      </c>
      <c r="BH156" s="146">
        <f t="shared" ref="BH156:BH165" si="17">IF(N156="sníž. přenesená",J156,0)</f>
        <v>0</v>
      </c>
      <c r="BI156" s="146">
        <f t="shared" ref="BI156:BI165" si="18">IF(N156="nulová",J156,0)</f>
        <v>0</v>
      </c>
      <c r="BJ156" s="13" t="s">
        <v>85</v>
      </c>
      <c r="BK156" s="146">
        <f t="shared" ref="BK156:BK165" si="19">ROUND(I156*H156,2)</f>
        <v>0</v>
      </c>
      <c r="BL156" s="13" t="s">
        <v>194</v>
      </c>
      <c r="BM156" s="145" t="s">
        <v>285</v>
      </c>
    </row>
    <row r="157" spans="2:65" s="1" customFormat="1" ht="16.5" customHeight="1">
      <c r="B157" s="28"/>
      <c r="C157" s="133" t="s">
        <v>286</v>
      </c>
      <c r="D157" s="133" t="s">
        <v>190</v>
      </c>
      <c r="E157" s="134" t="s">
        <v>287</v>
      </c>
      <c r="F157" s="135" t="s">
        <v>288</v>
      </c>
      <c r="G157" s="136" t="s">
        <v>258</v>
      </c>
      <c r="H157" s="137">
        <v>11.278</v>
      </c>
      <c r="I157" s="138"/>
      <c r="J157" s="139">
        <f t="shared" si="10"/>
        <v>0</v>
      </c>
      <c r="K157" s="140"/>
      <c r="L157" s="28"/>
      <c r="M157" s="141" t="s">
        <v>1</v>
      </c>
      <c r="N157" s="142" t="s">
        <v>42</v>
      </c>
      <c r="P157" s="143">
        <f t="shared" si="11"/>
        <v>0</v>
      </c>
      <c r="Q157" s="143">
        <v>0</v>
      </c>
      <c r="R157" s="143">
        <f t="shared" si="12"/>
        <v>0</v>
      </c>
      <c r="S157" s="143">
        <v>2</v>
      </c>
      <c r="T157" s="144">
        <f t="shared" si="13"/>
        <v>22.556000000000001</v>
      </c>
      <c r="AR157" s="145" t="s">
        <v>194</v>
      </c>
      <c r="AT157" s="145" t="s">
        <v>190</v>
      </c>
      <c r="AU157" s="145" t="s">
        <v>87</v>
      </c>
      <c r="AY157" s="13" t="s">
        <v>188</v>
      </c>
      <c r="BE157" s="146">
        <f t="shared" si="14"/>
        <v>0</v>
      </c>
      <c r="BF157" s="146">
        <f t="shared" si="15"/>
        <v>0</v>
      </c>
      <c r="BG157" s="146">
        <f t="shared" si="16"/>
        <v>0</v>
      </c>
      <c r="BH157" s="146">
        <f t="shared" si="17"/>
        <v>0</v>
      </c>
      <c r="BI157" s="146">
        <f t="shared" si="18"/>
        <v>0</v>
      </c>
      <c r="BJ157" s="13" t="s">
        <v>85</v>
      </c>
      <c r="BK157" s="146">
        <f t="shared" si="19"/>
        <v>0</v>
      </c>
      <c r="BL157" s="13" t="s">
        <v>194</v>
      </c>
      <c r="BM157" s="145" t="s">
        <v>289</v>
      </c>
    </row>
    <row r="158" spans="2:65" s="1" customFormat="1" ht="24.2" customHeight="1">
      <c r="B158" s="28"/>
      <c r="C158" s="133" t="s">
        <v>290</v>
      </c>
      <c r="D158" s="133" t="s">
        <v>190</v>
      </c>
      <c r="E158" s="134" t="s">
        <v>291</v>
      </c>
      <c r="F158" s="135" t="s">
        <v>292</v>
      </c>
      <c r="G158" s="136" t="s">
        <v>258</v>
      </c>
      <c r="H158" s="137">
        <v>1.7330000000000001</v>
      </c>
      <c r="I158" s="138"/>
      <c r="J158" s="139">
        <f t="shared" si="10"/>
        <v>0</v>
      </c>
      <c r="K158" s="140"/>
      <c r="L158" s="28"/>
      <c r="M158" s="141" t="s">
        <v>1</v>
      </c>
      <c r="N158" s="142" t="s">
        <v>42</v>
      </c>
      <c r="P158" s="143">
        <f t="shared" si="11"/>
        <v>0</v>
      </c>
      <c r="Q158" s="143">
        <v>0</v>
      </c>
      <c r="R158" s="143">
        <f t="shared" si="12"/>
        <v>0</v>
      </c>
      <c r="S158" s="143">
        <v>1.8</v>
      </c>
      <c r="T158" s="144">
        <f t="shared" si="13"/>
        <v>3.1194000000000002</v>
      </c>
      <c r="AR158" s="145" t="s">
        <v>194</v>
      </c>
      <c r="AT158" s="145" t="s">
        <v>190</v>
      </c>
      <c r="AU158" s="145" t="s">
        <v>87</v>
      </c>
      <c r="AY158" s="13" t="s">
        <v>188</v>
      </c>
      <c r="BE158" s="146">
        <f t="shared" si="14"/>
        <v>0</v>
      </c>
      <c r="BF158" s="146">
        <f t="shared" si="15"/>
        <v>0</v>
      </c>
      <c r="BG158" s="146">
        <f t="shared" si="16"/>
        <v>0</v>
      </c>
      <c r="BH158" s="146">
        <f t="shared" si="17"/>
        <v>0</v>
      </c>
      <c r="BI158" s="146">
        <f t="shared" si="18"/>
        <v>0</v>
      </c>
      <c r="BJ158" s="13" t="s">
        <v>85</v>
      </c>
      <c r="BK158" s="146">
        <f t="shared" si="19"/>
        <v>0</v>
      </c>
      <c r="BL158" s="13" t="s">
        <v>194</v>
      </c>
      <c r="BM158" s="145" t="s">
        <v>293</v>
      </c>
    </row>
    <row r="159" spans="2:65" s="1" customFormat="1" ht="24.2" customHeight="1">
      <c r="B159" s="28"/>
      <c r="C159" s="133" t="s">
        <v>294</v>
      </c>
      <c r="D159" s="133" t="s">
        <v>190</v>
      </c>
      <c r="E159" s="134" t="s">
        <v>295</v>
      </c>
      <c r="F159" s="135" t="s">
        <v>296</v>
      </c>
      <c r="G159" s="136" t="s">
        <v>218</v>
      </c>
      <c r="H159" s="137">
        <v>4.8</v>
      </c>
      <c r="I159" s="138"/>
      <c r="J159" s="139">
        <f t="shared" si="10"/>
        <v>0</v>
      </c>
      <c r="K159" s="140"/>
      <c r="L159" s="28"/>
      <c r="M159" s="141" t="s">
        <v>1</v>
      </c>
      <c r="N159" s="142" t="s">
        <v>42</v>
      </c>
      <c r="P159" s="143">
        <f t="shared" si="11"/>
        <v>0</v>
      </c>
      <c r="Q159" s="143">
        <v>0</v>
      </c>
      <c r="R159" s="143">
        <f t="shared" si="12"/>
        <v>0</v>
      </c>
      <c r="S159" s="143">
        <v>7.0000000000000007E-2</v>
      </c>
      <c r="T159" s="144">
        <f t="shared" si="13"/>
        <v>0.33600000000000002</v>
      </c>
      <c r="AR159" s="145" t="s">
        <v>194</v>
      </c>
      <c r="AT159" s="145" t="s">
        <v>190</v>
      </c>
      <c r="AU159" s="145" t="s">
        <v>87</v>
      </c>
      <c r="AY159" s="13" t="s">
        <v>188</v>
      </c>
      <c r="BE159" s="146">
        <f t="shared" si="14"/>
        <v>0</v>
      </c>
      <c r="BF159" s="146">
        <f t="shared" si="15"/>
        <v>0</v>
      </c>
      <c r="BG159" s="146">
        <f t="shared" si="16"/>
        <v>0</v>
      </c>
      <c r="BH159" s="146">
        <f t="shared" si="17"/>
        <v>0</v>
      </c>
      <c r="BI159" s="146">
        <f t="shared" si="18"/>
        <v>0</v>
      </c>
      <c r="BJ159" s="13" t="s">
        <v>85</v>
      </c>
      <c r="BK159" s="146">
        <f t="shared" si="19"/>
        <v>0</v>
      </c>
      <c r="BL159" s="13" t="s">
        <v>194</v>
      </c>
      <c r="BM159" s="145" t="s">
        <v>297</v>
      </c>
    </row>
    <row r="160" spans="2:65" s="1" customFormat="1" ht="16.5" customHeight="1">
      <c r="B160" s="28"/>
      <c r="C160" s="133" t="s">
        <v>298</v>
      </c>
      <c r="D160" s="133" t="s">
        <v>190</v>
      </c>
      <c r="E160" s="134" t="s">
        <v>299</v>
      </c>
      <c r="F160" s="135" t="s">
        <v>300</v>
      </c>
      <c r="G160" s="136" t="s">
        <v>193</v>
      </c>
      <c r="H160" s="137">
        <v>5</v>
      </c>
      <c r="I160" s="138"/>
      <c r="J160" s="139">
        <f t="shared" si="10"/>
        <v>0</v>
      </c>
      <c r="K160" s="140"/>
      <c r="L160" s="28"/>
      <c r="M160" s="141" t="s">
        <v>1</v>
      </c>
      <c r="N160" s="142" t="s">
        <v>42</v>
      </c>
      <c r="P160" s="143">
        <f t="shared" si="11"/>
        <v>0</v>
      </c>
      <c r="Q160" s="143">
        <v>0</v>
      </c>
      <c r="R160" s="143">
        <f t="shared" si="12"/>
        <v>0</v>
      </c>
      <c r="S160" s="143">
        <v>0</v>
      </c>
      <c r="T160" s="144">
        <f t="shared" si="13"/>
        <v>0</v>
      </c>
      <c r="AR160" s="145" t="s">
        <v>194</v>
      </c>
      <c r="AT160" s="145" t="s">
        <v>190</v>
      </c>
      <c r="AU160" s="145" t="s">
        <v>87</v>
      </c>
      <c r="AY160" s="13" t="s">
        <v>188</v>
      </c>
      <c r="BE160" s="146">
        <f t="shared" si="14"/>
        <v>0</v>
      </c>
      <c r="BF160" s="146">
        <f t="shared" si="15"/>
        <v>0</v>
      </c>
      <c r="BG160" s="146">
        <f t="shared" si="16"/>
        <v>0</v>
      </c>
      <c r="BH160" s="146">
        <f t="shared" si="17"/>
        <v>0</v>
      </c>
      <c r="BI160" s="146">
        <f t="shared" si="18"/>
        <v>0</v>
      </c>
      <c r="BJ160" s="13" t="s">
        <v>85</v>
      </c>
      <c r="BK160" s="146">
        <f t="shared" si="19"/>
        <v>0</v>
      </c>
      <c r="BL160" s="13" t="s">
        <v>194</v>
      </c>
      <c r="BM160" s="145" t="s">
        <v>301</v>
      </c>
    </row>
    <row r="161" spans="2:65" s="1" customFormat="1" ht="16.5" customHeight="1">
      <c r="B161" s="28"/>
      <c r="C161" s="133" t="s">
        <v>302</v>
      </c>
      <c r="D161" s="133" t="s">
        <v>190</v>
      </c>
      <c r="E161" s="134" t="s">
        <v>303</v>
      </c>
      <c r="F161" s="135" t="s">
        <v>304</v>
      </c>
      <c r="G161" s="136" t="s">
        <v>193</v>
      </c>
      <c r="H161" s="137">
        <v>5</v>
      </c>
      <c r="I161" s="138"/>
      <c r="J161" s="139">
        <f t="shared" si="10"/>
        <v>0</v>
      </c>
      <c r="K161" s="140"/>
      <c r="L161" s="28"/>
      <c r="M161" s="141" t="s">
        <v>1</v>
      </c>
      <c r="N161" s="142" t="s">
        <v>42</v>
      </c>
      <c r="P161" s="143">
        <f t="shared" si="11"/>
        <v>0</v>
      </c>
      <c r="Q161" s="143">
        <v>0</v>
      </c>
      <c r="R161" s="143">
        <f t="shared" si="12"/>
        <v>0</v>
      </c>
      <c r="S161" s="143">
        <v>0</v>
      </c>
      <c r="T161" s="144">
        <f t="shared" si="13"/>
        <v>0</v>
      </c>
      <c r="AR161" s="145" t="s">
        <v>194</v>
      </c>
      <c r="AT161" s="145" t="s">
        <v>190</v>
      </c>
      <c r="AU161" s="145" t="s">
        <v>87</v>
      </c>
      <c r="AY161" s="13" t="s">
        <v>188</v>
      </c>
      <c r="BE161" s="146">
        <f t="shared" si="14"/>
        <v>0</v>
      </c>
      <c r="BF161" s="146">
        <f t="shared" si="15"/>
        <v>0</v>
      </c>
      <c r="BG161" s="146">
        <f t="shared" si="16"/>
        <v>0</v>
      </c>
      <c r="BH161" s="146">
        <f t="shared" si="17"/>
        <v>0</v>
      </c>
      <c r="BI161" s="146">
        <f t="shared" si="18"/>
        <v>0</v>
      </c>
      <c r="BJ161" s="13" t="s">
        <v>85</v>
      </c>
      <c r="BK161" s="146">
        <f t="shared" si="19"/>
        <v>0</v>
      </c>
      <c r="BL161" s="13" t="s">
        <v>194</v>
      </c>
      <c r="BM161" s="145" t="s">
        <v>305</v>
      </c>
    </row>
    <row r="162" spans="2:65" s="1" customFormat="1" ht="24.2" customHeight="1">
      <c r="B162" s="28"/>
      <c r="C162" s="133" t="s">
        <v>306</v>
      </c>
      <c r="D162" s="133" t="s">
        <v>190</v>
      </c>
      <c r="E162" s="134" t="s">
        <v>307</v>
      </c>
      <c r="F162" s="135" t="s">
        <v>308</v>
      </c>
      <c r="G162" s="136" t="s">
        <v>193</v>
      </c>
      <c r="H162" s="137">
        <v>51</v>
      </c>
      <c r="I162" s="138"/>
      <c r="J162" s="139">
        <f t="shared" si="10"/>
        <v>0</v>
      </c>
      <c r="K162" s="140"/>
      <c r="L162" s="28"/>
      <c r="M162" s="141" t="s">
        <v>1</v>
      </c>
      <c r="N162" s="142" t="s">
        <v>42</v>
      </c>
      <c r="P162" s="143">
        <f t="shared" si="11"/>
        <v>0</v>
      </c>
      <c r="Q162" s="143">
        <v>0</v>
      </c>
      <c r="R162" s="143">
        <f t="shared" si="12"/>
        <v>0</v>
      </c>
      <c r="S162" s="143">
        <v>8.0000000000000002E-3</v>
      </c>
      <c r="T162" s="144">
        <f t="shared" si="13"/>
        <v>0.40800000000000003</v>
      </c>
      <c r="AR162" s="145" t="s">
        <v>194</v>
      </c>
      <c r="AT162" s="145" t="s">
        <v>190</v>
      </c>
      <c r="AU162" s="145" t="s">
        <v>87</v>
      </c>
      <c r="AY162" s="13" t="s">
        <v>188</v>
      </c>
      <c r="BE162" s="146">
        <f t="shared" si="14"/>
        <v>0</v>
      </c>
      <c r="BF162" s="146">
        <f t="shared" si="15"/>
        <v>0</v>
      </c>
      <c r="BG162" s="146">
        <f t="shared" si="16"/>
        <v>0</v>
      </c>
      <c r="BH162" s="146">
        <f t="shared" si="17"/>
        <v>0</v>
      </c>
      <c r="BI162" s="146">
        <f t="shared" si="18"/>
        <v>0</v>
      </c>
      <c r="BJ162" s="13" t="s">
        <v>85</v>
      </c>
      <c r="BK162" s="146">
        <f t="shared" si="19"/>
        <v>0</v>
      </c>
      <c r="BL162" s="13" t="s">
        <v>194</v>
      </c>
      <c r="BM162" s="145" t="s">
        <v>309</v>
      </c>
    </row>
    <row r="163" spans="2:65" s="1" customFormat="1" ht="24.2" customHeight="1">
      <c r="B163" s="28"/>
      <c r="C163" s="133" t="s">
        <v>310</v>
      </c>
      <c r="D163" s="133" t="s">
        <v>190</v>
      </c>
      <c r="E163" s="134" t="s">
        <v>311</v>
      </c>
      <c r="F163" s="135" t="s">
        <v>312</v>
      </c>
      <c r="G163" s="136" t="s">
        <v>218</v>
      </c>
      <c r="H163" s="137">
        <v>126.8</v>
      </c>
      <c r="I163" s="138"/>
      <c r="J163" s="139">
        <f t="shared" si="10"/>
        <v>0</v>
      </c>
      <c r="K163" s="140"/>
      <c r="L163" s="28"/>
      <c r="M163" s="141" t="s">
        <v>1</v>
      </c>
      <c r="N163" s="142" t="s">
        <v>42</v>
      </c>
      <c r="P163" s="143">
        <f t="shared" si="11"/>
        <v>0</v>
      </c>
      <c r="Q163" s="143">
        <v>0</v>
      </c>
      <c r="R163" s="143">
        <f t="shared" si="12"/>
        <v>0</v>
      </c>
      <c r="S163" s="143">
        <v>2.48E-3</v>
      </c>
      <c r="T163" s="144">
        <f t="shared" si="13"/>
        <v>0.31446399999999997</v>
      </c>
      <c r="AR163" s="145" t="s">
        <v>194</v>
      </c>
      <c r="AT163" s="145" t="s">
        <v>190</v>
      </c>
      <c r="AU163" s="145" t="s">
        <v>87</v>
      </c>
      <c r="AY163" s="13" t="s">
        <v>188</v>
      </c>
      <c r="BE163" s="146">
        <f t="shared" si="14"/>
        <v>0</v>
      </c>
      <c r="BF163" s="146">
        <f t="shared" si="15"/>
        <v>0</v>
      </c>
      <c r="BG163" s="146">
        <f t="shared" si="16"/>
        <v>0</v>
      </c>
      <c r="BH163" s="146">
        <f t="shared" si="17"/>
        <v>0</v>
      </c>
      <c r="BI163" s="146">
        <f t="shared" si="18"/>
        <v>0</v>
      </c>
      <c r="BJ163" s="13" t="s">
        <v>85</v>
      </c>
      <c r="BK163" s="146">
        <f t="shared" si="19"/>
        <v>0</v>
      </c>
      <c r="BL163" s="13" t="s">
        <v>194</v>
      </c>
      <c r="BM163" s="145" t="s">
        <v>313</v>
      </c>
    </row>
    <row r="164" spans="2:65" s="1" customFormat="1" ht="16.5" customHeight="1">
      <c r="B164" s="28"/>
      <c r="C164" s="133" t="s">
        <v>314</v>
      </c>
      <c r="D164" s="133" t="s">
        <v>190</v>
      </c>
      <c r="E164" s="134" t="s">
        <v>315</v>
      </c>
      <c r="F164" s="135" t="s">
        <v>316</v>
      </c>
      <c r="G164" s="136" t="s">
        <v>193</v>
      </c>
      <c r="H164" s="137">
        <v>1</v>
      </c>
      <c r="I164" s="138"/>
      <c r="J164" s="139">
        <f t="shared" si="10"/>
        <v>0</v>
      </c>
      <c r="K164" s="140"/>
      <c r="L164" s="28"/>
      <c r="M164" s="141" t="s">
        <v>1</v>
      </c>
      <c r="N164" s="142" t="s">
        <v>42</v>
      </c>
      <c r="P164" s="143">
        <f t="shared" si="11"/>
        <v>0</v>
      </c>
      <c r="Q164" s="143">
        <v>0</v>
      </c>
      <c r="R164" s="143">
        <f t="shared" si="12"/>
        <v>0</v>
      </c>
      <c r="S164" s="143">
        <v>0.192</v>
      </c>
      <c r="T164" s="144">
        <f t="shared" si="13"/>
        <v>0.192</v>
      </c>
      <c r="AR164" s="145" t="s">
        <v>194</v>
      </c>
      <c r="AT164" s="145" t="s">
        <v>190</v>
      </c>
      <c r="AU164" s="145" t="s">
        <v>87</v>
      </c>
      <c r="AY164" s="13" t="s">
        <v>188</v>
      </c>
      <c r="BE164" s="146">
        <f t="shared" si="14"/>
        <v>0</v>
      </c>
      <c r="BF164" s="146">
        <f t="shared" si="15"/>
        <v>0</v>
      </c>
      <c r="BG164" s="146">
        <f t="shared" si="16"/>
        <v>0</v>
      </c>
      <c r="BH164" s="146">
        <f t="shared" si="17"/>
        <v>0</v>
      </c>
      <c r="BI164" s="146">
        <f t="shared" si="18"/>
        <v>0</v>
      </c>
      <c r="BJ164" s="13" t="s">
        <v>85</v>
      </c>
      <c r="BK164" s="146">
        <f t="shared" si="19"/>
        <v>0</v>
      </c>
      <c r="BL164" s="13" t="s">
        <v>194</v>
      </c>
      <c r="BM164" s="145" t="s">
        <v>317</v>
      </c>
    </row>
    <row r="165" spans="2:65" s="1" customFormat="1" ht="21.75" customHeight="1">
      <c r="B165" s="28"/>
      <c r="C165" s="133" t="s">
        <v>318</v>
      </c>
      <c r="D165" s="133" t="s">
        <v>190</v>
      </c>
      <c r="E165" s="134" t="s">
        <v>319</v>
      </c>
      <c r="F165" s="135" t="s">
        <v>320</v>
      </c>
      <c r="G165" s="136" t="s">
        <v>193</v>
      </c>
      <c r="H165" s="137">
        <v>1</v>
      </c>
      <c r="I165" s="138"/>
      <c r="J165" s="139">
        <f t="shared" si="10"/>
        <v>0</v>
      </c>
      <c r="K165" s="140"/>
      <c r="L165" s="28"/>
      <c r="M165" s="141" t="s">
        <v>1</v>
      </c>
      <c r="N165" s="142" t="s">
        <v>42</v>
      </c>
      <c r="P165" s="143">
        <f t="shared" si="11"/>
        <v>0</v>
      </c>
      <c r="Q165" s="143">
        <v>0</v>
      </c>
      <c r="R165" s="143">
        <f t="shared" si="12"/>
        <v>0</v>
      </c>
      <c r="S165" s="143">
        <v>0.21</v>
      </c>
      <c r="T165" s="144">
        <f t="shared" si="13"/>
        <v>0.21</v>
      </c>
      <c r="AR165" s="145" t="s">
        <v>194</v>
      </c>
      <c r="AT165" s="145" t="s">
        <v>190</v>
      </c>
      <c r="AU165" s="145" t="s">
        <v>87</v>
      </c>
      <c r="AY165" s="13" t="s">
        <v>188</v>
      </c>
      <c r="BE165" s="146">
        <f t="shared" si="14"/>
        <v>0</v>
      </c>
      <c r="BF165" s="146">
        <f t="shared" si="15"/>
        <v>0</v>
      </c>
      <c r="BG165" s="146">
        <f t="shared" si="16"/>
        <v>0</v>
      </c>
      <c r="BH165" s="146">
        <f t="shared" si="17"/>
        <v>0</v>
      </c>
      <c r="BI165" s="146">
        <f t="shared" si="18"/>
        <v>0</v>
      </c>
      <c r="BJ165" s="13" t="s">
        <v>85</v>
      </c>
      <c r="BK165" s="146">
        <f t="shared" si="19"/>
        <v>0</v>
      </c>
      <c r="BL165" s="13" t="s">
        <v>194</v>
      </c>
      <c r="BM165" s="145" t="s">
        <v>321</v>
      </c>
    </row>
    <row r="166" spans="2:65" s="11" customFormat="1" ht="22.7" customHeight="1">
      <c r="B166" s="121"/>
      <c r="D166" s="122" t="s">
        <v>76</v>
      </c>
      <c r="E166" s="131" t="s">
        <v>322</v>
      </c>
      <c r="F166" s="131" t="s">
        <v>323</v>
      </c>
      <c r="I166" s="124"/>
      <c r="J166" s="132">
        <f>BK166</f>
        <v>0</v>
      </c>
      <c r="L166" s="121"/>
      <c r="M166" s="126"/>
      <c r="P166" s="127">
        <f>SUM(P167:P176)</f>
        <v>0</v>
      </c>
      <c r="R166" s="127">
        <f>SUM(R167:R176)</f>
        <v>0</v>
      </c>
      <c r="T166" s="128">
        <f>SUM(T167:T176)</f>
        <v>0</v>
      </c>
      <c r="AR166" s="122" t="s">
        <v>85</v>
      </c>
      <c r="AT166" s="129" t="s">
        <v>76</v>
      </c>
      <c r="AU166" s="129" t="s">
        <v>85</v>
      </c>
      <c r="AY166" s="122" t="s">
        <v>188</v>
      </c>
      <c r="BK166" s="130">
        <f>SUM(BK167:BK176)</f>
        <v>0</v>
      </c>
    </row>
    <row r="167" spans="2:65" s="1" customFormat="1" ht="24.2" customHeight="1">
      <c r="B167" s="28"/>
      <c r="C167" s="133" t="s">
        <v>324</v>
      </c>
      <c r="D167" s="133" t="s">
        <v>190</v>
      </c>
      <c r="E167" s="134" t="s">
        <v>325</v>
      </c>
      <c r="F167" s="135" t="s">
        <v>326</v>
      </c>
      <c r="G167" s="136" t="s">
        <v>267</v>
      </c>
      <c r="H167" s="137">
        <v>189.37899999999999</v>
      </c>
      <c r="I167" s="138"/>
      <c r="J167" s="139">
        <f t="shared" ref="J167:J176" si="20">ROUND(I167*H167,2)</f>
        <v>0</v>
      </c>
      <c r="K167" s="140"/>
      <c r="L167" s="28"/>
      <c r="M167" s="141" t="s">
        <v>1</v>
      </c>
      <c r="N167" s="142" t="s">
        <v>42</v>
      </c>
      <c r="P167" s="143">
        <f t="shared" ref="P167:P176" si="21">O167*H167</f>
        <v>0</v>
      </c>
      <c r="Q167" s="143">
        <v>0</v>
      </c>
      <c r="R167" s="143">
        <f t="shared" ref="R167:R176" si="22">Q167*H167</f>
        <v>0</v>
      </c>
      <c r="S167" s="143">
        <v>0</v>
      </c>
      <c r="T167" s="144">
        <f t="shared" ref="T167:T176" si="23">S167*H167</f>
        <v>0</v>
      </c>
      <c r="AR167" s="145" t="s">
        <v>194</v>
      </c>
      <c r="AT167" s="145" t="s">
        <v>190</v>
      </c>
      <c r="AU167" s="145" t="s">
        <v>87</v>
      </c>
      <c r="AY167" s="13" t="s">
        <v>188</v>
      </c>
      <c r="BE167" s="146">
        <f t="shared" ref="BE167:BE176" si="24">IF(N167="základní",J167,0)</f>
        <v>0</v>
      </c>
      <c r="BF167" s="146">
        <f t="shared" ref="BF167:BF176" si="25">IF(N167="snížená",J167,0)</f>
        <v>0</v>
      </c>
      <c r="BG167" s="146">
        <f t="shared" ref="BG167:BG176" si="26">IF(N167="zákl. přenesená",J167,0)</f>
        <v>0</v>
      </c>
      <c r="BH167" s="146">
        <f t="shared" ref="BH167:BH176" si="27">IF(N167="sníž. přenesená",J167,0)</f>
        <v>0</v>
      </c>
      <c r="BI167" s="146">
        <f t="shared" ref="BI167:BI176" si="28">IF(N167="nulová",J167,0)</f>
        <v>0</v>
      </c>
      <c r="BJ167" s="13" t="s">
        <v>85</v>
      </c>
      <c r="BK167" s="146">
        <f t="shared" ref="BK167:BK176" si="29">ROUND(I167*H167,2)</f>
        <v>0</v>
      </c>
      <c r="BL167" s="13" t="s">
        <v>194</v>
      </c>
      <c r="BM167" s="145" t="s">
        <v>327</v>
      </c>
    </row>
    <row r="168" spans="2:65" s="1" customFormat="1" ht="24.2" customHeight="1">
      <c r="B168" s="28"/>
      <c r="C168" s="133" t="s">
        <v>328</v>
      </c>
      <c r="D168" s="133" t="s">
        <v>190</v>
      </c>
      <c r="E168" s="134" t="s">
        <v>329</v>
      </c>
      <c r="F168" s="135" t="s">
        <v>330</v>
      </c>
      <c r="G168" s="136" t="s">
        <v>267</v>
      </c>
      <c r="H168" s="137">
        <v>189.37899999999999</v>
      </c>
      <c r="I168" s="138"/>
      <c r="J168" s="139">
        <f t="shared" si="20"/>
        <v>0</v>
      </c>
      <c r="K168" s="140"/>
      <c r="L168" s="28"/>
      <c r="M168" s="141" t="s">
        <v>1</v>
      </c>
      <c r="N168" s="142" t="s">
        <v>42</v>
      </c>
      <c r="P168" s="143">
        <f t="shared" si="21"/>
        <v>0</v>
      </c>
      <c r="Q168" s="143">
        <v>0</v>
      </c>
      <c r="R168" s="143">
        <f t="shared" si="22"/>
        <v>0</v>
      </c>
      <c r="S168" s="143">
        <v>0</v>
      </c>
      <c r="T168" s="144">
        <f t="shared" si="23"/>
        <v>0</v>
      </c>
      <c r="AR168" s="145" t="s">
        <v>194</v>
      </c>
      <c r="AT168" s="145" t="s">
        <v>190</v>
      </c>
      <c r="AU168" s="145" t="s">
        <v>87</v>
      </c>
      <c r="AY168" s="13" t="s">
        <v>188</v>
      </c>
      <c r="BE168" s="146">
        <f t="shared" si="24"/>
        <v>0</v>
      </c>
      <c r="BF168" s="146">
        <f t="shared" si="25"/>
        <v>0</v>
      </c>
      <c r="BG168" s="146">
        <f t="shared" si="26"/>
        <v>0</v>
      </c>
      <c r="BH168" s="146">
        <f t="shared" si="27"/>
        <v>0</v>
      </c>
      <c r="BI168" s="146">
        <f t="shared" si="28"/>
        <v>0</v>
      </c>
      <c r="BJ168" s="13" t="s">
        <v>85</v>
      </c>
      <c r="BK168" s="146">
        <f t="shared" si="29"/>
        <v>0</v>
      </c>
      <c r="BL168" s="13" t="s">
        <v>194</v>
      </c>
      <c r="BM168" s="145" t="s">
        <v>331</v>
      </c>
    </row>
    <row r="169" spans="2:65" s="1" customFormat="1" ht="24.2" customHeight="1">
      <c r="B169" s="28"/>
      <c r="C169" s="133" t="s">
        <v>332</v>
      </c>
      <c r="D169" s="133" t="s">
        <v>190</v>
      </c>
      <c r="E169" s="134" t="s">
        <v>333</v>
      </c>
      <c r="F169" s="135" t="s">
        <v>334</v>
      </c>
      <c r="G169" s="136" t="s">
        <v>267</v>
      </c>
      <c r="H169" s="137">
        <v>3598.201</v>
      </c>
      <c r="I169" s="138"/>
      <c r="J169" s="139">
        <f t="shared" si="20"/>
        <v>0</v>
      </c>
      <c r="K169" s="140"/>
      <c r="L169" s="28"/>
      <c r="M169" s="141" t="s">
        <v>1</v>
      </c>
      <c r="N169" s="142" t="s">
        <v>42</v>
      </c>
      <c r="P169" s="143">
        <f t="shared" si="21"/>
        <v>0</v>
      </c>
      <c r="Q169" s="143">
        <v>0</v>
      </c>
      <c r="R169" s="143">
        <f t="shared" si="22"/>
        <v>0</v>
      </c>
      <c r="S169" s="143">
        <v>0</v>
      </c>
      <c r="T169" s="144">
        <f t="shared" si="23"/>
        <v>0</v>
      </c>
      <c r="AR169" s="145" t="s">
        <v>194</v>
      </c>
      <c r="AT169" s="145" t="s">
        <v>190</v>
      </c>
      <c r="AU169" s="145" t="s">
        <v>87</v>
      </c>
      <c r="AY169" s="13" t="s">
        <v>188</v>
      </c>
      <c r="BE169" s="146">
        <f t="shared" si="24"/>
        <v>0</v>
      </c>
      <c r="BF169" s="146">
        <f t="shared" si="25"/>
        <v>0</v>
      </c>
      <c r="BG169" s="146">
        <f t="shared" si="26"/>
        <v>0</v>
      </c>
      <c r="BH169" s="146">
        <f t="shared" si="27"/>
        <v>0</v>
      </c>
      <c r="BI169" s="146">
        <f t="shared" si="28"/>
        <v>0</v>
      </c>
      <c r="BJ169" s="13" t="s">
        <v>85</v>
      </c>
      <c r="BK169" s="146">
        <f t="shared" si="29"/>
        <v>0</v>
      </c>
      <c r="BL169" s="13" t="s">
        <v>194</v>
      </c>
      <c r="BM169" s="145" t="s">
        <v>335</v>
      </c>
    </row>
    <row r="170" spans="2:65" s="1" customFormat="1" ht="37.700000000000003" customHeight="1">
      <c r="B170" s="28"/>
      <c r="C170" s="133" t="s">
        <v>336</v>
      </c>
      <c r="D170" s="133" t="s">
        <v>190</v>
      </c>
      <c r="E170" s="134" t="s">
        <v>337</v>
      </c>
      <c r="F170" s="135" t="s">
        <v>338</v>
      </c>
      <c r="G170" s="136" t="s">
        <v>267</v>
      </c>
      <c r="H170" s="137">
        <v>53.9</v>
      </c>
      <c r="I170" s="138"/>
      <c r="J170" s="139">
        <f t="shared" si="20"/>
        <v>0</v>
      </c>
      <c r="K170" s="140"/>
      <c r="L170" s="28"/>
      <c r="M170" s="141" t="s">
        <v>1</v>
      </c>
      <c r="N170" s="142" t="s">
        <v>42</v>
      </c>
      <c r="P170" s="143">
        <f t="shared" si="21"/>
        <v>0</v>
      </c>
      <c r="Q170" s="143">
        <v>0</v>
      </c>
      <c r="R170" s="143">
        <f t="shared" si="22"/>
        <v>0</v>
      </c>
      <c r="S170" s="143">
        <v>0</v>
      </c>
      <c r="T170" s="144">
        <f t="shared" si="23"/>
        <v>0</v>
      </c>
      <c r="AR170" s="145" t="s">
        <v>194</v>
      </c>
      <c r="AT170" s="145" t="s">
        <v>190</v>
      </c>
      <c r="AU170" s="145" t="s">
        <v>87</v>
      </c>
      <c r="AY170" s="13" t="s">
        <v>188</v>
      </c>
      <c r="BE170" s="146">
        <f t="shared" si="24"/>
        <v>0</v>
      </c>
      <c r="BF170" s="146">
        <f t="shared" si="25"/>
        <v>0</v>
      </c>
      <c r="BG170" s="146">
        <f t="shared" si="26"/>
        <v>0</v>
      </c>
      <c r="BH170" s="146">
        <f t="shared" si="27"/>
        <v>0</v>
      </c>
      <c r="BI170" s="146">
        <f t="shared" si="28"/>
        <v>0</v>
      </c>
      <c r="BJ170" s="13" t="s">
        <v>85</v>
      </c>
      <c r="BK170" s="146">
        <f t="shared" si="29"/>
        <v>0</v>
      </c>
      <c r="BL170" s="13" t="s">
        <v>194</v>
      </c>
      <c r="BM170" s="145" t="s">
        <v>339</v>
      </c>
    </row>
    <row r="171" spans="2:65" s="1" customFormat="1" ht="37.700000000000003" customHeight="1">
      <c r="B171" s="28"/>
      <c r="C171" s="133" t="s">
        <v>340</v>
      </c>
      <c r="D171" s="133" t="s">
        <v>190</v>
      </c>
      <c r="E171" s="134" t="s">
        <v>341</v>
      </c>
      <c r="F171" s="135" t="s">
        <v>342</v>
      </c>
      <c r="G171" s="136" t="s">
        <v>267</v>
      </c>
      <c r="H171" s="137">
        <v>54.433999999999997</v>
      </c>
      <c r="I171" s="138"/>
      <c r="J171" s="139">
        <f t="shared" si="20"/>
        <v>0</v>
      </c>
      <c r="K171" s="140"/>
      <c r="L171" s="28"/>
      <c r="M171" s="141" t="s">
        <v>1</v>
      </c>
      <c r="N171" s="142" t="s">
        <v>42</v>
      </c>
      <c r="P171" s="143">
        <f t="shared" si="21"/>
        <v>0</v>
      </c>
      <c r="Q171" s="143">
        <v>0</v>
      </c>
      <c r="R171" s="143">
        <f t="shared" si="22"/>
        <v>0</v>
      </c>
      <c r="S171" s="143">
        <v>0</v>
      </c>
      <c r="T171" s="144">
        <f t="shared" si="23"/>
        <v>0</v>
      </c>
      <c r="AR171" s="145" t="s">
        <v>194</v>
      </c>
      <c r="AT171" s="145" t="s">
        <v>190</v>
      </c>
      <c r="AU171" s="145" t="s">
        <v>87</v>
      </c>
      <c r="AY171" s="13" t="s">
        <v>188</v>
      </c>
      <c r="BE171" s="146">
        <f t="shared" si="24"/>
        <v>0</v>
      </c>
      <c r="BF171" s="146">
        <f t="shared" si="25"/>
        <v>0</v>
      </c>
      <c r="BG171" s="146">
        <f t="shared" si="26"/>
        <v>0</v>
      </c>
      <c r="BH171" s="146">
        <f t="shared" si="27"/>
        <v>0</v>
      </c>
      <c r="BI171" s="146">
        <f t="shared" si="28"/>
        <v>0</v>
      </c>
      <c r="BJ171" s="13" t="s">
        <v>85</v>
      </c>
      <c r="BK171" s="146">
        <f t="shared" si="29"/>
        <v>0</v>
      </c>
      <c r="BL171" s="13" t="s">
        <v>194</v>
      </c>
      <c r="BM171" s="145" t="s">
        <v>343</v>
      </c>
    </row>
    <row r="172" spans="2:65" s="1" customFormat="1" ht="33" customHeight="1">
      <c r="B172" s="28"/>
      <c r="C172" s="133" t="s">
        <v>344</v>
      </c>
      <c r="D172" s="133" t="s">
        <v>190</v>
      </c>
      <c r="E172" s="134" t="s">
        <v>345</v>
      </c>
      <c r="F172" s="135" t="s">
        <v>346</v>
      </c>
      <c r="G172" s="136" t="s">
        <v>267</v>
      </c>
      <c r="H172" s="137">
        <v>3.1190000000000002</v>
      </c>
      <c r="I172" s="138"/>
      <c r="J172" s="139">
        <f t="shared" si="20"/>
        <v>0</v>
      </c>
      <c r="K172" s="140"/>
      <c r="L172" s="28"/>
      <c r="M172" s="141" t="s">
        <v>1</v>
      </c>
      <c r="N172" s="142" t="s">
        <v>42</v>
      </c>
      <c r="P172" s="143">
        <f t="shared" si="21"/>
        <v>0</v>
      </c>
      <c r="Q172" s="143">
        <v>0</v>
      </c>
      <c r="R172" s="143">
        <f t="shared" si="22"/>
        <v>0</v>
      </c>
      <c r="S172" s="143">
        <v>0</v>
      </c>
      <c r="T172" s="144">
        <f t="shared" si="23"/>
        <v>0</v>
      </c>
      <c r="AR172" s="145" t="s">
        <v>194</v>
      </c>
      <c r="AT172" s="145" t="s">
        <v>190</v>
      </c>
      <c r="AU172" s="145" t="s">
        <v>87</v>
      </c>
      <c r="AY172" s="13" t="s">
        <v>188</v>
      </c>
      <c r="BE172" s="146">
        <f t="shared" si="24"/>
        <v>0</v>
      </c>
      <c r="BF172" s="146">
        <f t="shared" si="25"/>
        <v>0</v>
      </c>
      <c r="BG172" s="146">
        <f t="shared" si="26"/>
        <v>0</v>
      </c>
      <c r="BH172" s="146">
        <f t="shared" si="27"/>
        <v>0</v>
      </c>
      <c r="BI172" s="146">
        <f t="shared" si="28"/>
        <v>0</v>
      </c>
      <c r="BJ172" s="13" t="s">
        <v>85</v>
      </c>
      <c r="BK172" s="146">
        <f t="shared" si="29"/>
        <v>0</v>
      </c>
      <c r="BL172" s="13" t="s">
        <v>194</v>
      </c>
      <c r="BM172" s="145" t="s">
        <v>347</v>
      </c>
    </row>
    <row r="173" spans="2:65" s="1" customFormat="1" ht="44.25" customHeight="1">
      <c r="B173" s="28"/>
      <c r="C173" s="133" t="s">
        <v>348</v>
      </c>
      <c r="D173" s="133" t="s">
        <v>190</v>
      </c>
      <c r="E173" s="134" t="s">
        <v>349</v>
      </c>
      <c r="F173" s="135" t="s">
        <v>350</v>
      </c>
      <c r="G173" s="136" t="s">
        <v>267</v>
      </c>
      <c r="H173" s="137">
        <v>1.26</v>
      </c>
      <c r="I173" s="138"/>
      <c r="J173" s="139">
        <f t="shared" si="20"/>
        <v>0</v>
      </c>
      <c r="K173" s="140"/>
      <c r="L173" s="28"/>
      <c r="M173" s="141" t="s">
        <v>1</v>
      </c>
      <c r="N173" s="142" t="s">
        <v>42</v>
      </c>
      <c r="P173" s="143">
        <f t="shared" si="21"/>
        <v>0</v>
      </c>
      <c r="Q173" s="143">
        <v>0</v>
      </c>
      <c r="R173" s="143">
        <f t="shared" si="22"/>
        <v>0</v>
      </c>
      <c r="S173" s="143">
        <v>0</v>
      </c>
      <c r="T173" s="144">
        <f t="shared" si="23"/>
        <v>0</v>
      </c>
      <c r="AR173" s="145" t="s">
        <v>194</v>
      </c>
      <c r="AT173" s="145" t="s">
        <v>190</v>
      </c>
      <c r="AU173" s="145" t="s">
        <v>87</v>
      </c>
      <c r="AY173" s="13" t="s">
        <v>188</v>
      </c>
      <c r="BE173" s="146">
        <f t="shared" si="24"/>
        <v>0</v>
      </c>
      <c r="BF173" s="146">
        <f t="shared" si="25"/>
        <v>0</v>
      </c>
      <c r="BG173" s="146">
        <f t="shared" si="26"/>
        <v>0</v>
      </c>
      <c r="BH173" s="146">
        <f t="shared" si="27"/>
        <v>0</v>
      </c>
      <c r="BI173" s="146">
        <f t="shared" si="28"/>
        <v>0</v>
      </c>
      <c r="BJ173" s="13" t="s">
        <v>85</v>
      </c>
      <c r="BK173" s="146">
        <f t="shared" si="29"/>
        <v>0</v>
      </c>
      <c r="BL173" s="13" t="s">
        <v>194</v>
      </c>
      <c r="BM173" s="145" t="s">
        <v>351</v>
      </c>
    </row>
    <row r="174" spans="2:65" s="1" customFormat="1" ht="44.25" customHeight="1">
      <c r="B174" s="28"/>
      <c r="C174" s="133" t="s">
        <v>352</v>
      </c>
      <c r="D174" s="133" t="s">
        <v>190</v>
      </c>
      <c r="E174" s="134" t="s">
        <v>353</v>
      </c>
      <c r="F174" s="135" t="s">
        <v>354</v>
      </c>
      <c r="G174" s="136" t="s">
        <v>267</v>
      </c>
      <c r="H174" s="137">
        <v>49.192</v>
      </c>
      <c r="I174" s="138"/>
      <c r="J174" s="139">
        <f t="shared" si="20"/>
        <v>0</v>
      </c>
      <c r="K174" s="140"/>
      <c r="L174" s="28"/>
      <c r="M174" s="141" t="s">
        <v>1</v>
      </c>
      <c r="N174" s="142" t="s">
        <v>42</v>
      </c>
      <c r="P174" s="143">
        <f t="shared" si="21"/>
        <v>0</v>
      </c>
      <c r="Q174" s="143">
        <v>0</v>
      </c>
      <c r="R174" s="143">
        <f t="shared" si="22"/>
        <v>0</v>
      </c>
      <c r="S174" s="143">
        <v>0</v>
      </c>
      <c r="T174" s="144">
        <f t="shared" si="23"/>
        <v>0</v>
      </c>
      <c r="AR174" s="145" t="s">
        <v>194</v>
      </c>
      <c r="AT174" s="145" t="s">
        <v>190</v>
      </c>
      <c r="AU174" s="145" t="s">
        <v>87</v>
      </c>
      <c r="AY174" s="13" t="s">
        <v>188</v>
      </c>
      <c r="BE174" s="146">
        <f t="shared" si="24"/>
        <v>0</v>
      </c>
      <c r="BF174" s="146">
        <f t="shared" si="25"/>
        <v>0</v>
      </c>
      <c r="BG174" s="146">
        <f t="shared" si="26"/>
        <v>0</v>
      </c>
      <c r="BH174" s="146">
        <f t="shared" si="27"/>
        <v>0</v>
      </c>
      <c r="BI174" s="146">
        <f t="shared" si="28"/>
        <v>0</v>
      </c>
      <c r="BJ174" s="13" t="s">
        <v>85</v>
      </c>
      <c r="BK174" s="146">
        <f t="shared" si="29"/>
        <v>0</v>
      </c>
      <c r="BL174" s="13" t="s">
        <v>194</v>
      </c>
      <c r="BM174" s="145" t="s">
        <v>355</v>
      </c>
    </row>
    <row r="175" spans="2:65" s="1" customFormat="1" ht="44.25" customHeight="1">
      <c r="B175" s="28"/>
      <c r="C175" s="133" t="s">
        <v>356</v>
      </c>
      <c r="D175" s="133" t="s">
        <v>190</v>
      </c>
      <c r="E175" s="134" t="s">
        <v>357</v>
      </c>
      <c r="F175" s="135" t="s">
        <v>358</v>
      </c>
      <c r="G175" s="136" t="s">
        <v>267</v>
      </c>
      <c r="H175" s="137">
        <v>24.393999999999998</v>
      </c>
      <c r="I175" s="138"/>
      <c r="J175" s="139">
        <f t="shared" si="20"/>
        <v>0</v>
      </c>
      <c r="K175" s="140"/>
      <c r="L175" s="28"/>
      <c r="M175" s="141" t="s">
        <v>1</v>
      </c>
      <c r="N175" s="142" t="s">
        <v>42</v>
      </c>
      <c r="P175" s="143">
        <f t="shared" si="21"/>
        <v>0</v>
      </c>
      <c r="Q175" s="143">
        <v>0</v>
      </c>
      <c r="R175" s="143">
        <f t="shared" si="22"/>
        <v>0</v>
      </c>
      <c r="S175" s="143">
        <v>0</v>
      </c>
      <c r="T175" s="144">
        <f t="shared" si="23"/>
        <v>0</v>
      </c>
      <c r="AR175" s="145" t="s">
        <v>194</v>
      </c>
      <c r="AT175" s="145" t="s">
        <v>190</v>
      </c>
      <c r="AU175" s="145" t="s">
        <v>87</v>
      </c>
      <c r="AY175" s="13" t="s">
        <v>188</v>
      </c>
      <c r="BE175" s="146">
        <f t="shared" si="24"/>
        <v>0</v>
      </c>
      <c r="BF175" s="146">
        <f t="shared" si="25"/>
        <v>0</v>
      </c>
      <c r="BG175" s="146">
        <f t="shared" si="26"/>
        <v>0</v>
      </c>
      <c r="BH175" s="146">
        <f t="shared" si="27"/>
        <v>0</v>
      </c>
      <c r="BI175" s="146">
        <f t="shared" si="28"/>
        <v>0</v>
      </c>
      <c r="BJ175" s="13" t="s">
        <v>85</v>
      </c>
      <c r="BK175" s="146">
        <f t="shared" si="29"/>
        <v>0</v>
      </c>
      <c r="BL175" s="13" t="s">
        <v>194</v>
      </c>
      <c r="BM175" s="145" t="s">
        <v>359</v>
      </c>
    </row>
    <row r="176" spans="2:65" s="1" customFormat="1" ht="16.5" customHeight="1">
      <c r="B176" s="28"/>
      <c r="C176" s="133" t="s">
        <v>360</v>
      </c>
      <c r="D176" s="133" t="s">
        <v>190</v>
      </c>
      <c r="E176" s="134" t="s">
        <v>361</v>
      </c>
      <c r="F176" s="135" t="s">
        <v>362</v>
      </c>
      <c r="G176" s="136" t="s">
        <v>267</v>
      </c>
      <c r="H176" s="137">
        <v>1.1240000000000001</v>
      </c>
      <c r="I176" s="138"/>
      <c r="J176" s="139">
        <f t="shared" si="20"/>
        <v>0</v>
      </c>
      <c r="K176" s="140"/>
      <c r="L176" s="28"/>
      <c r="M176" s="141" t="s">
        <v>1</v>
      </c>
      <c r="N176" s="142" t="s">
        <v>42</v>
      </c>
      <c r="P176" s="143">
        <f t="shared" si="21"/>
        <v>0</v>
      </c>
      <c r="Q176" s="143">
        <v>0</v>
      </c>
      <c r="R176" s="143">
        <f t="shared" si="22"/>
        <v>0</v>
      </c>
      <c r="S176" s="143">
        <v>0</v>
      </c>
      <c r="T176" s="144">
        <f t="shared" si="23"/>
        <v>0</v>
      </c>
      <c r="AR176" s="145" t="s">
        <v>194</v>
      </c>
      <c r="AT176" s="145" t="s">
        <v>190</v>
      </c>
      <c r="AU176" s="145" t="s">
        <v>87</v>
      </c>
      <c r="AY176" s="13" t="s">
        <v>188</v>
      </c>
      <c r="BE176" s="146">
        <f t="shared" si="24"/>
        <v>0</v>
      </c>
      <c r="BF176" s="146">
        <f t="shared" si="25"/>
        <v>0</v>
      </c>
      <c r="BG176" s="146">
        <f t="shared" si="26"/>
        <v>0</v>
      </c>
      <c r="BH176" s="146">
        <f t="shared" si="27"/>
        <v>0</v>
      </c>
      <c r="BI176" s="146">
        <f t="shared" si="28"/>
        <v>0</v>
      </c>
      <c r="BJ176" s="13" t="s">
        <v>85</v>
      </c>
      <c r="BK176" s="146">
        <f t="shared" si="29"/>
        <v>0</v>
      </c>
      <c r="BL176" s="13" t="s">
        <v>194</v>
      </c>
      <c r="BM176" s="145" t="s">
        <v>363</v>
      </c>
    </row>
    <row r="177" spans="2:65" s="11" customFormat="1" ht="22.7" customHeight="1">
      <c r="B177" s="121"/>
      <c r="D177" s="122" t="s">
        <v>76</v>
      </c>
      <c r="E177" s="131" t="s">
        <v>364</v>
      </c>
      <c r="F177" s="131" t="s">
        <v>365</v>
      </c>
      <c r="I177" s="124"/>
      <c r="J177" s="132">
        <f>BK177</f>
        <v>0</v>
      </c>
      <c r="L177" s="121"/>
      <c r="M177" s="126"/>
      <c r="P177" s="127">
        <f>P178</f>
        <v>0</v>
      </c>
      <c r="R177" s="127">
        <f>R178</f>
        <v>0</v>
      </c>
      <c r="T177" s="128">
        <f>T178</f>
        <v>0</v>
      </c>
      <c r="AR177" s="122" t="s">
        <v>85</v>
      </c>
      <c r="AT177" s="129" t="s">
        <v>76</v>
      </c>
      <c r="AU177" s="129" t="s">
        <v>85</v>
      </c>
      <c r="AY177" s="122" t="s">
        <v>188</v>
      </c>
      <c r="BK177" s="130">
        <f>BK178</f>
        <v>0</v>
      </c>
    </row>
    <row r="178" spans="2:65" s="1" customFormat="1" ht="16.5" customHeight="1">
      <c r="B178" s="28"/>
      <c r="C178" s="133" t="s">
        <v>366</v>
      </c>
      <c r="D178" s="133" t="s">
        <v>190</v>
      </c>
      <c r="E178" s="134" t="s">
        <v>367</v>
      </c>
      <c r="F178" s="135" t="s">
        <v>368</v>
      </c>
      <c r="G178" s="136" t="s">
        <v>267</v>
      </c>
      <c r="H178" s="137">
        <v>0.61899999999999999</v>
      </c>
      <c r="I178" s="138"/>
      <c r="J178" s="139">
        <f>ROUND(I178*H178,2)</f>
        <v>0</v>
      </c>
      <c r="K178" s="140"/>
      <c r="L178" s="28"/>
      <c r="M178" s="141" t="s">
        <v>1</v>
      </c>
      <c r="N178" s="142" t="s">
        <v>42</v>
      </c>
      <c r="P178" s="143">
        <f>O178*H178</f>
        <v>0</v>
      </c>
      <c r="Q178" s="143">
        <v>0</v>
      </c>
      <c r="R178" s="143">
        <f>Q178*H178</f>
        <v>0</v>
      </c>
      <c r="S178" s="143">
        <v>0</v>
      </c>
      <c r="T178" s="144">
        <f>S178*H178</f>
        <v>0</v>
      </c>
      <c r="AR178" s="145" t="s">
        <v>194</v>
      </c>
      <c r="AT178" s="145" t="s">
        <v>190</v>
      </c>
      <c r="AU178" s="145" t="s">
        <v>87</v>
      </c>
      <c r="AY178" s="13" t="s">
        <v>188</v>
      </c>
      <c r="BE178" s="146">
        <f>IF(N178="základní",J178,0)</f>
        <v>0</v>
      </c>
      <c r="BF178" s="146">
        <f>IF(N178="snížená",J178,0)</f>
        <v>0</v>
      </c>
      <c r="BG178" s="146">
        <f>IF(N178="zákl. přenesená",J178,0)</f>
        <v>0</v>
      </c>
      <c r="BH178" s="146">
        <f>IF(N178="sníž. přenesená",J178,0)</f>
        <v>0</v>
      </c>
      <c r="BI178" s="146">
        <f>IF(N178="nulová",J178,0)</f>
        <v>0</v>
      </c>
      <c r="BJ178" s="13" t="s">
        <v>85</v>
      </c>
      <c r="BK178" s="146">
        <f>ROUND(I178*H178,2)</f>
        <v>0</v>
      </c>
      <c r="BL178" s="13" t="s">
        <v>194</v>
      </c>
      <c r="BM178" s="145" t="s">
        <v>369</v>
      </c>
    </row>
    <row r="179" spans="2:65" s="11" customFormat="1" ht="25.9" customHeight="1">
      <c r="B179" s="121"/>
      <c r="D179" s="122" t="s">
        <v>76</v>
      </c>
      <c r="E179" s="123" t="s">
        <v>370</v>
      </c>
      <c r="F179" s="123" t="s">
        <v>371</v>
      </c>
      <c r="I179" s="124"/>
      <c r="J179" s="125">
        <f>BK179</f>
        <v>0</v>
      </c>
      <c r="L179" s="121"/>
      <c r="M179" s="126"/>
      <c r="P179" s="127">
        <f>P180</f>
        <v>0</v>
      </c>
      <c r="R179" s="127">
        <f>R180</f>
        <v>0</v>
      </c>
      <c r="T179" s="128">
        <f>T180</f>
        <v>1.9550000000000001</v>
      </c>
      <c r="AR179" s="122" t="s">
        <v>87</v>
      </c>
      <c r="AT179" s="129" t="s">
        <v>76</v>
      </c>
      <c r="AU179" s="129" t="s">
        <v>77</v>
      </c>
      <c r="AY179" s="122" t="s">
        <v>188</v>
      </c>
      <c r="BK179" s="130">
        <f>BK180</f>
        <v>0</v>
      </c>
    </row>
    <row r="180" spans="2:65" s="11" customFormat="1" ht="22.7" customHeight="1">
      <c r="B180" s="121"/>
      <c r="D180" s="122" t="s">
        <v>76</v>
      </c>
      <c r="E180" s="131" t="s">
        <v>372</v>
      </c>
      <c r="F180" s="131" t="s">
        <v>373</v>
      </c>
      <c r="I180" s="124"/>
      <c r="J180" s="132">
        <f>BK180</f>
        <v>0</v>
      </c>
      <c r="L180" s="121"/>
      <c r="M180" s="126"/>
      <c r="P180" s="127">
        <f>P181</f>
        <v>0</v>
      </c>
      <c r="R180" s="127">
        <f>R181</f>
        <v>0</v>
      </c>
      <c r="T180" s="128">
        <f>T181</f>
        <v>1.9550000000000001</v>
      </c>
      <c r="AR180" s="122" t="s">
        <v>87</v>
      </c>
      <c r="AT180" s="129" t="s">
        <v>76</v>
      </c>
      <c r="AU180" s="129" t="s">
        <v>85</v>
      </c>
      <c r="AY180" s="122" t="s">
        <v>188</v>
      </c>
      <c r="BK180" s="130">
        <f>BK181</f>
        <v>0</v>
      </c>
    </row>
    <row r="181" spans="2:65" s="1" customFormat="1" ht="33" customHeight="1">
      <c r="B181" s="28"/>
      <c r="C181" s="133" t="s">
        <v>374</v>
      </c>
      <c r="D181" s="133" t="s">
        <v>190</v>
      </c>
      <c r="E181" s="134" t="s">
        <v>375</v>
      </c>
      <c r="F181" s="135" t="s">
        <v>376</v>
      </c>
      <c r="G181" s="136" t="s">
        <v>377</v>
      </c>
      <c r="H181" s="137">
        <v>1955</v>
      </c>
      <c r="I181" s="138"/>
      <c r="J181" s="139">
        <f>ROUND(I181*H181,2)</f>
        <v>0</v>
      </c>
      <c r="K181" s="140"/>
      <c r="L181" s="28"/>
      <c r="M181" s="141" t="s">
        <v>1</v>
      </c>
      <c r="N181" s="142" t="s">
        <v>42</v>
      </c>
      <c r="P181" s="143">
        <f>O181*H181</f>
        <v>0</v>
      </c>
      <c r="Q181" s="143">
        <v>0</v>
      </c>
      <c r="R181" s="143">
        <f>Q181*H181</f>
        <v>0</v>
      </c>
      <c r="S181" s="143">
        <v>1E-3</v>
      </c>
      <c r="T181" s="144">
        <f>S181*H181</f>
        <v>1.9550000000000001</v>
      </c>
      <c r="AR181" s="145" t="s">
        <v>251</v>
      </c>
      <c r="AT181" s="145" t="s">
        <v>190</v>
      </c>
      <c r="AU181" s="145" t="s">
        <v>87</v>
      </c>
      <c r="AY181" s="13" t="s">
        <v>188</v>
      </c>
      <c r="BE181" s="146">
        <f>IF(N181="základní",J181,0)</f>
        <v>0</v>
      </c>
      <c r="BF181" s="146">
        <f>IF(N181="snížená",J181,0)</f>
        <v>0</v>
      </c>
      <c r="BG181" s="146">
        <f>IF(N181="zákl. přenesená",J181,0)</f>
        <v>0</v>
      </c>
      <c r="BH181" s="146">
        <f>IF(N181="sníž. přenesená",J181,0)</f>
        <v>0</v>
      </c>
      <c r="BI181" s="146">
        <f>IF(N181="nulová",J181,0)</f>
        <v>0</v>
      </c>
      <c r="BJ181" s="13" t="s">
        <v>85</v>
      </c>
      <c r="BK181" s="146">
        <f>ROUND(I181*H181,2)</f>
        <v>0</v>
      </c>
      <c r="BL181" s="13" t="s">
        <v>251</v>
      </c>
      <c r="BM181" s="145" t="s">
        <v>378</v>
      </c>
    </row>
    <row r="182" spans="2:65" s="11" customFormat="1" ht="25.9" customHeight="1">
      <c r="B182" s="121"/>
      <c r="D182" s="122" t="s">
        <v>76</v>
      </c>
      <c r="E182" s="123" t="s">
        <v>379</v>
      </c>
      <c r="F182" s="123" t="s">
        <v>380</v>
      </c>
      <c r="I182" s="124"/>
      <c r="J182" s="125">
        <f>BK182</f>
        <v>0</v>
      </c>
      <c r="L182" s="121"/>
      <c r="M182" s="126"/>
      <c r="P182" s="127">
        <f>P183+P185+P187+P189</f>
        <v>0</v>
      </c>
      <c r="R182" s="127">
        <f>R183+R185+R187+R189</f>
        <v>0</v>
      </c>
      <c r="T182" s="128">
        <f>T183+T185+T187+T189</f>
        <v>0</v>
      </c>
      <c r="AR182" s="122" t="s">
        <v>207</v>
      </c>
      <c r="AT182" s="129" t="s">
        <v>76</v>
      </c>
      <c r="AU182" s="129" t="s">
        <v>77</v>
      </c>
      <c r="AY182" s="122" t="s">
        <v>188</v>
      </c>
      <c r="BK182" s="130">
        <f>BK183+BK185+BK187+BK189</f>
        <v>0</v>
      </c>
    </row>
    <row r="183" spans="2:65" s="11" customFormat="1" ht="22.7" customHeight="1">
      <c r="B183" s="121"/>
      <c r="D183" s="122" t="s">
        <v>76</v>
      </c>
      <c r="E183" s="131" t="s">
        <v>381</v>
      </c>
      <c r="F183" s="131" t="s">
        <v>382</v>
      </c>
      <c r="I183" s="124"/>
      <c r="J183" s="132">
        <f>BK183</f>
        <v>0</v>
      </c>
      <c r="L183" s="121"/>
      <c r="M183" s="126"/>
      <c r="P183" s="127">
        <f>P184</f>
        <v>0</v>
      </c>
      <c r="R183" s="127">
        <f>R184</f>
        <v>0</v>
      </c>
      <c r="T183" s="128">
        <f>T184</f>
        <v>0</v>
      </c>
      <c r="AR183" s="122" t="s">
        <v>207</v>
      </c>
      <c r="AT183" s="129" t="s">
        <v>76</v>
      </c>
      <c r="AU183" s="129" t="s">
        <v>85</v>
      </c>
      <c r="AY183" s="122" t="s">
        <v>188</v>
      </c>
      <c r="BK183" s="130">
        <f>BK184</f>
        <v>0</v>
      </c>
    </row>
    <row r="184" spans="2:65" s="1" customFormat="1" ht="21.75" customHeight="1">
      <c r="B184" s="28"/>
      <c r="C184" s="133" t="s">
        <v>383</v>
      </c>
      <c r="D184" s="133" t="s">
        <v>190</v>
      </c>
      <c r="E184" s="134" t="s">
        <v>384</v>
      </c>
      <c r="F184" s="135" t="s">
        <v>385</v>
      </c>
      <c r="G184" s="136" t="s">
        <v>386</v>
      </c>
      <c r="H184" s="137">
        <v>48</v>
      </c>
      <c r="I184" s="138"/>
      <c r="J184" s="139">
        <f>ROUND(I184*H184,2)</f>
        <v>0</v>
      </c>
      <c r="K184" s="140"/>
      <c r="L184" s="28"/>
      <c r="M184" s="141" t="s">
        <v>1</v>
      </c>
      <c r="N184" s="142" t="s">
        <v>42</v>
      </c>
      <c r="P184" s="143">
        <f>O184*H184</f>
        <v>0</v>
      </c>
      <c r="Q184" s="143">
        <v>0</v>
      </c>
      <c r="R184" s="143">
        <f>Q184*H184</f>
        <v>0</v>
      </c>
      <c r="S184" s="143">
        <v>0</v>
      </c>
      <c r="T184" s="144">
        <f>S184*H184</f>
        <v>0</v>
      </c>
      <c r="AR184" s="145" t="s">
        <v>387</v>
      </c>
      <c r="AT184" s="145" t="s">
        <v>190</v>
      </c>
      <c r="AU184" s="145" t="s">
        <v>87</v>
      </c>
      <c r="AY184" s="13" t="s">
        <v>188</v>
      </c>
      <c r="BE184" s="146">
        <f>IF(N184="základní",J184,0)</f>
        <v>0</v>
      </c>
      <c r="BF184" s="146">
        <f>IF(N184="snížená",J184,0)</f>
        <v>0</v>
      </c>
      <c r="BG184" s="146">
        <f>IF(N184="zákl. přenesená",J184,0)</f>
        <v>0</v>
      </c>
      <c r="BH184" s="146">
        <f>IF(N184="sníž. přenesená",J184,0)</f>
        <v>0</v>
      </c>
      <c r="BI184" s="146">
        <f>IF(N184="nulová",J184,0)</f>
        <v>0</v>
      </c>
      <c r="BJ184" s="13" t="s">
        <v>85</v>
      </c>
      <c r="BK184" s="146">
        <f>ROUND(I184*H184,2)</f>
        <v>0</v>
      </c>
      <c r="BL184" s="13" t="s">
        <v>387</v>
      </c>
      <c r="BM184" s="145" t="s">
        <v>388</v>
      </c>
    </row>
    <row r="185" spans="2:65" s="11" customFormat="1" ht="22.7" customHeight="1">
      <c r="B185" s="121"/>
      <c r="D185" s="122" t="s">
        <v>76</v>
      </c>
      <c r="E185" s="131" t="s">
        <v>389</v>
      </c>
      <c r="F185" s="131" t="s">
        <v>390</v>
      </c>
      <c r="I185" s="124"/>
      <c r="J185" s="132">
        <f>BK185</f>
        <v>0</v>
      </c>
      <c r="L185" s="121"/>
      <c r="M185" s="126"/>
      <c r="P185" s="127">
        <f>P186</f>
        <v>0</v>
      </c>
      <c r="R185" s="127">
        <f>R186</f>
        <v>0</v>
      </c>
      <c r="T185" s="128">
        <f>T186</f>
        <v>0</v>
      </c>
      <c r="AR185" s="122" t="s">
        <v>207</v>
      </c>
      <c r="AT185" s="129" t="s">
        <v>76</v>
      </c>
      <c r="AU185" s="129" t="s">
        <v>85</v>
      </c>
      <c r="AY185" s="122" t="s">
        <v>188</v>
      </c>
      <c r="BK185" s="130">
        <f>BK186</f>
        <v>0</v>
      </c>
    </row>
    <row r="186" spans="2:65" s="1" customFormat="1" ht="16.5" customHeight="1">
      <c r="B186" s="28"/>
      <c r="C186" s="133" t="s">
        <v>391</v>
      </c>
      <c r="D186" s="133" t="s">
        <v>190</v>
      </c>
      <c r="E186" s="134" t="s">
        <v>392</v>
      </c>
      <c r="F186" s="135" t="s">
        <v>390</v>
      </c>
      <c r="G186" s="136" t="s">
        <v>393</v>
      </c>
      <c r="H186" s="147"/>
      <c r="I186" s="138"/>
      <c r="J186" s="139">
        <f>ROUND(I186*H186,2)</f>
        <v>0</v>
      </c>
      <c r="K186" s="140"/>
      <c r="L186" s="28"/>
      <c r="M186" s="141" t="s">
        <v>1</v>
      </c>
      <c r="N186" s="142" t="s">
        <v>42</v>
      </c>
      <c r="P186" s="143">
        <f>O186*H186</f>
        <v>0</v>
      </c>
      <c r="Q186" s="143">
        <v>0</v>
      </c>
      <c r="R186" s="143">
        <f>Q186*H186</f>
        <v>0</v>
      </c>
      <c r="S186" s="143">
        <v>0</v>
      </c>
      <c r="T186" s="144">
        <f>S186*H186</f>
        <v>0</v>
      </c>
      <c r="AR186" s="145" t="s">
        <v>387</v>
      </c>
      <c r="AT186" s="145" t="s">
        <v>190</v>
      </c>
      <c r="AU186" s="145" t="s">
        <v>87</v>
      </c>
      <c r="AY186" s="13" t="s">
        <v>188</v>
      </c>
      <c r="BE186" s="146">
        <f>IF(N186="základní",J186,0)</f>
        <v>0</v>
      </c>
      <c r="BF186" s="146">
        <f>IF(N186="snížená",J186,0)</f>
        <v>0</v>
      </c>
      <c r="BG186" s="146">
        <f>IF(N186="zákl. přenesená",J186,0)</f>
        <v>0</v>
      </c>
      <c r="BH186" s="146">
        <f>IF(N186="sníž. přenesená",J186,0)</f>
        <v>0</v>
      </c>
      <c r="BI186" s="146">
        <f>IF(N186="nulová",J186,0)</f>
        <v>0</v>
      </c>
      <c r="BJ186" s="13" t="s">
        <v>85</v>
      </c>
      <c r="BK186" s="146">
        <f>ROUND(I186*H186,2)</f>
        <v>0</v>
      </c>
      <c r="BL186" s="13" t="s">
        <v>387</v>
      </c>
      <c r="BM186" s="145" t="s">
        <v>394</v>
      </c>
    </row>
    <row r="187" spans="2:65" s="11" customFormat="1" ht="22.7" customHeight="1">
      <c r="B187" s="121"/>
      <c r="D187" s="122" t="s">
        <v>76</v>
      </c>
      <c r="E187" s="131" t="s">
        <v>395</v>
      </c>
      <c r="F187" s="131" t="s">
        <v>396</v>
      </c>
      <c r="I187" s="124"/>
      <c r="J187" s="132">
        <f>BK187</f>
        <v>0</v>
      </c>
      <c r="L187" s="121"/>
      <c r="M187" s="126"/>
      <c r="P187" s="127">
        <f>P188</f>
        <v>0</v>
      </c>
      <c r="R187" s="127">
        <f>R188</f>
        <v>0</v>
      </c>
      <c r="T187" s="128">
        <f>T188</f>
        <v>0</v>
      </c>
      <c r="AR187" s="122" t="s">
        <v>207</v>
      </c>
      <c r="AT187" s="129" t="s">
        <v>76</v>
      </c>
      <c r="AU187" s="129" t="s">
        <v>85</v>
      </c>
      <c r="AY187" s="122" t="s">
        <v>188</v>
      </c>
      <c r="BK187" s="130">
        <f>BK188</f>
        <v>0</v>
      </c>
    </row>
    <row r="188" spans="2:65" s="1" customFormat="1" ht="16.5" customHeight="1">
      <c r="B188" s="28"/>
      <c r="C188" s="133" t="s">
        <v>397</v>
      </c>
      <c r="D188" s="133" t="s">
        <v>190</v>
      </c>
      <c r="E188" s="134" t="s">
        <v>398</v>
      </c>
      <c r="F188" s="135" t="s">
        <v>396</v>
      </c>
      <c r="G188" s="136" t="s">
        <v>393</v>
      </c>
      <c r="H188" s="147"/>
      <c r="I188" s="138"/>
      <c r="J188" s="139">
        <f>ROUND(I188*H188,2)</f>
        <v>0</v>
      </c>
      <c r="K188" s="140"/>
      <c r="L188" s="28"/>
      <c r="M188" s="141" t="s">
        <v>1</v>
      </c>
      <c r="N188" s="142" t="s">
        <v>42</v>
      </c>
      <c r="P188" s="143">
        <f>O188*H188</f>
        <v>0</v>
      </c>
      <c r="Q188" s="143">
        <v>0</v>
      </c>
      <c r="R188" s="143">
        <f>Q188*H188</f>
        <v>0</v>
      </c>
      <c r="S188" s="143">
        <v>0</v>
      </c>
      <c r="T188" s="144">
        <f>S188*H188</f>
        <v>0</v>
      </c>
      <c r="AR188" s="145" t="s">
        <v>387</v>
      </c>
      <c r="AT188" s="145" t="s">
        <v>190</v>
      </c>
      <c r="AU188" s="145" t="s">
        <v>87</v>
      </c>
      <c r="AY188" s="13" t="s">
        <v>188</v>
      </c>
      <c r="BE188" s="146">
        <f>IF(N188="základní",J188,0)</f>
        <v>0</v>
      </c>
      <c r="BF188" s="146">
        <f>IF(N188="snížená",J188,0)</f>
        <v>0</v>
      </c>
      <c r="BG188" s="146">
        <f>IF(N188="zákl. přenesená",J188,0)</f>
        <v>0</v>
      </c>
      <c r="BH188" s="146">
        <f>IF(N188="sníž. přenesená",J188,0)</f>
        <v>0</v>
      </c>
      <c r="BI188" s="146">
        <f>IF(N188="nulová",J188,0)</f>
        <v>0</v>
      </c>
      <c r="BJ188" s="13" t="s">
        <v>85</v>
      </c>
      <c r="BK188" s="146">
        <f>ROUND(I188*H188,2)</f>
        <v>0</v>
      </c>
      <c r="BL188" s="13" t="s">
        <v>387</v>
      </c>
      <c r="BM188" s="145" t="s">
        <v>399</v>
      </c>
    </row>
    <row r="189" spans="2:65" s="11" customFormat="1" ht="22.7" customHeight="1">
      <c r="B189" s="121"/>
      <c r="D189" s="122" t="s">
        <v>76</v>
      </c>
      <c r="E189" s="131" t="s">
        <v>400</v>
      </c>
      <c r="F189" s="131" t="s">
        <v>401</v>
      </c>
      <c r="I189" s="124"/>
      <c r="J189" s="132">
        <f>BK189</f>
        <v>0</v>
      </c>
      <c r="L189" s="121"/>
      <c r="M189" s="126"/>
      <c r="P189" s="127">
        <f>P190</f>
        <v>0</v>
      </c>
      <c r="R189" s="127">
        <f>R190</f>
        <v>0</v>
      </c>
      <c r="T189" s="128">
        <f>T190</f>
        <v>0</v>
      </c>
      <c r="AR189" s="122" t="s">
        <v>207</v>
      </c>
      <c r="AT189" s="129" t="s">
        <v>76</v>
      </c>
      <c r="AU189" s="129" t="s">
        <v>85</v>
      </c>
      <c r="AY189" s="122" t="s">
        <v>188</v>
      </c>
      <c r="BK189" s="130">
        <f>BK190</f>
        <v>0</v>
      </c>
    </row>
    <row r="190" spans="2:65" s="1" customFormat="1" ht="16.5" customHeight="1">
      <c r="B190" s="28"/>
      <c r="C190" s="133" t="s">
        <v>402</v>
      </c>
      <c r="D190" s="133" t="s">
        <v>190</v>
      </c>
      <c r="E190" s="134" t="s">
        <v>403</v>
      </c>
      <c r="F190" s="135" t="s">
        <v>404</v>
      </c>
      <c r="G190" s="136" t="s">
        <v>393</v>
      </c>
      <c r="H190" s="147"/>
      <c r="I190" s="138"/>
      <c r="J190" s="139">
        <f>ROUND(I190*H190,2)</f>
        <v>0</v>
      </c>
      <c r="K190" s="140"/>
      <c r="L190" s="28"/>
      <c r="M190" s="148" t="s">
        <v>1</v>
      </c>
      <c r="N190" s="149" t="s">
        <v>42</v>
      </c>
      <c r="O190" s="150"/>
      <c r="P190" s="151">
        <f>O190*H190</f>
        <v>0</v>
      </c>
      <c r="Q190" s="151">
        <v>0</v>
      </c>
      <c r="R190" s="151">
        <f>Q190*H190</f>
        <v>0</v>
      </c>
      <c r="S190" s="151">
        <v>0</v>
      </c>
      <c r="T190" s="152">
        <f>S190*H190</f>
        <v>0</v>
      </c>
      <c r="AR190" s="145" t="s">
        <v>387</v>
      </c>
      <c r="AT190" s="145" t="s">
        <v>190</v>
      </c>
      <c r="AU190" s="145" t="s">
        <v>87</v>
      </c>
      <c r="AY190" s="13" t="s">
        <v>188</v>
      </c>
      <c r="BE190" s="146">
        <f>IF(N190="základní",J190,0)</f>
        <v>0</v>
      </c>
      <c r="BF190" s="146">
        <f>IF(N190="snížená",J190,0)</f>
        <v>0</v>
      </c>
      <c r="BG190" s="146">
        <f>IF(N190="zákl. přenesená",J190,0)</f>
        <v>0</v>
      </c>
      <c r="BH190" s="146">
        <f>IF(N190="sníž. přenesená",J190,0)</f>
        <v>0</v>
      </c>
      <c r="BI190" s="146">
        <f>IF(N190="nulová",J190,0)</f>
        <v>0</v>
      </c>
      <c r="BJ190" s="13" t="s">
        <v>85</v>
      </c>
      <c r="BK190" s="146">
        <f>ROUND(I190*H190,2)</f>
        <v>0</v>
      </c>
      <c r="BL190" s="13" t="s">
        <v>387</v>
      </c>
      <c r="BM190" s="145" t="s">
        <v>405</v>
      </c>
    </row>
    <row r="191" spans="2:65" s="1" customFormat="1" ht="6.95" customHeight="1">
      <c r="B191" s="40"/>
      <c r="C191" s="41"/>
      <c r="D191" s="41"/>
      <c r="E191" s="41"/>
      <c r="F191" s="41"/>
      <c r="G191" s="41"/>
      <c r="H191" s="41"/>
      <c r="I191" s="41"/>
      <c r="J191" s="41"/>
      <c r="K191" s="41"/>
      <c r="L191" s="28"/>
    </row>
  </sheetData>
  <sheetProtection algorithmName="SHA-512" hashValue="w/GvgrE+Hri09LIrN88zRjTBF3KtyGM8Prq2jWEHi+N2aOpwsw9K06qRmPbCac7uNqrWs9TMWHq0KLpSSTq3yw==" saltValue="xerONzrwjizCJLDIDnBfaTRup5hgZWQIzoDFgz0vftZzWNAuKLxx+oWNuMWltK7NayBqaqgKzOnNpfM53Adc7Q==" spinCount="100000" sheet="1" objects="1" scenarios="1" formatColumns="0" formatRows="0" autoFilter="0"/>
  <autoFilter ref="C128:K190"/>
  <mergeCells count="9">
    <mergeCell ref="E87:H87"/>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162"/>
  <sheetViews>
    <sheetView showGridLines="0" topLeftCell="A124"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129</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s="1" customFormat="1" ht="12" customHeight="1">
      <c r="B8" s="28"/>
      <c r="D8" s="23" t="s">
        <v>153</v>
      </c>
      <c r="L8" s="28"/>
    </row>
    <row r="9" spans="2:46" s="1" customFormat="1" ht="16.5" customHeight="1">
      <c r="B9" s="28"/>
      <c r="E9" s="614" t="s">
        <v>2623</v>
      </c>
      <c r="F9" s="654"/>
      <c r="G9" s="654"/>
      <c r="H9" s="654"/>
      <c r="L9" s="28"/>
    </row>
    <row r="10" spans="2:46" s="1" customFormat="1">
      <c r="B10" s="28"/>
      <c r="L10" s="28"/>
    </row>
    <row r="11" spans="2:46" s="1" customFormat="1" ht="12" customHeight="1">
      <c r="B11" s="28"/>
      <c r="D11" s="23" t="s">
        <v>18</v>
      </c>
      <c r="F11" s="21" t="s">
        <v>1</v>
      </c>
      <c r="I11" s="23" t="s">
        <v>19</v>
      </c>
      <c r="J11" s="21" t="s">
        <v>1</v>
      </c>
      <c r="L11" s="28"/>
    </row>
    <row r="12" spans="2:46" s="1" customFormat="1" ht="12" customHeight="1">
      <c r="B12" s="28"/>
      <c r="D12" s="23" t="s">
        <v>20</v>
      </c>
      <c r="F12" s="21" t="s">
        <v>21</v>
      </c>
      <c r="I12" s="23" t="s">
        <v>22</v>
      </c>
      <c r="J12" s="48" t="str">
        <f>'Rekapitulace stavby'!AN8</f>
        <v>19. 12. 2025</v>
      </c>
      <c r="L12" s="28"/>
    </row>
    <row r="13" spans="2:46" s="1" customFormat="1" ht="10.7" customHeight="1">
      <c r="B13" s="28"/>
      <c r="L13" s="28"/>
    </row>
    <row r="14" spans="2:46" s="1" customFormat="1" ht="12" customHeight="1">
      <c r="B14" s="28"/>
      <c r="D14" s="23" t="s">
        <v>24</v>
      </c>
      <c r="I14" s="23" t="s">
        <v>25</v>
      </c>
      <c r="J14" s="21" t="s">
        <v>1</v>
      </c>
      <c r="L14" s="28"/>
    </row>
    <row r="15" spans="2:46" s="1" customFormat="1" ht="18" customHeight="1">
      <c r="B15" s="28"/>
      <c r="E15" s="21" t="s">
        <v>26</v>
      </c>
      <c r="I15" s="23" t="s">
        <v>27</v>
      </c>
      <c r="J15" s="21" t="s">
        <v>1</v>
      </c>
      <c r="L15" s="28"/>
    </row>
    <row r="16" spans="2:46" s="1" customFormat="1" ht="6.95" customHeight="1">
      <c r="B16" s="28"/>
      <c r="L16" s="28"/>
    </row>
    <row r="17" spans="2:12" s="1" customFormat="1" ht="12" customHeight="1">
      <c r="B17" s="28"/>
      <c r="D17" s="23" t="s">
        <v>28</v>
      </c>
      <c r="I17" s="23" t="s">
        <v>25</v>
      </c>
      <c r="J17" s="24" t="str">
        <f>'Rekapitulace stavby'!AN13</f>
        <v>Vyplň údaj</v>
      </c>
      <c r="L17" s="28"/>
    </row>
    <row r="18" spans="2:12" s="1" customFormat="1" ht="18" customHeight="1">
      <c r="B18" s="28"/>
      <c r="E18" s="657" t="str">
        <f>'Rekapitulace stavby'!E14</f>
        <v>Vyplň údaj</v>
      </c>
      <c r="F18" s="646"/>
      <c r="G18" s="646"/>
      <c r="H18" s="646"/>
      <c r="I18" s="23" t="s">
        <v>27</v>
      </c>
      <c r="J18" s="24" t="str">
        <f>'Rekapitulace stavby'!AN14</f>
        <v>Vyplň údaj</v>
      </c>
      <c r="L18" s="28"/>
    </row>
    <row r="19" spans="2:12" s="1" customFormat="1" ht="6.95" customHeight="1">
      <c r="B19" s="28"/>
      <c r="L19" s="28"/>
    </row>
    <row r="20" spans="2:12" s="1" customFormat="1" ht="12" customHeight="1">
      <c r="B20" s="28"/>
      <c r="D20" s="23" t="s">
        <v>30</v>
      </c>
      <c r="I20" s="23" t="s">
        <v>25</v>
      </c>
      <c r="J20" s="21" t="s">
        <v>1</v>
      </c>
      <c r="L20" s="28"/>
    </row>
    <row r="21" spans="2:12" s="1" customFormat="1" ht="18" customHeight="1">
      <c r="B21" s="28"/>
      <c r="E21" s="21" t="s">
        <v>31</v>
      </c>
      <c r="I21" s="23" t="s">
        <v>27</v>
      </c>
      <c r="J21" s="21" t="s">
        <v>1</v>
      </c>
      <c r="L21" s="28"/>
    </row>
    <row r="22" spans="2:12" s="1" customFormat="1" ht="6.95" customHeight="1">
      <c r="B22" s="28"/>
      <c r="L22" s="28"/>
    </row>
    <row r="23" spans="2:12" s="1" customFormat="1" ht="12" customHeight="1">
      <c r="B23" s="28"/>
      <c r="D23" s="23" t="s">
        <v>33</v>
      </c>
      <c r="I23" s="23" t="s">
        <v>25</v>
      </c>
      <c r="J23" s="21" t="s">
        <v>1</v>
      </c>
      <c r="L23" s="28"/>
    </row>
    <row r="24" spans="2:12" s="1" customFormat="1" ht="18" customHeight="1">
      <c r="B24" s="28"/>
      <c r="E24" s="21" t="s">
        <v>34</v>
      </c>
      <c r="I24" s="23" t="s">
        <v>27</v>
      </c>
      <c r="J24" s="21" t="s">
        <v>1</v>
      </c>
      <c r="L24" s="28"/>
    </row>
    <row r="25" spans="2:12" s="1" customFormat="1" ht="6.95" customHeight="1">
      <c r="B25" s="28"/>
      <c r="L25" s="28"/>
    </row>
    <row r="26" spans="2:12" s="1" customFormat="1" ht="12" customHeight="1">
      <c r="B26" s="28"/>
      <c r="D26" s="23" t="s">
        <v>35</v>
      </c>
      <c r="L26" s="28"/>
    </row>
    <row r="27" spans="2:12" s="7" customFormat="1" ht="16.5" customHeight="1">
      <c r="B27" s="90"/>
      <c r="E27" s="650" t="s">
        <v>1</v>
      </c>
      <c r="F27" s="650"/>
      <c r="G27" s="650"/>
      <c r="H27" s="650"/>
      <c r="L27" s="90"/>
    </row>
    <row r="28" spans="2:12" s="1" customFormat="1" ht="6.95" customHeight="1">
      <c r="B28" s="28"/>
      <c r="L28" s="28"/>
    </row>
    <row r="29" spans="2:12" s="1" customFormat="1" ht="6.95" customHeight="1">
      <c r="B29" s="28"/>
      <c r="D29" s="49"/>
      <c r="E29" s="49"/>
      <c r="F29" s="49"/>
      <c r="G29" s="49"/>
      <c r="H29" s="49"/>
      <c r="I29" s="49"/>
      <c r="J29" s="49"/>
      <c r="K29" s="49"/>
      <c r="L29" s="28"/>
    </row>
    <row r="30" spans="2:12" s="1" customFormat="1" ht="25.35" customHeight="1">
      <c r="B30" s="28"/>
      <c r="D30" s="91" t="s">
        <v>37</v>
      </c>
      <c r="J30" s="62">
        <f>ROUND(J124, 2)</f>
        <v>0</v>
      </c>
      <c r="L30" s="28"/>
    </row>
    <row r="31" spans="2:12" s="1" customFormat="1" ht="6.95" customHeight="1">
      <c r="B31" s="28"/>
      <c r="D31" s="49"/>
      <c r="E31" s="49"/>
      <c r="F31" s="49"/>
      <c r="G31" s="49"/>
      <c r="H31" s="49"/>
      <c r="I31" s="49"/>
      <c r="J31" s="49"/>
      <c r="K31" s="49"/>
      <c r="L31" s="28"/>
    </row>
    <row r="32" spans="2:12" s="1" customFormat="1" ht="14.45" customHeight="1">
      <c r="B32" s="28"/>
      <c r="F32" s="31" t="s">
        <v>39</v>
      </c>
      <c r="I32" s="31" t="s">
        <v>38</v>
      </c>
      <c r="J32" s="31" t="s">
        <v>40</v>
      </c>
      <c r="L32" s="28"/>
    </row>
    <row r="33" spans="2:12" s="1" customFormat="1" ht="14.45" customHeight="1">
      <c r="B33" s="28"/>
      <c r="D33" s="51" t="s">
        <v>41</v>
      </c>
      <c r="E33" s="23" t="s">
        <v>42</v>
      </c>
      <c r="F33" s="82">
        <f>ROUND((SUM(BE124:BE161)),  2)</f>
        <v>0</v>
      </c>
      <c r="I33" s="92">
        <v>0.21</v>
      </c>
      <c r="J33" s="82">
        <f>ROUND(((SUM(BE124:BE161))*I33),  2)</f>
        <v>0</v>
      </c>
      <c r="L33" s="28"/>
    </row>
    <row r="34" spans="2:12" s="1" customFormat="1" ht="14.45" customHeight="1">
      <c r="B34" s="28"/>
      <c r="E34" s="23" t="s">
        <v>43</v>
      </c>
      <c r="F34" s="82">
        <f>ROUND((SUM(BF124:BF161)),  2)</f>
        <v>0</v>
      </c>
      <c r="I34" s="92">
        <v>0.12</v>
      </c>
      <c r="J34" s="82">
        <f>ROUND(((SUM(BF124:BF161))*I34),  2)</f>
        <v>0</v>
      </c>
      <c r="L34" s="28"/>
    </row>
    <row r="35" spans="2:12" s="1" customFormat="1" ht="14.45" hidden="1" customHeight="1">
      <c r="B35" s="28"/>
      <c r="E35" s="23" t="s">
        <v>44</v>
      </c>
      <c r="F35" s="82">
        <f>ROUND((SUM(BG124:BG161)),  2)</f>
        <v>0</v>
      </c>
      <c r="I35" s="92">
        <v>0.21</v>
      </c>
      <c r="J35" s="82">
        <f>0</f>
        <v>0</v>
      </c>
      <c r="L35" s="28"/>
    </row>
    <row r="36" spans="2:12" s="1" customFormat="1" ht="14.45" hidden="1" customHeight="1">
      <c r="B36" s="28"/>
      <c r="E36" s="23" t="s">
        <v>45</v>
      </c>
      <c r="F36" s="82">
        <f>ROUND((SUM(BH124:BH161)),  2)</f>
        <v>0</v>
      </c>
      <c r="I36" s="92">
        <v>0.12</v>
      </c>
      <c r="J36" s="82">
        <f>0</f>
        <v>0</v>
      </c>
      <c r="L36" s="28"/>
    </row>
    <row r="37" spans="2:12" s="1" customFormat="1" ht="14.45" hidden="1" customHeight="1">
      <c r="B37" s="28"/>
      <c r="E37" s="23" t="s">
        <v>46</v>
      </c>
      <c r="F37" s="82">
        <f>ROUND((SUM(BI124:BI161)),  2)</f>
        <v>0</v>
      </c>
      <c r="I37" s="92">
        <v>0</v>
      </c>
      <c r="J37" s="82">
        <f>0</f>
        <v>0</v>
      </c>
      <c r="L37" s="28"/>
    </row>
    <row r="38" spans="2:12" s="1" customFormat="1" ht="6.95" customHeight="1">
      <c r="B38" s="28"/>
      <c r="L38" s="28"/>
    </row>
    <row r="39" spans="2:12" s="1" customFormat="1" ht="25.35" customHeight="1">
      <c r="B39" s="28"/>
      <c r="C39" s="93"/>
      <c r="D39" s="94" t="s">
        <v>47</v>
      </c>
      <c r="E39" s="53"/>
      <c r="F39" s="53"/>
      <c r="G39" s="95" t="s">
        <v>48</v>
      </c>
      <c r="H39" s="96" t="s">
        <v>49</v>
      </c>
      <c r="I39" s="53"/>
      <c r="J39" s="97">
        <f>SUM(J30:J37)</f>
        <v>0</v>
      </c>
      <c r="K39" s="98"/>
      <c r="L39" s="28"/>
    </row>
    <row r="40" spans="2:12" s="1" customFormat="1" ht="14.45" customHeight="1">
      <c r="B40" s="28"/>
      <c r="L40" s="28"/>
    </row>
    <row r="41" spans="2:12" ht="14.45" customHeight="1">
      <c r="B41" s="16"/>
      <c r="L41" s="16"/>
    </row>
    <row r="42" spans="2:12" ht="14.45" customHeight="1">
      <c r="B42" s="16"/>
      <c r="L42" s="16"/>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47" s="1" customFormat="1" ht="6.95" customHeight="1">
      <c r="B81" s="42"/>
      <c r="C81" s="43"/>
      <c r="D81" s="43"/>
      <c r="E81" s="43"/>
      <c r="F81" s="43"/>
      <c r="G81" s="43"/>
      <c r="H81" s="43"/>
      <c r="I81" s="43"/>
      <c r="J81" s="43"/>
      <c r="K81" s="43"/>
      <c r="L81" s="28"/>
    </row>
    <row r="82" spans="2:47" s="1" customFormat="1" ht="24.95" customHeight="1">
      <c r="B82" s="28"/>
      <c r="C82" s="17" t="s">
        <v>155</v>
      </c>
      <c r="L82" s="28"/>
    </row>
    <row r="83" spans="2:47" s="1" customFormat="1" ht="6.95" customHeight="1">
      <c r="B83" s="28"/>
      <c r="L83" s="28"/>
    </row>
    <row r="84" spans="2:47" s="1" customFormat="1" ht="12" customHeight="1">
      <c r="B84" s="28"/>
      <c r="C84" s="23" t="s">
        <v>16</v>
      </c>
      <c r="L84" s="28"/>
    </row>
    <row r="85" spans="2:47" s="1" customFormat="1" ht="16.5" customHeight="1">
      <c r="B85" s="28"/>
      <c r="E85" s="655" t="str">
        <f>E7</f>
        <v>Rekonstrukce a modernizace fotbalového hřiště SK Union Břevnov</v>
      </c>
      <c r="F85" s="656"/>
      <c r="G85" s="656"/>
      <c r="H85" s="656"/>
      <c r="L85" s="28"/>
    </row>
    <row r="86" spans="2:47" s="1" customFormat="1" ht="12" customHeight="1">
      <c r="B86" s="28"/>
      <c r="C86" s="23" t="s">
        <v>153</v>
      </c>
      <c r="L86" s="28"/>
    </row>
    <row r="87" spans="2:47" s="1" customFormat="1" ht="16.5" customHeight="1">
      <c r="B87" s="28"/>
      <c r="E87" s="614" t="str">
        <f>E9</f>
        <v>SO-06 - Sadové úpravy</v>
      </c>
      <c r="F87" s="654"/>
      <c r="G87" s="654"/>
      <c r="H87" s="654"/>
      <c r="L87" s="28"/>
    </row>
    <row r="88" spans="2:47" s="1" customFormat="1" ht="6.95" customHeight="1">
      <c r="B88" s="28"/>
      <c r="L88" s="28"/>
    </row>
    <row r="89" spans="2:47" s="1" customFormat="1" ht="12" customHeight="1">
      <c r="B89" s="28"/>
      <c r="C89" s="23" t="s">
        <v>20</v>
      </c>
      <c r="F89" s="21" t="str">
        <f>F12</f>
        <v>Praha 6</v>
      </c>
      <c r="I89" s="23" t="s">
        <v>22</v>
      </c>
      <c r="J89" s="48" t="str">
        <f>IF(J12="","",J12)</f>
        <v>19. 12. 2025</v>
      </c>
      <c r="L89" s="28"/>
    </row>
    <row r="90" spans="2:47" s="1" customFormat="1" ht="6.95" customHeight="1">
      <c r="B90" s="28"/>
      <c r="L90" s="28"/>
    </row>
    <row r="91" spans="2:47" s="1" customFormat="1" ht="25.7" customHeight="1">
      <c r="B91" s="28"/>
      <c r="C91" s="23" t="s">
        <v>24</v>
      </c>
      <c r="F91" s="21" t="str">
        <f>E15</f>
        <v>Městská část Praha 6</v>
      </c>
      <c r="I91" s="23" t="s">
        <v>30</v>
      </c>
      <c r="J91" s="26" t="str">
        <f>E21</f>
        <v>Sportovní projekty s.r.o.</v>
      </c>
      <c r="L91" s="28"/>
    </row>
    <row r="92" spans="2:47" s="1" customFormat="1" ht="15.2" customHeight="1">
      <c r="B92" s="28"/>
      <c r="C92" s="23" t="s">
        <v>28</v>
      </c>
      <c r="F92" s="21" t="str">
        <f>IF(E18="","",E18)</f>
        <v>Vyplň údaj</v>
      </c>
      <c r="I92" s="23" t="s">
        <v>33</v>
      </c>
      <c r="J92" s="26" t="str">
        <f>E24</f>
        <v>F.Pecka</v>
      </c>
      <c r="L92" s="28"/>
    </row>
    <row r="93" spans="2:47" s="1" customFormat="1" ht="10.35" customHeight="1">
      <c r="B93" s="28"/>
      <c r="L93" s="28"/>
    </row>
    <row r="94" spans="2:47" s="1" customFormat="1" ht="29.25" customHeight="1">
      <c r="B94" s="28"/>
      <c r="C94" s="101" t="s">
        <v>156</v>
      </c>
      <c r="D94" s="93"/>
      <c r="E94" s="93"/>
      <c r="F94" s="93"/>
      <c r="G94" s="93"/>
      <c r="H94" s="93"/>
      <c r="I94" s="93"/>
      <c r="J94" s="102" t="s">
        <v>157</v>
      </c>
      <c r="K94" s="93"/>
      <c r="L94" s="28"/>
    </row>
    <row r="95" spans="2:47" s="1" customFormat="1" ht="10.35" customHeight="1">
      <c r="B95" s="28"/>
      <c r="L95" s="28"/>
    </row>
    <row r="96" spans="2:47" s="1" customFormat="1" ht="22.7" customHeight="1">
      <c r="B96" s="28"/>
      <c r="C96" s="103" t="s">
        <v>158</v>
      </c>
      <c r="J96" s="62">
        <f>J124</f>
        <v>0</v>
      </c>
      <c r="L96" s="28"/>
      <c r="AU96" s="13" t="s">
        <v>159</v>
      </c>
    </row>
    <row r="97" spans="2:12" s="8" customFormat="1" ht="24.95" customHeight="1">
      <c r="B97" s="104"/>
      <c r="D97" s="105" t="s">
        <v>160</v>
      </c>
      <c r="E97" s="106"/>
      <c r="F97" s="106"/>
      <c r="G97" s="106"/>
      <c r="H97" s="106"/>
      <c r="I97" s="106"/>
      <c r="J97" s="107">
        <f>J125</f>
        <v>0</v>
      </c>
      <c r="L97" s="104"/>
    </row>
    <row r="98" spans="2:12" s="9" customFormat="1" ht="19.899999999999999" customHeight="1">
      <c r="B98" s="108"/>
      <c r="D98" s="109" t="s">
        <v>161</v>
      </c>
      <c r="E98" s="110"/>
      <c r="F98" s="110"/>
      <c r="G98" s="110"/>
      <c r="H98" s="110"/>
      <c r="I98" s="110"/>
      <c r="J98" s="111">
        <f>J126</f>
        <v>0</v>
      </c>
      <c r="L98" s="108"/>
    </row>
    <row r="99" spans="2:12" s="9" customFormat="1" ht="19.899999999999999" customHeight="1">
      <c r="B99" s="108"/>
      <c r="D99" s="109" t="s">
        <v>165</v>
      </c>
      <c r="E99" s="110"/>
      <c r="F99" s="110"/>
      <c r="G99" s="110"/>
      <c r="H99" s="110"/>
      <c r="I99" s="110"/>
      <c r="J99" s="111">
        <f>J151</f>
        <v>0</v>
      </c>
      <c r="L99" s="108"/>
    </row>
    <row r="100" spans="2:12" s="8" customFormat="1" ht="24.95" customHeight="1">
      <c r="B100" s="104"/>
      <c r="D100" s="105" t="s">
        <v>168</v>
      </c>
      <c r="E100" s="106"/>
      <c r="F100" s="106"/>
      <c r="G100" s="106"/>
      <c r="H100" s="106"/>
      <c r="I100" s="106"/>
      <c r="J100" s="107">
        <f>J153</f>
        <v>0</v>
      </c>
      <c r="L100" s="104"/>
    </row>
    <row r="101" spans="2:12" s="9" customFormat="1" ht="19.899999999999999" customHeight="1">
      <c r="B101" s="108"/>
      <c r="D101" s="109" t="s">
        <v>169</v>
      </c>
      <c r="E101" s="110"/>
      <c r="F101" s="110"/>
      <c r="G101" s="110"/>
      <c r="H101" s="110"/>
      <c r="I101" s="110"/>
      <c r="J101" s="111">
        <f>J154</f>
        <v>0</v>
      </c>
      <c r="L101" s="108"/>
    </row>
    <row r="102" spans="2:12" s="9" customFormat="1" ht="19.899999999999999" customHeight="1">
      <c r="B102" s="108"/>
      <c r="D102" s="109" t="s">
        <v>170</v>
      </c>
      <c r="E102" s="110"/>
      <c r="F102" s="110"/>
      <c r="G102" s="110"/>
      <c r="H102" s="110"/>
      <c r="I102" s="110"/>
      <c r="J102" s="111">
        <f>J156</f>
        <v>0</v>
      </c>
      <c r="L102" s="108"/>
    </row>
    <row r="103" spans="2:12" s="9" customFormat="1" ht="19.899999999999999" customHeight="1">
      <c r="B103" s="108"/>
      <c r="D103" s="109" t="s">
        <v>171</v>
      </c>
      <c r="E103" s="110"/>
      <c r="F103" s="110"/>
      <c r="G103" s="110"/>
      <c r="H103" s="110"/>
      <c r="I103" s="110"/>
      <c r="J103" s="111">
        <f>J158</f>
        <v>0</v>
      </c>
      <c r="L103" s="108"/>
    </row>
    <row r="104" spans="2:12" s="9" customFormat="1" ht="19.899999999999999" customHeight="1">
      <c r="B104" s="108"/>
      <c r="D104" s="109" t="s">
        <v>172</v>
      </c>
      <c r="E104" s="110"/>
      <c r="F104" s="110"/>
      <c r="G104" s="110"/>
      <c r="H104" s="110"/>
      <c r="I104" s="110"/>
      <c r="J104" s="111">
        <f>J160</f>
        <v>0</v>
      </c>
      <c r="L104" s="108"/>
    </row>
    <row r="105" spans="2:12" s="1" customFormat="1" ht="21.75" customHeight="1">
      <c r="B105" s="28"/>
      <c r="L105" s="28"/>
    </row>
    <row r="106" spans="2:12" s="1" customFormat="1" ht="6.95" customHeight="1">
      <c r="B106" s="40"/>
      <c r="C106" s="41"/>
      <c r="D106" s="41"/>
      <c r="E106" s="41"/>
      <c r="F106" s="41"/>
      <c r="G106" s="41"/>
      <c r="H106" s="41"/>
      <c r="I106" s="41"/>
      <c r="J106" s="41"/>
      <c r="K106" s="41"/>
      <c r="L106" s="28"/>
    </row>
    <row r="110" spans="2:12" s="1" customFormat="1" ht="6.95" customHeight="1">
      <c r="B110" s="42"/>
      <c r="C110" s="43"/>
      <c r="D110" s="43"/>
      <c r="E110" s="43"/>
      <c r="F110" s="43"/>
      <c r="G110" s="43"/>
      <c r="H110" s="43"/>
      <c r="I110" s="43"/>
      <c r="J110" s="43"/>
      <c r="K110" s="43"/>
      <c r="L110" s="28"/>
    </row>
    <row r="111" spans="2:12" s="1" customFormat="1" ht="24.95" customHeight="1">
      <c r="B111" s="28"/>
      <c r="C111" s="17" t="s">
        <v>173</v>
      </c>
      <c r="L111" s="28"/>
    </row>
    <row r="112" spans="2:12" s="1" customFormat="1" ht="6.95" customHeight="1">
      <c r="B112" s="28"/>
      <c r="L112" s="28"/>
    </row>
    <row r="113" spans="2:65" s="1" customFormat="1" ht="12" customHeight="1">
      <c r="B113" s="28"/>
      <c r="C113" s="23" t="s">
        <v>16</v>
      </c>
      <c r="L113" s="28"/>
    </row>
    <row r="114" spans="2:65" s="1" customFormat="1" ht="16.5" customHeight="1">
      <c r="B114" s="28"/>
      <c r="E114" s="655" t="str">
        <f>E7</f>
        <v>Rekonstrukce a modernizace fotbalového hřiště SK Union Břevnov</v>
      </c>
      <c r="F114" s="656"/>
      <c r="G114" s="656"/>
      <c r="H114" s="656"/>
      <c r="L114" s="28"/>
    </row>
    <row r="115" spans="2:65" s="1" customFormat="1" ht="12" customHeight="1">
      <c r="B115" s="28"/>
      <c r="C115" s="23" t="s">
        <v>153</v>
      </c>
      <c r="L115" s="28"/>
    </row>
    <row r="116" spans="2:65" s="1" customFormat="1" ht="16.5" customHeight="1">
      <c r="B116" s="28"/>
      <c r="E116" s="614" t="str">
        <f>E9</f>
        <v>SO-06 - Sadové úpravy</v>
      </c>
      <c r="F116" s="654"/>
      <c r="G116" s="654"/>
      <c r="H116" s="654"/>
      <c r="L116" s="28"/>
    </row>
    <row r="117" spans="2:65" s="1" customFormat="1" ht="6.95" customHeight="1">
      <c r="B117" s="28"/>
      <c r="L117" s="28"/>
    </row>
    <row r="118" spans="2:65" s="1" customFormat="1" ht="12" customHeight="1">
      <c r="B118" s="28"/>
      <c r="C118" s="23" t="s">
        <v>20</v>
      </c>
      <c r="F118" s="21" t="str">
        <f>F12</f>
        <v>Praha 6</v>
      </c>
      <c r="I118" s="23" t="s">
        <v>22</v>
      </c>
      <c r="J118" s="48" t="str">
        <f>IF(J12="","",J12)</f>
        <v>19. 12. 2025</v>
      </c>
      <c r="L118" s="28"/>
    </row>
    <row r="119" spans="2:65" s="1" customFormat="1" ht="6.95" customHeight="1">
      <c r="B119" s="28"/>
      <c r="L119" s="28"/>
    </row>
    <row r="120" spans="2:65" s="1" customFormat="1" ht="25.7" customHeight="1">
      <c r="B120" s="28"/>
      <c r="C120" s="23" t="s">
        <v>24</v>
      </c>
      <c r="F120" s="21" t="str">
        <f>E15</f>
        <v>Městská část Praha 6</v>
      </c>
      <c r="I120" s="23" t="s">
        <v>30</v>
      </c>
      <c r="J120" s="26" t="str">
        <f>E21</f>
        <v>Sportovní projekty s.r.o.</v>
      </c>
      <c r="L120" s="28"/>
    </row>
    <row r="121" spans="2:65" s="1" customFormat="1" ht="15.2" customHeight="1">
      <c r="B121" s="28"/>
      <c r="C121" s="23" t="s">
        <v>28</v>
      </c>
      <c r="F121" s="21" t="str">
        <f>IF(E18="","",E18)</f>
        <v>Vyplň údaj</v>
      </c>
      <c r="I121" s="23" t="s">
        <v>33</v>
      </c>
      <c r="J121" s="26" t="str">
        <f>E24</f>
        <v>F.Pecka</v>
      </c>
      <c r="L121" s="28"/>
    </row>
    <row r="122" spans="2:65" s="1" customFormat="1" ht="10.35" customHeight="1">
      <c r="B122" s="28"/>
      <c r="L122" s="28"/>
    </row>
    <row r="123" spans="2:65" s="10" customFormat="1" ht="29.25" customHeight="1">
      <c r="B123" s="112"/>
      <c r="C123" s="113" t="s">
        <v>174</v>
      </c>
      <c r="D123" s="114" t="s">
        <v>62</v>
      </c>
      <c r="E123" s="114" t="s">
        <v>58</v>
      </c>
      <c r="F123" s="114" t="s">
        <v>59</v>
      </c>
      <c r="G123" s="114" t="s">
        <v>175</v>
      </c>
      <c r="H123" s="114" t="s">
        <v>176</v>
      </c>
      <c r="I123" s="114" t="s">
        <v>177</v>
      </c>
      <c r="J123" s="115" t="s">
        <v>157</v>
      </c>
      <c r="K123" s="116" t="s">
        <v>178</v>
      </c>
      <c r="L123" s="112"/>
      <c r="M123" s="55" t="s">
        <v>1</v>
      </c>
      <c r="N123" s="56" t="s">
        <v>41</v>
      </c>
      <c r="O123" s="56" t="s">
        <v>179</v>
      </c>
      <c r="P123" s="56" t="s">
        <v>180</v>
      </c>
      <c r="Q123" s="56" t="s">
        <v>181</v>
      </c>
      <c r="R123" s="56" t="s">
        <v>182</v>
      </c>
      <c r="S123" s="56" t="s">
        <v>183</v>
      </c>
      <c r="T123" s="57" t="s">
        <v>184</v>
      </c>
    </row>
    <row r="124" spans="2:65" s="1" customFormat="1" ht="22.7" customHeight="1">
      <c r="B124" s="28"/>
      <c r="C124" s="60" t="s">
        <v>185</v>
      </c>
      <c r="J124" s="117">
        <f>BK124</f>
        <v>0</v>
      </c>
      <c r="L124" s="28"/>
      <c r="M124" s="58"/>
      <c r="N124" s="49"/>
      <c r="O124" s="49"/>
      <c r="P124" s="118">
        <f>P125+P153</f>
        <v>0</v>
      </c>
      <c r="Q124" s="49"/>
      <c r="R124" s="118">
        <f>R125+R153</f>
        <v>22.920247999999997</v>
      </c>
      <c r="S124" s="49"/>
      <c r="T124" s="119">
        <f>T125+T153</f>
        <v>0</v>
      </c>
      <c r="AT124" s="13" t="s">
        <v>76</v>
      </c>
      <c r="AU124" s="13" t="s">
        <v>159</v>
      </c>
      <c r="BK124" s="120">
        <f>BK125+BK153</f>
        <v>0</v>
      </c>
    </row>
    <row r="125" spans="2:65" s="11" customFormat="1" ht="25.9" customHeight="1">
      <c r="B125" s="121"/>
      <c r="D125" s="122" t="s">
        <v>76</v>
      </c>
      <c r="E125" s="123" t="s">
        <v>186</v>
      </c>
      <c r="F125" s="123" t="s">
        <v>187</v>
      </c>
      <c r="I125" s="124"/>
      <c r="J125" s="125">
        <f>BK125</f>
        <v>0</v>
      </c>
      <c r="L125" s="121"/>
      <c r="M125" s="126"/>
      <c r="P125" s="127">
        <f>P126+P151</f>
        <v>0</v>
      </c>
      <c r="R125" s="127">
        <f>R126+R151</f>
        <v>22.920247999999997</v>
      </c>
      <c r="T125" s="128">
        <f>T126+T151</f>
        <v>0</v>
      </c>
      <c r="AR125" s="122" t="s">
        <v>85</v>
      </c>
      <c r="AT125" s="129" t="s">
        <v>76</v>
      </c>
      <c r="AU125" s="129" t="s">
        <v>77</v>
      </c>
      <c r="AY125" s="122" t="s">
        <v>188</v>
      </c>
      <c r="BK125" s="130">
        <f>BK126+BK151</f>
        <v>0</v>
      </c>
    </row>
    <row r="126" spans="2:65" s="11" customFormat="1" ht="22.7" customHeight="1">
      <c r="B126" s="121"/>
      <c r="D126" s="122" t="s">
        <v>76</v>
      </c>
      <c r="E126" s="131" t="s">
        <v>85</v>
      </c>
      <c r="F126" s="131" t="s">
        <v>189</v>
      </c>
      <c r="I126" s="124"/>
      <c r="J126" s="132">
        <f>BK126</f>
        <v>0</v>
      </c>
      <c r="L126" s="121"/>
      <c r="M126" s="126"/>
      <c r="P126" s="127">
        <f>SUM(P127:P150)</f>
        <v>0</v>
      </c>
      <c r="R126" s="127">
        <f>SUM(R127:R150)</f>
        <v>22.920247999999997</v>
      </c>
      <c r="T126" s="128">
        <f>SUM(T127:T150)</f>
        <v>0</v>
      </c>
      <c r="AR126" s="122" t="s">
        <v>85</v>
      </c>
      <c r="AT126" s="129" t="s">
        <v>76</v>
      </c>
      <c r="AU126" s="129" t="s">
        <v>85</v>
      </c>
      <c r="AY126" s="122" t="s">
        <v>188</v>
      </c>
      <c r="BK126" s="130">
        <f>SUM(BK127:BK150)</f>
        <v>0</v>
      </c>
    </row>
    <row r="127" spans="2:65" s="1" customFormat="1" ht="24.2" customHeight="1">
      <c r="B127" s="28"/>
      <c r="C127" s="133" t="s">
        <v>85</v>
      </c>
      <c r="D127" s="133" t="s">
        <v>190</v>
      </c>
      <c r="E127" s="134" t="s">
        <v>2624</v>
      </c>
      <c r="F127" s="135" t="s">
        <v>2625</v>
      </c>
      <c r="G127" s="136" t="s">
        <v>193</v>
      </c>
      <c r="H127" s="137">
        <v>2</v>
      </c>
      <c r="I127" s="138"/>
      <c r="J127" s="139">
        <f t="shared" ref="J127:J150" si="0">ROUND(I127*H127,2)</f>
        <v>0</v>
      </c>
      <c r="K127" s="140"/>
      <c r="L127" s="28"/>
      <c r="M127" s="141" t="s">
        <v>1</v>
      </c>
      <c r="N127" s="142" t="s">
        <v>42</v>
      </c>
      <c r="P127" s="143">
        <f t="shared" ref="P127:P150" si="1">O127*H127</f>
        <v>0</v>
      </c>
      <c r="Q127" s="143">
        <v>0</v>
      </c>
      <c r="R127" s="143">
        <f t="shared" ref="R127:R150" si="2">Q127*H127</f>
        <v>0</v>
      </c>
      <c r="S127" s="143">
        <v>0</v>
      </c>
      <c r="T127" s="144">
        <f t="shared" ref="T127:T150" si="3">S127*H127</f>
        <v>0</v>
      </c>
      <c r="AR127" s="145" t="s">
        <v>194</v>
      </c>
      <c r="AT127" s="145" t="s">
        <v>190</v>
      </c>
      <c r="AU127" s="145" t="s">
        <v>87</v>
      </c>
      <c r="AY127" s="13" t="s">
        <v>188</v>
      </c>
      <c r="BE127" s="146">
        <f t="shared" ref="BE127:BE150" si="4">IF(N127="základní",J127,0)</f>
        <v>0</v>
      </c>
      <c r="BF127" s="146">
        <f t="shared" ref="BF127:BF150" si="5">IF(N127="snížená",J127,0)</f>
        <v>0</v>
      </c>
      <c r="BG127" s="146">
        <f t="shared" ref="BG127:BG150" si="6">IF(N127="zákl. přenesená",J127,0)</f>
        <v>0</v>
      </c>
      <c r="BH127" s="146">
        <f t="shared" ref="BH127:BH150" si="7">IF(N127="sníž. přenesená",J127,0)</f>
        <v>0</v>
      </c>
      <c r="BI127" s="146">
        <f t="shared" ref="BI127:BI150" si="8">IF(N127="nulová",J127,0)</f>
        <v>0</v>
      </c>
      <c r="BJ127" s="13" t="s">
        <v>85</v>
      </c>
      <c r="BK127" s="146">
        <f t="shared" ref="BK127:BK150" si="9">ROUND(I127*H127,2)</f>
        <v>0</v>
      </c>
      <c r="BL127" s="13" t="s">
        <v>194</v>
      </c>
      <c r="BM127" s="145" t="s">
        <v>2626</v>
      </c>
    </row>
    <row r="128" spans="2:65" s="1" customFormat="1" ht="37.700000000000003" customHeight="1">
      <c r="B128" s="28"/>
      <c r="C128" s="133" t="s">
        <v>87</v>
      </c>
      <c r="D128" s="133" t="s">
        <v>190</v>
      </c>
      <c r="E128" s="134" t="s">
        <v>2627</v>
      </c>
      <c r="F128" s="135" t="s">
        <v>2628</v>
      </c>
      <c r="G128" s="136" t="s">
        <v>205</v>
      </c>
      <c r="H128" s="137">
        <v>2040.27</v>
      </c>
      <c r="I128" s="138"/>
      <c r="J128" s="139">
        <f t="shared" si="0"/>
        <v>0</v>
      </c>
      <c r="K128" s="140"/>
      <c r="L128" s="28"/>
      <c r="M128" s="141" t="s">
        <v>1</v>
      </c>
      <c r="N128" s="142" t="s">
        <v>42</v>
      </c>
      <c r="P128" s="143">
        <f t="shared" si="1"/>
        <v>0</v>
      </c>
      <c r="Q128" s="143">
        <v>0</v>
      </c>
      <c r="R128" s="143">
        <f t="shared" si="2"/>
        <v>0</v>
      </c>
      <c r="S128" s="143">
        <v>0</v>
      </c>
      <c r="T128" s="144">
        <f t="shared" si="3"/>
        <v>0</v>
      </c>
      <c r="AR128" s="145" t="s">
        <v>194</v>
      </c>
      <c r="AT128" s="145" t="s">
        <v>190</v>
      </c>
      <c r="AU128" s="145" t="s">
        <v>87</v>
      </c>
      <c r="AY128" s="13" t="s">
        <v>188</v>
      </c>
      <c r="BE128" s="146">
        <f t="shared" si="4"/>
        <v>0</v>
      </c>
      <c r="BF128" s="146">
        <f t="shared" si="5"/>
        <v>0</v>
      </c>
      <c r="BG128" s="146">
        <f t="shared" si="6"/>
        <v>0</v>
      </c>
      <c r="BH128" s="146">
        <f t="shared" si="7"/>
        <v>0</v>
      </c>
      <c r="BI128" s="146">
        <f t="shared" si="8"/>
        <v>0</v>
      </c>
      <c r="BJ128" s="13" t="s">
        <v>85</v>
      </c>
      <c r="BK128" s="146">
        <f t="shared" si="9"/>
        <v>0</v>
      </c>
      <c r="BL128" s="13" t="s">
        <v>194</v>
      </c>
      <c r="BM128" s="145" t="s">
        <v>2629</v>
      </c>
    </row>
    <row r="129" spans="2:65" s="1" customFormat="1" ht="16.5" customHeight="1">
      <c r="B129" s="28"/>
      <c r="C129" s="153" t="s">
        <v>199</v>
      </c>
      <c r="D129" s="153" t="s">
        <v>433</v>
      </c>
      <c r="E129" s="154" t="s">
        <v>2630</v>
      </c>
      <c r="F129" s="155" t="s">
        <v>2631</v>
      </c>
      <c r="G129" s="156" t="s">
        <v>258</v>
      </c>
      <c r="H129" s="157">
        <v>107.114</v>
      </c>
      <c r="I129" s="158"/>
      <c r="J129" s="159">
        <f t="shared" si="0"/>
        <v>0</v>
      </c>
      <c r="K129" s="160"/>
      <c r="L129" s="161"/>
      <c r="M129" s="162" t="s">
        <v>1</v>
      </c>
      <c r="N129" s="163" t="s">
        <v>42</v>
      </c>
      <c r="P129" s="143">
        <f t="shared" si="1"/>
        <v>0</v>
      </c>
      <c r="Q129" s="143">
        <v>0.21</v>
      </c>
      <c r="R129" s="143">
        <f t="shared" si="2"/>
        <v>22.493939999999998</v>
      </c>
      <c r="S129" s="143">
        <v>0</v>
      </c>
      <c r="T129" s="144">
        <f t="shared" si="3"/>
        <v>0</v>
      </c>
      <c r="AR129" s="145" t="s">
        <v>220</v>
      </c>
      <c r="AT129" s="145" t="s">
        <v>433</v>
      </c>
      <c r="AU129" s="145" t="s">
        <v>87</v>
      </c>
      <c r="AY129" s="13" t="s">
        <v>188</v>
      </c>
      <c r="BE129" s="146">
        <f t="shared" si="4"/>
        <v>0</v>
      </c>
      <c r="BF129" s="146">
        <f t="shared" si="5"/>
        <v>0</v>
      </c>
      <c r="BG129" s="146">
        <f t="shared" si="6"/>
        <v>0</v>
      </c>
      <c r="BH129" s="146">
        <f t="shared" si="7"/>
        <v>0</v>
      </c>
      <c r="BI129" s="146">
        <f t="shared" si="8"/>
        <v>0</v>
      </c>
      <c r="BJ129" s="13" t="s">
        <v>85</v>
      </c>
      <c r="BK129" s="146">
        <f t="shared" si="9"/>
        <v>0</v>
      </c>
      <c r="BL129" s="13" t="s">
        <v>194</v>
      </c>
      <c r="BM129" s="145" t="s">
        <v>2632</v>
      </c>
    </row>
    <row r="130" spans="2:65" s="1" customFormat="1" ht="24.2" customHeight="1">
      <c r="B130" s="28"/>
      <c r="C130" s="133" t="s">
        <v>194</v>
      </c>
      <c r="D130" s="133" t="s">
        <v>190</v>
      </c>
      <c r="E130" s="134" t="s">
        <v>2443</v>
      </c>
      <c r="F130" s="135" t="s">
        <v>2633</v>
      </c>
      <c r="G130" s="136" t="s">
        <v>205</v>
      </c>
      <c r="H130" s="137">
        <v>2040.27</v>
      </c>
      <c r="I130" s="138"/>
      <c r="J130" s="139">
        <f t="shared" si="0"/>
        <v>0</v>
      </c>
      <c r="K130" s="140"/>
      <c r="L130" s="28"/>
      <c r="M130" s="141" t="s">
        <v>1</v>
      </c>
      <c r="N130" s="142" t="s">
        <v>42</v>
      </c>
      <c r="P130" s="143">
        <f t="shared" si="1"/>
        <v>0</v>
      </c>
      <c r="Q130" s="143">
        <v>0</v>
      </c>
      <c r="R130" s="143">
        <f t="shared" si="2"/>
        <v>0</v>
      </c>
      <c r="S130" s="143">
        <v>0</v>
      </c>
      <c r="T130" s="144">
        <f t="shared" si="3"/>
        <v>0</v>
      </c>
      <c r="AR130" s="145" t="s">
        <v>194</v>
      </c>
      <c r="AT130" s="145" t="s">
        <v>190</v>
      </c>
      <c r="AU130" s="145" t="s">
        <v>87</v>
      </c>
      <c r="AY130" s="13" t="s">
        <v>188</v>
      </c>
      <c r="BE130" s="146">
        <f t="shared" si="4"/>
        <v>0</v>
      </c>
      <c r="BF130" s="146">
        <f t="shared" si="5"/>
        <v>0</v>
      </c>
      <c r="BG130" s="146">
        <f t="shared" si="6"/>
        <v>0</v>
      </c>
      <c r="BH130" s="146">
        <f t="shared" si="7"/>
        <v>0</v>
      </c>
      <c r="BI130" s="146">
        <f t="shared" si="8"/>
        <v>0</v>
      </c>
      <c r="BJ130" s="13" t="s">
        <v>85</v>
      </c>
      <c r="BK130" s="146">
        <f t="shared" si="9"/>
        <v>0</v>
      </c>
      <c r="BL130" s="13" t="s">
        <v>194</v>
      </c>
      <c r="BM130" s="145" t="s">
        <v>2634</v>
      </c>
    </row>
    <row r="131" spans="2:65" s="1" customFormat="1" ht="16.5" customHeight="1">
      <c r="B131" s="28"/>
      <c r="C131" s="153" t="s">
        <v>207</v>
      </c>
      <c r="D131" s="153" t="s">
        <v>433</v>
      </c>
      <c r="E131" s="154" t="s">
        <v>2446</v>
      </c>
      <c r="F131" s="155" t="s">
        <v>2447</v>
      </c>
      <c r="G131" s="156" t="s">
        <v>377</v>
      </c>
      <c r="H131" s="157">
        <v>61.207999999999998</v>
      </c>
      <c r="I131" s="158"/>
      <c r="J131" s="159">
        <f t="shared" si="0"/>
        <v>0</v>
      </c>
      <c r="K131" s="160"/>
      <c r="L131" s="161"/>
      <c r="M131" s="162" t="s">
        <v>1</v>
      </c>
      <c r="N131" s="163" t="s">
        <v>42</v>
      </c>
      <c r="P131" s="143">
        <f t="shared" si="1"/>
        <v>0</v>
      </c>
      <c r="Q131" s="143">
        <v>1E-3</v>
      </c>
      <c r="R131" s="143">
        <f t="shared" si="2"/>
        <v>6.1207999999999999E-2</v>
      </c>
      <c r="S131" s="143">
        <v>0</v>
      </c>
      <c r="T131" s="144">
        <f t="shared" si="3"/>
        <v>0</v>
      </c>
      <c r="AR131" s="145" t="s">
        <v>220</v>
      </c>
      <c r="AT131" s="145" t="s">
        <v>433</v>
      </c>
      <c r="AU131" s="145" t="s">
        <v>87</v>
      </c>
      <c r="AY131" s="13" t="s">
        <v>188</v>
      </c>
      <c r="BE131" s="146">
        <f t="shared" si="4"/>
        <v>0</v>
      </c>
      <c r="BF131" s="146">
        <f t="shared" si="5"/>
        <v>0</v>
      </c>
      <c r="BG131" s="146">
        <f t="shared" si="6"/>
        <v>0</v>
      </c>
      <c r="BH131" s="146">
        <f t="shared" si="7"/>
        <v>0</v>
      </c>
      <c r="BI131" s="146">
        <f t="shared" si="8"/>
        <v>0</v>
      </c>
      <c r="BJ131" s="13" t="s">
        <v>85</v>
      </c>
      <c r="BK131" s="146">
        <f t="shared" si="9"/>
        <v>0</v>
      </c>
      <c r="BL131" s="13" t="s">
        <v>194</v>
      </c>
      <c r="BM131" s="145" t="s">
        <v>2635</v>
      </c>
    </row>
    <row r="132" spans="2:65" s="1" customFormat="1" ht="37.700000000000003" customHeight="1">
      <c r="B132" s="28"/>
      <c r="C132" s="133" t="s">
        <v>211</v>
      </c>
      <c r="D132" s="133" t="s">
        <v>190</v>
      </c>
      <c r="E132" s="134" t="s">
        <v>2636</v>
      </c>
      <c r="F132" s="135" t="s">
        <v>2637</v>
      </c>
      <c r="G132" s="136" t="s">
        <v>205</v>
      </c>
      <c r="H132" s="137">
        <v>2040.27</v>
      </c>
      <c r="I132" s="138"/>
      <c r="J132" s="139">
        <f t="shared" si="0"/>
        <v>0</v>
      </c>
      <c r="K132" s="140"/>
      <c r="L132" s="28"/>
      <c r="M132" s="141" t="s">
        <v>1</v>
      </c>
      <c r="N132" s="142" t="s">
        <v>42</v>
      </c>
      <c r="P132" s="143">
        <f t="shared" si="1"/>
        <v>0</v>
      </c>
      <c r="Q132" s="143">
        <v>0</v>
      </c>
      <c r="R132" s="143">
        <f t="shared" si="2"/>
        <v>0</v>
      </c>
      <c r="S132" s="143">
        <v>0</v>
      </c>
      <c r="T132" s="144">
        <f t="shared" si="3"/>
        <v>0</v>
      </c>
      <c r="AR132" s="145" t="s">
        <v>194</v>
      </c>
      <c r="AT132" s="145" t="s">
        <v>190</v>
      </c>
      <c r="AU132" s="145" t="s">
        <v>87</v>
      </c>
      <c r="AY132" s="13" t="s">
        <v>188</v>
      </c>
      <c r="BE132" s="146">
        <f t="shared" si="4"/>
        <v>0</v>
      </c>
      <c r="BF132" s="146">
        <f t="shared" si="5"/>
        <v>0</v>
      </c>
      <c r="BG132" s="146">
        <f t="shared" si="6"/>
        <v>0</v>
      </c>
      <c r="BH132" s="146">
        <f t="shared" si="7"/>
        <v>0</v>
      </c>
      <c r="BI132" s="146">
        <f t="shared" si="8"/>
        <v>0</v>
      </c>
      <c r="BJ132" s="13" t="s">
        <v>85</v>
      </c>
      <c r="BK132" s="146">
        <f t="shared" si="9"/>
        <v>0</v>
      </c>
      <c r="BL132" s="13" t="s">
        <v>194</v>
      </c>
      <c r="BM132" s="145" t="s">
        <v>2638</v>
      </c>
    </row>
    <row r="133" spans="2:65" s="1" customFormat="1" ht="33" customHeight="1">
      <c r="B133" s="28"/>
      <c r="C133" s="133" t="s">
        <v>215</v>
      </c>
      <c r="D133" s="133" t="s">
        <v>190</v>
      </c>
      <c r="E133" s="134" t="s">
        <v>2639</v>
      </c>
      <c r="F133" s="135" t="s">
        <v>2640</v>
      </c>
      <c r="G133" s="136" t="s">
        <v>193</v>
      </c>
      <c r="H133" s="137">
        <v>2</v>
      </c>
      <c r="I133" s="138"/>
      <c r="J133" s="139">
        <f t="shared" si="0"/>
        <v>0</v>
      </c>
      <c r="K133" s="140"/>
      <c r="L133" s="28"/>
      <c r="M133" s="141" t="s">
        <v>1</v>
      </c>
      <c r="N133" s="142" t="s">
        <v>42</v>
      </c>
      <c r="P133" s="143">
        <f t="shared" si="1"/>
        <v>0</v>
      </c>
      <c r="Q133" s="143">
        <v>0</v>
      </c>
      <c r="R133" s="143">
        <f t="shared" si="2"/>
        <v>0</v>
      </c>
      <c r="S133" s="143">
        <v>0</v>
      </c>
      <c r="T133" s="144">
        <f t="shared" si="3"/>
        <v>0</v>
      </c>
      <c r="AR133" s="145" t="s">
        <v>194</v>
      </c>
      <c r="AT133" s="145" t="s">
        <v>190</v>
      </c>
      <c r="AU133" s="145" t="s">
        <v>87</v>
      </c>
      <c r="AY133" s="13" t="s">
        <v>188</v>
      </c>
      <c r="BE133" s="146">
        <f t="shared" si="4"/>
        <v>0</v>
      </c>
      <c r="BF133" s="146">
        <f t="shared" si="5"/>
        <v>0</v>
      </c>
      <c r="BG133" s="146">
        <f t="shared" si="6"/>
        <v>0</v>
      </c>
      <c r="BH133" s="146">
        <f t="shared" si="7"/>
        <v>0</v>
      </c>
      <c r="BI133" s="146">
        <f t="shared" si="8"/>
        <v>0</v>
      </c>
      <c r="BJ133" s="13" t="s">
        <v>85</v>
      </c>
      <c r="BK133" s="146">
        <f t="shared" si="9"/>
        <v>0</v>
      </c>
      <c r="BL133" s="13" t="s">
        <v>194</v>
      </c>
      <c r="BM133" s="145" t="s">
        <v>2641</v>
      </c>
    </row>
    <row r="134" spans="2:65" s="1" customFormat="1" ht="16.5" customHeight="1">
      <c r="B134" s="28"/>
      <c r="C134" s="153" t="s">
        <v>220</v>
      </c>
      <c r="D134" s="153" t="s">
        <v>433</v>
      </c>
      <c r="E134" s="154" t="s">
        <v>2642</v>
      </c>
      <c r="F134" s="155" t="s">
        <v>2643</v>
      </c>
      <c r="G134" s="156" t="s">
        <v>258</v>
      </c>
      <c r="H134" s="157">
        <v>1</v>
      </c>
      <c r="I134" s="158"/>
      <c r="J134" s="159">
        <f t="shared" si="0"/>
        <v>0</v>
      </c>
      <c r="K134" s="160"/>
      <c r="L134" s="161"/>
      <c r="M134" s="162" t="s">
        <v>1</v>
      </c>
      <c r="N134" s="163" t="s">
        <v>42</v>
      </c>
      <c r="P134" s="143">
        <f t="shared" si="1"/>
        <v>0</v>
      </c>
      <c r="Q134" s="143">
        <v>0.22</v>
      </c>
      <c r="R134" s="143">
        <f t="shared" si="2"/>
        <v>0.22</v>
      </c>
      <c r="S134" s="143">
        <v>0</v>
      </c>
      <c r="T134" s="144">
        <f t="shared" si="3"/>
        <v>0</v>
      </c>
      <c r="AR134" s="145" t="s">
        <v>220</v>
      </c>
      <c r="AT134" s="145" t="s">
        <v>433</v>
      </c>
      <c r="AU134" s="145" t="s">
        <v>87</v>
      </c>
      <c r="AY134" s="13" t="s">
        <v>188</v>
      </c>
      <c r="BE134" s="146">
        <f t="shared" si="4"/>
        <v>0</v>
      </c>
      <c r="BF134" s="146">
        <f t="shared" si="5"/>
        <v>0</v>
      </c>
      <c r="BG134" s="146">
        <f t="shared" si="6"/>
        <v>0</v>
      </c>
      <c r="BH134" s="146">
        <f t="shared" si="7"/>
        <v>0</v>
      </c>
      <c r="BI134" s="146">
        <f t="shared" si="8"/>
        <v>0</v>
      </c>
      <c r="BJ134" s="13" t="s">
        <v>85</v>
      </c>
      <c r="BK134" s="146">
        <f t="shared" si="9"/>
        <v>0</v>
      </c>
      <c r="BL134" s="13" t="s">
        <v>194</v>
      </c>
      <c r="BM134" s="145" t="s">
        <v>2644</v>
      </c>
    </row>
    <row r="135" spans="2:65" s="1" customFormat="1" ht="24.2" customHeight="1">
      <c r="B135" s="28"/>
      <c r="C135" s="133" t="s">
        <v>224</v>
      </c>
      <c r="D135" s="133" t="s">
        <v>190</v>
      </c>
      <c r="E135" s="134" t="s">
        <v>2645</v>
      </c>
      <c r="F135" s="135" t="s">
        <v>2646</v>
      </c>
      <c r="G135" s="136" t="s">
        <v>193</v>
      </c>
      <c r="H135" s="137">
        <v>2</v>
      </c>
      <c r="I135" s="138"/>
      <c r="J135" s="139">
        <f t="shared" si="0"/>
        <v>0</v>
      </c>
      <c r="K135" s="140"/>
      <c r="L135" s="28"/>
      <c r="M135" s="141" t="s">
        <v>1</v>
      </c>
      <c r="N135" s="142" t="s">
        <v>42</v>
      </c>
      <c r="P135" s="143">
        <f t="shared" si="1"/>
        <v>0</v>
      </c>
      <c r="Q135" s="143">
        <v>0</v>
      </c>
      <c r="R135" s="143">
        <f t="shared" si="2"/>
        <v>0</v>
      </c>
      <c r="S135" s="143">
        <v>0</v>
      </c>
      <c r="T135" s="144">
        <f t="shared" si="3"/>
        <v>0</v>
      </c>
      <c r="AR135" s="145" t="s">
        <v>194</v>
      </c>
      <c r="AT135" s="145" t="s">
        <v>190</v>
      </c>
      <c r="AU135" s="145" t="s">
        <v>87</v>
      </c>
      <c r="AY135" s="13" t="s">
        <v>188</v>
      </c>
      <c r="BE135" s="146">
        <f t="shared" si="4"/>
        <v>0</v>
      </c>
      <c r="BF135" s="146">
        <f t="shared" si="5"/>
        <v>0</v>
      </c>
      <c r="BG135" s="146">
        <f t="shared" si="6"/>
        <v>0</v>
      </c>
      <c r="BH135" s="146">
        <f t="shared" si="7"/>
        <v>0</v>
      </c>
      <c r="BI135" s="146">
        <f t="shared" si="8"/>
        <v>0</v>
      </c>
      <c r="BJ135" s="13" t="s">
        <v>85</v>
      </c>
      <c r="BK135" s="146">
        <f t="shared" si="9"/>
        <v>0</v>
      </c>
      <c r="BL135" s="13" t="s">
        <v>194</v>
      </c>
      <c r="BM135" s="145" t="s">
        <v>2647</v>
      </c>
    </row>
    <row r="136" spans="2:65" s="1" customFormat="1" ht="16.5" customHeight="1">
      <c r="B136" s="28"/>
      <c r="C136" s="153" t="s">
        <v>228</v>
      </c>
      <c r="D136" s="153" t="s">
        <v>433</v>
      </c>
      <c r="E136" s="154" t="s">
        <v>2648</v>
      </c>
      <c r="F136" s="155" t="s">
        <v>2649</v>
      </c>
      <c r="G136" s="156" t="s">
        <v>193</v>
      </c>
      <c r="H136" s="157">
        <v>2</v>
      </c>
      <c r="I136" s="158"/>
      <c r="J136" s="159">
        <f t="shared" si="0"/>
        <v>0</v>
      </c>
      <c r="K136" s="160"/>
      <c r="L136" s="161"/>
      <c r="M136" s="162" t="s">
        <v>1</v>
      </c>
      <c r="N136" s="163" t="s">
        <v>42</v>
      </c>
      <c r="P136" s="143">
        <f t="shared" si="1"/>
        <v>0</v>
      </c>
      <c r="Q136" s="143">
        <v>3.0000000000000001E-5</v>
      </c>
      <c r="R136" s="143">
        <f t="shared" si="2"/>
        <v>6.0000000000000002E-5</v>
      </c>
      <c r="S136" s="143">
        <v>0</v>
      </c>
      <c r="T136" s="144">
        <f t="shared" si="3"/>
        <v>0</v>
      </c>
      <c r="AR136" s="145" t="s">
        <v>220</v>
      </c>
      <c r="AT136" s="145" t="s">
        <v>433</v>
      </c>
      <c r="AU136" s="145" t="s">
        <v>87</v>
      </c>
      <c r="AY136" s="13" t="s">
        <v>188</v>
      </c>
      <c r="BE136" s="146">
        <f t="shared" si="4"/>
        <v>0</v>
      </c>
      <c r="BF136" s="146">
        <f t="shared" si="5"/>
        <v>0</v>
      </c>
      <c r="BG136" s="146">
        <f t="shared" si="6"/>
        <v>0</v>
      </c>
      <c r="BH136" s="146">
        <f t="shared" si="7"/>
        <v>0</v>
      </c>
      <c r="BI136" s="146">
        <f t="shared" si="8"/>
        <v>0</v>
      </c>
      <c r="BJ136" s="13" t="s">
        <v>85</v>
      </c>
      <c r="BK136" s="146">
        <f t="shared" si="9"/>
        <v>0</v>
      </c>
      <c r="BL136" s="13" t="s">
        <v>194</v>
      </c>
      <c r="BM136" s="145" t="s">
        <v>2650</v>
      </c>
    </row>
    <row r="137" spans="2:65" s="1" customFormat="1" ht="33" customHeight="1">
      <c r="B137" s="28"/>
      <c r="C137" s="133" t="s">
        <v>232</v>
      </c>
      <c r="D137" s="133" t="s">
        <v>190</v>
      </c>
      <c r="E137" s="134" t="s">
        <v>2651</v>
      </c>
      <c r="F137" s="135" t="s">
        <v>2652</v>
      </c>
      <c r="G137" s="136" t="s">
        <v>193</v>
      </c>
      <c r="H137" s="137">
        <v>2</v>
      </c>
      <c r="I137" s="138"/>
      <c r="J137" s="139">
        <f t="shared" si="0"/>
        <v>0</v>
      </c>
      <c r="K137" s="140"/>
      <c r="L137" s="28"/>
      <c r="M137" s="141" t="s">
        <v>1</v>
      </c>
      <c r="N137" s="142" t="s">
        <v>42</v>
      </c>
      <c r="P137" s="143">
        <f t="shared" si="1"/>
        <v>0</v>
      </c>
      <c r="Q137" s="143">
        <v>5.0000000000000002E-5</v>
      </c>
      <c r="R137" s="143">
        <f t="shared" si="2"/>
        <v>1E-4</v>
      </c>
      <c r="S137" s="143">
        <v>0</v>
      </c>
      <c r="T137" s="144">
        <f t="shared" si="3"/>
        <v>0</v>
      </c>
      <c r="AR137" s="145" t="s">
        <v>194</v>
      </c>
      <c r="AT137" s="145" t="s">
        <v>190</v>
      </c>
      <c r="AU137" s="145" t="s">
        <v>87</v>
      </c>
      <c r="AY137" s="13" t="s">
        <v>188</v>
      </c>
      <c r="BE137" s="146">
        <f t="shared" si="4"/>
        <v>0</v>
      </c>
      <c r="BF137" s="146">
        <f t="shared" si="5"/>
        <v>0</v>
      </c>
      <c r="BG137" s="146">
        <f t="shared" si="6"/>
        <v>0</v>
      </c>
      <c r="BH137" s="146">
        <f t="shared" si="7"/>
        <v>0</v>
      </c>
      <c r="BI137" s="146">
        <f t="shared" si="8"/>
        <v>0</v>
      </c>
      <c r="BJ137" s="13" t="s">
        <v>85</v>
      </c>
      <c r="BK137" s="146">
        <f t="shared" si="9"/>
        <v>0</v>
      </c>
      <c r="BL137" s="13" t="s">
        <v>194</v>
      </c>
      <c r="BM137" s="145" t="s">
        <v>2653</v>
      </c>
    </row>
    <row r="138" spans="2:65" s="1" customFormat="1" ht="21.75" customHeight="1">
      <c r="B138" s="28"/>
      <c r="C138" s="153" t="s">
        <v>8</v>
      </c>
      <c r="D138" s="153" t="s">
        <v>433</v>
      </c>
      <c r="E138" s="154" t="s">
        <v>2654</v>
      </c>
      <c r="F138" s="155" t="s">
        <v>2655</v>
      </c>
      <c r="G138" s="156" t="s">
        <v>193</v>
      </c>
      <c r="H138" s="157">
        <v>6</v>
      </c>
      <c r="I138" s="158"/>
      <c r="J138" s="159">
        <f t="shared" si="0"/>
        <v>0</v>
      </c>
      <c r="K138" s="160"/>
      <c r="L138" s="161"/>
      <c r="M138" s="162" t="s">
        <v>1</v>
      </c>
      <c r="N138" s="163" t="s">
        <v>42</v>
      </c>
      <c r="P138" s="143">
        <f t="shared" si="1"/>
        <v>0</v>
      </c>
      <c r="Q138" s="143">
        <v>4.7200000000000002E-3</v>
      </c>
      <c r="R138" s="143">
        <f t="shared" si="2"/>
        <v>2.8320000000000001E-2</v>
      </c>
      <c r="S138" s="143">
        <v>0</v>
      </c>
      <c r="T138" s="144">
        <f t="shared" si="3"/>
        <v>0</v>
      </c>
      <c r="AR138" s="145" t="s">
        <v>220</v>
      </c>
      <c r="AT138" s="145" t="s">
        <v>433</v>
      </c>
      <c r="AU138" s="145" t="s">
        <v>87</v>
      </c>
      <c r="AY138" s="13" t="s">
        <v>188</v>
      </c>
      <c r="BE138" s="146">
        <f t="shared" si="4"/>
        <v>0</v>
      </c>
      <c r="BF138" s="146">
        <f t="shared" si="5"/>
        <v>0</v>
      </c>
      <c r="BG138" s="146">
        <f t="shared" si="6"/>
        <v>0</v>
      </c>
      <c r="BH138" s="146">
        <f t="shared" si="7"/>
        <v>0</v>
      </c>
      <c r="BI138" s="146">
        <f t="shared" si="8"/>
        <v>0</v>
      </c>
      <c r="BJ138" s="13" t="s">
        <v>85</v>
      </c>
      <c r="BK138" s="146">
        <f t="shared" si="9"/>
        <v>0</v>
      </c>
      <c r="BL138" s="13" t="s">
        <v>194</v>
      </c>
      <c r="BM138" s="145" t="s">
        <v>2656</v>
      </c>
    </row>
    <row r="139" spans="2:65" s="1" customFormat="1" ht="24.2" customHeight="1">
      <c r="B139" s="28"/>
      <c r="C139" s="133" t="s">
        <v>239</v>
      </c>
      <c r="D139" s="133" t="s">
        <v>190</v>
      </c>
      <c r="E139" s="134" t="s">
        <v>2657</v>
      </c>
      <c r="F139" s="135" t="s">
        <v>2658</v>
      </c>
      <c r="G139" s="136" t="s">
        <v>193</v>
      </c>
      <c r="H139" s="137">
        <v>2</v>
      </c>
      <c r="I139" s="138"/>
      <c r="J139" s="139">
        <f t="shared" si="0"/>
        <v>0</v>
      </c>
      <c r="K139" s="140"/>
      <c r="L139" s="28"/>
      <c r="M139" s="141" t="s">
        <v>1</v>
      </c>
      <c r="N139" s="142" t="s">
        <v>42</v>
      </c>
      <c r="P139" s="143">
        <f t="shared" si="1"/>
        <v>0</v>
      </c>
      <c r="Q139" s="143">
        <v>0</v>
      </c>
      <c r="R139" s="143">
        <f t="shared" si="2"/>
        <v>0</v>
      </c>
      <c r="S139" s="143">
        <v>0</v>
      </c>
      <c r="T139" s="144">
        <f t="shared" si="3"/>
        <v>0</v>
      </c>
      <c r="AR139" s="145" t="s">
        <v>194</v>
      </c>
      <c r="AT139" s="145" t="s">
        <v>190</v>
      </c>
      <c r="AU139" s="145" t="s">
        <v>87</v>
      </c>
      <c r="AY139" s="13" t="s">
        <v>188</v>
      </c>
      <c r="BE139" s="146">
        <f t="shared" si="4"/>
        <v>0</v>
      </c>
      <c r="BF139" s="146">
        <f t="shared" si="5"/>
        <v>0</v>
      </c>
      <c r="BG139" s="146">
        <f t="shared" si="6"/>
        <v>0</v>
      </c>
      <c r="BH139" s="146">
        <f t="shared" si="7"/>
        <v>0</v>
      </c>
      <c r="BI139" s="146">
        <f t="shared" si="8"/>
        <v>0</v>
      </c>
      <c r="BJ139" s="13" t="s">
        <v>85</v>
      </c>
      <c r="BK139" s="146">
        <f t="shared" si="9"/>
        <v>0</v>
      </c>
      <c r="BL139" s="13" t="s">
        <v>194</v>
      </c>
      <c r="BM139" s="145" t="s">
        <v>2659</v>
      </c>
    </row>
    <row r="140" spans="2:65" s="1" customFormat="1" ht="16.5" customHeight="1">
      <c r="B140" s="28"/>
      <c r="C140" s="153" t="s">
        <v>243</v>
      </c>
      <c r="D140" s="153" t="s">
        <v>433</v>
      </c>
      <c r="E140" s="154" t="s">
        <v>2660</v>
      </c>
      <c r="F140" s="155" t="s">
        <v>2661</v>
      </c>
      <c r="G140" s="156" t="s">
        <v>258</v>
      </c>
      <c r="H140" s="157">
        <v>0.2</v>
      </c>
      <c r="I140" s="158"/>
      <c r="J140" s="159">
        <f t="shared" si="0"/>
        <v>0</v>
      </c>
      <c r="K140" s="160"/>
      <c r="L140" s="161"/>
      <c r="M140" s="162" t="s">
        <v>1</v>
      </c>
      <c r="N140" s="163" t="s">
        <v>42</v>
      </c>
      <c r="P140" s="143">
        <f t="shared" si="1"/>
        <v>0</v>
      </c>
      <c r="Q140" s="143">
        <v>0.2</v>
      </c>
      <c r="R140" s="143">
        <f t="shared" si="2"/>
        <v>4.0000000000000008E-2</v>
      </c>
      <c r="S140" s="143">
        <v>0</v>
      </c>
      <c r="T140" s="144">
        <f t="shared" si="3"/>
        <v>0</v>
      </c>
      <c r="AR140" s="145" t="s">
        <v>220</v>
      </c>
      <c r="AT140" s="145" t="s">
        <v>433</v>
      </c>
      <c r="AU140" s="145" t="s">
        <v>87</v>
      </c>
      <c r="AY140" s="13" t="s">
        <v>188</v>
      </c>
      <c r="BE140" s="146">
        <f t="shared" si="4"/>
        <v>0</v>
      </c>
      <c r="BF140" s="146">
        <f t="shared" si="5"/>
        <v>0</v>
      </c>
      <c r="BG140" s="146">
        <f t="shared" si="6"/>
        <v>0</v>
      </c>
      <c r="BH140" s="146">
        <f t="shared" si="7"/>
        <v>0</v>
      </c>
      <c r="BI140" s="146">
        <f t="shared" si="8"/>
        <v>0</v>
      </c>
      <c r="BJ140" s="13" t="s">
        <v>85</v>
      </c>
      <c r="BK140" s="146">
        <f t="shared" si="9"/>
        <v>0</v>
      </c>
      <c r="BL140" s="13" t="s">
        <v>194</v>
      </c>
      <c r="BM140" s="145" t="s">
        <v>2662</v>
      </c>
    </row>
    <row r="141" spans="2:65" s="1" customFormat="1" ht="24.2" customHeight="1">
      <c r="B141" s="28"/>
      <c r="C141" s="133" t="s">
        <v>247</v>
      </c>
      <c r="D141" s="133" t="s">
        <v>190</v>
      </c>
      <c r="E141" s="134" t="s">
        <v>2663</v>
      </c>
      <c r="F141" s="135" t="s">
        <v>2664</v>
      </c>
      <c r="G141" s="136" t="s">
        <v>193</v>
      </c>
      <c r="H141" s="137">
        <v>2</v>
      </c>
      <c r="I141" s="138"/>
      <c r="J141" s="139">
        <f t="shared" si="0"/>
        <v>0</v>
      </c>
      <c r="K141" s="140"/>
      <c r="L141" s="28"/>
      <c r="M141" s="141" t="s">
        <v>1</v>
      </c>
      <c r="N141" s="142" t="s">
        <v>42</v>
      </c>
      <c r="P141" s="143">
        <f t="shared" si="1"/>
        <v>0</v>
      </c>
      <c r="Q141" s="143">
        <v>0</v>
      </c>
      <c r="R141" s="143">
        <f t="shared" si="2"/>
        <v>0</v>
      </c>
      <c r="S141" s="143">
        <v>0</v>
      </c>
      <c r="T141" s="144">
        <f t="shared" si="3"/>
        <v>0</v>
      </c>
      <c r="AR141" s="145" t="s">
        <v>194</v>
      </c>
      <c r="AT141" s="145" t="s">
        <v>190</v>
      </c>
      <c r="AU141" s="145" t="s">
        <v>87</v>
      </c>
      <c r="AY141" s="13" t="s">
        <v>188</v>
      </c>
      <c r="BE141" s="146">
        <f t="shared" si="4"/>
        <v>0</v>
      </c>
      <c r="BF141" s="146">
        <f t="shared" si="5"/>
        <v>0</v>
      </c>
      <c r="BG141" s="146">
        <f t="shared" si="6"/>
        <v>0</v>
      </c>
      <c r="BH141" s="146">
        <f t="shared" si="7"/>
        <v>0</v>
      </c>
      <c r="BI141" s="146">
        <f t="shared" si="8"/>
        <v>0</v>
      </c>
      <c r="BJ141" s="13" t="s">
        <v>85</v>
      </c>
      <c r="BK141" s="146">
        <f t="shared" si="9"/>
        <v>0</v>
      </c>
      <c r="BL141" s="13" t="s">
        <v>194</v>
      </c>
      <c r="BM141" s="145" t="s">
        <v>2665</v>
      </c>
    </row>
    <row r="142" spans="2:65" s="1" customFormat="1" ht="24.2" customHeight="1">
      <c r="B142" s="28"/>
      <c r="C142" s="133" t="s">
        <v>251</v>
      </c>
      <c r="D142" s="133" t="s">
        <v>190</v>
      </c>
      <c r="E142" s="134" t="s">
        <v>2666</v>
      </c>
      <c r="F142" s="135" t="s">
        <v>2667</v>
      </c>
      <c r="G142" s="136" t="s">
        <v>193</v>
      </c>
      <c r="H142" s="137">
        <v>2</v>
      </c>
      <c r="I142" s="138"/>
      <c r="J142" s="139">
        <f t="shared" si="0"/>
        <v>0</v>
      </c>
      <c r="K142" s="140"/>
      <c r="L142" s="28"/>
      <c r="M142" s="141" t="s">
        <v>1</v>
      </c>
      <c r="N142" s="142" t="s">
        <v>42</v>
      </c>
      <c r="P142" s="143">
        <f t="shared" si="1"/>
        <v>0</v>
      </c>
      <c r="Q142" s="143">
        <v>0</v>
      </c>
      <c r="R142" s="143">
        <f t="shared" si="2"/>
        <v>0</v>
      </c>
      <c r="S142" s="143">
        <v>0</v>
      </c>
      <c r="T142" s="144">
        <f t="shared" si="3"/>
        <v>0</v>
      </c>
      <c r="AR142" s="145" t="s">
        <v>194</v>
      </c>
      <c r="AT142" s="145" t="s">
        <v>190</v>
      </c>
      <c r="AU142" s="145" t="s">
        <v>87</v>
      </c>
      <c r="AY142" s="13" t="s">
        <v>188</v>
      </c>
      <c r="BE142" s="146">
        <f t="shared" si="4"/>
        <v>0</v>
      </c>
      <c r="BF142" s="146">
        <f t="shared" si="5"/>
        <v>0</v>
      </c>
      <c r="BG142" s="146">
        <f t="shared" si="6"/>
        <v>0</v>
      </c>
      <c r="BH142" s="146">
        <f t="shared" si="7"/>
        <v>0</v>
      </c>
      <c r="BI142" s="146">
        <f t="shared" si="8"/>
        <v>0</v>
      </c>
      <c r="BJ142" s="13" t="s">
        <v>85</v>
      </c>
      <c r="BK142" s="146">
        <f t="shared" si="9"/>
        <v>0</v>
      </c>
      <c r="BL142" s="13" t="s">
        <v>194</v>
      </c>
      <c r="BM142" s="145" t="s">
        <v>2668</v>
      </c>
    </row>
    <row r="143" spans="2:65" s="1" customFormat="1" ht="33" customHeight="1">
      <c r="B143" s="28"/>
      <c r="C143" s="133" t="s">
        <v>255</v>
      </c>
      <c r="D143" s="133" t="s">
        <v>190</v>
      </c>
      <c r="E143" s="134" t="s">
        <v>2669</v>
      </c>
      <c r="F143" s="135" t="s">
        <v>2670</v>
      </c>
      <c r="G143" s="136" t="s">
        <v>205</v>
      </c>
      <c r="H143" s="137">
        <v>2040.27</v>
      </c>
      <c r="I143" s="138"/>
      <c r="J143" s="139">
        <f t="shared" si="0"/>
        <v>0</v>
      </c>
      <c r="K143" s="140"/>
      <c r="L143" s="28"/>
      <c r="M143" s="141" t="s">
        <v>1</v>
      </c>
      <c r="N143" s="142" t="s">
        <v>42</v>
      </c>
      <c r="P143" s="143">
        <f t="shared" si="1"/>
        <v>0</v>
      </c>
      <c r="Q143" s="143">
        <v>0</v>
      </c>
      <c r="R143" s="143">
        <f t="shared" si="2"/>
        <v>0</v>
      </c>
      <c r="S143" s="143">
        <v>0</v>
      </c>
      <c r="T143" s="144">
        <f t="shared" si="3"/>
        <v>0</v>
      </c>
      <c r="AR143" s="145" t="s">
        <v>194</v>
      </c>
      <c r="AT143" s="145" t="s">
        <v>190</v>
      </c>
      <c r="AU143" s="145" t="s">
        <v>87</v>
      </c>
      <c r="AY143" s="13" t="s">
        <v>188</v>
      </c>
      <c r="BE143" s="146">
        <f t="shared" si="4"/>
        <v>0</v>
      </c>
      <c r="BF143" s="146">
        <f t="shared" si="5"/>
        <v>0</v>
      </c>
      <c r="BG143" s="146">
        <f t="shared" si="6"/>
        <v>0</v>
      </c>
      <c r="BH143" s="146">
        <f t="shared" si="7"/>
        <v>0</v>
      </c>
      <c r="BI143" s="146">
        <f t="shared" si="8"/>
        <v>0</v>
      </c>
      <c r="BJ143" s="13" t="s">
        <v>85</v>
      </c>
      <c r="BK143" s="146">
        <f t="shared" si="9"/>
        <v>0</v>
      </c>
      <c r="BL143" s="13" t="s">
        <v>194</v>
      </c>
      <c r="BM143" s="145" t="s">
        <v>2671</v>
      </c>
    </row>
    <row r="144" spans="2:65" s="1" customFormat="1" ht="24.2" customHeight="1">
      <c r="B144" s="28"/>
      <c r="C144" s="133" t="s">
        <v>260</v>
      </c>
      <c r="D144" s="133" t="s">
        <v>190</v>
      </c>
      <c r="E144" s="134" t="s">
        <v>273</v>
      </c>
      <c r="F144" s="135" t="s">
        <v>274</v>
      </c>
      <c r="G144" s="136" t="s">
        <v>193</v>
      </c>
      <c r="H144" s="137">
        <v>2</v>
      </c>
      <c r="I144" s="138"/>
      <c r="J144" s="139">
        <f t="shared" si="0"/>
        <v>0</v>
      </c>
      <c r="K144" s="140"/>
      <c r="L144" s="28"/>
      <c r="M144" s="141" t="s">
        <v>1</v>
      </c>
      <c r="N144" s="142" t="s">
        <v>42</v>
      </c>
      <c r="P144" s="143">
        <f t="shared" si="1"/>
        <v>0</v>
      </c>
      <c r="Q144" s="143">
        <v>1.281E-2</v>
      </c>
      <c r="R144" s="143">
        <f t="shared" si="2"/>
        <v>2.562E-2</v>
      </c>
      <c r="S144" s="143">
        <v>0</v>
      </c>
      <c r="T144" s="144">
        <f t="shared" si="3"/>
        <v>0</v>
      </c>
      <c r="AR144" s="145" t="s">
        <v>194</v>
      </c>
      <c r="AT144" s="145" t="s">
        <v>190</v>
      </c>
      <c r="AU144" s="145" t="s">
        <v>87</v>
      </c>
      <c r="AY144" s="13" t="s">
        <v>188</v>
      </c>
      <c r="BE144" s="146">
        <f t="shared" si="4"/>
        <v>0</v>
      </c>
      <c r="BF144" s="146">
        <f t="shared" si="5"/>
        <v>0</v>
      </c>
      <c r="BG144" s="146">
        <f t="shared" si="6"/>
        <v>0</v>
      </c>
      <c r="BH144" s="146">
        <f t="shared" si="7"/>
        <v>0</v>
      </c>
      <c r="BI144" s="146">
        <f t="shared" si="8"/>
        <v>0</v>
      </c>
      <c r="BJ144" s="13" t="s">
        <v>85</v>
      </c>
      <c r="BK144" s="146">
        <f t="shared" si="9"/>
        <v>0</v>
      </c>
      <c r="BL144" s="13" t="s">
        <v>194</v>
      </c>
      <c r="BM144" s="145" t="s">
        <v>2672</v>
      </c>
    </row>
    <row r="145" spans="2:65" s="1" customFormat="1" ht="24.2" customHeight="1">
      <c r="B145" s="28"/>
      <c r="C145" s="133" t="s">
        <v>264</v>
      </c>
      <c r="D145" s="133" t="s">
        <v>190</v>
      </c>
      <c r="E145" s="134" t="s">
        <v>2673</v>
      </c>
      <c r="F145" s="135" t="s">
        <v>2674</v>
      </c>
      <c r="G145" s="136" t="s">
        <v>267</v>
      </c>
      <c r="H145" s="137">
        <v>5.0999999999999997E-2</v>
      </c>
      <c r="I145" s="138"/>
      <c r="J145" s="139">
        <f t="shared" si="0"/>
        <v>0</v>
      </c>
      <c r="K145" s="140"/>
      <c r="L145" s="28"/>
      <c r="M145" s="141" t="s">
        <v>1</v>
      </c>
      <c r="N145" s="142" t="s">
        <v>42</v>
      </c>
      <c r="P145" s="143">
        <f t="shared" si="1"/>
        <v>0</v>
      </c>
      <c r="Q145" s="143">
        <v>0</v>
      </c>
      <c r="R145" s="143">
        <f t="shared" si="2"/>
        <v>0</v>
      </c>
      <c r="S145" s="143">
        <v>0</v>
      </c>
      <c r="T145" s="144">
        <f t="shared" si="3"/>
        <v>0</v>
      </c>
      <c r="AR145" s="145" t="s">
        <v>194</v>
      </c>
      <c r="AT145" s="145" t="s">
        <v>190</v>
      </c>
      <c r="AU145" s="145" t="s">
        <v>87</v>
      </c>
      <c r="AY145" s="13" t="s">
        <v>188</v>
      </c>
      <c r="BE145" s="146">
        <f t="shared" si="4"/>
        <v>0</v>
      </c>
      <c r="BF145" s="146">
        <f t="shared" si="5"/>
        <v>0</v>
      </c>
      <c r="BG145" s="146">
        <f t="shared" si="6"/>
        <v>0</v>
      </c>
      <c r="BH145" s="146">
        <f t="shared" si="7"/>
        <v>0</v>
      </c>
      <c r="BI145" s="146">
        <f t="shared" si="8"/>
        <v>0</v>
      </c>
      <c r="BJ145" s="13" t="s">
        <v>85</v>
      </c>
      <c r="BK145" s="146">
        <f t="shared" si="9"/>
        <v>0</v>
      </c>
      <c r="BL145" s="13" t="s">
        <v>194</v>
      </c>
      <c r="BM145" s="145" t="s">
        <v>2675</v>
      </c>
    </row>
    <row r="146" spans="2:65" s="1" customFormat="1" ht="16.5" customHeight="1">
      <c r="B146" s="28"/>
      <c r="C146" s="153" t="s">
        <v>269</v>
      </c>
      <c r="D146" s="153" t="s">
        <v>433</v>
      </c>
      <c r="E146" s="154" t="s">
        <v>2676</v>
      </c>
      <c r="F146" s="155" t="s">
        <v>2677</v>
      </c>
      <c r="G146" s="156" t="s">
        <v>377</v>
      </c>
      <c r="H146" s="157">
        <v>51</v>
      </c>
      <c r="I146" s="158"/>
      <c r="J146" s="159">
        <f t="shared" si="0"/>
        <v>0</v>
      </c>
      <c r="K146" s="160"/>
      <c r="L146" s="161"/>
      <c r="M146" s="162" t="s">
        <v>1</v>
      </c>
      <c r="N146" s="163" t="s">
        <v>42</v>
      </c>
      <c r="P146" s="143">
        <f t="shared" si="1"/>
        <v>0</v>
      </c>
      <c r="Q146" s="143">
        <v>1E-3</v>
      </c>
      <c r="R146" s="143">
        <f t="shared" si="2"/>
        <v>5.1000000000000004E-2</v>
      </c>
      <c r="S146" s="143">
        <v>0</v>
      </c>
      <c r="T146" s="144">
        <f t="shared" si="3"/>
        <v>0</v>
      </c>
      <c r="AR146" s="145" t="s">
        <v>220</v>
      </c>
      <c r="AT146" s="145" t="s">
        <v>433</v>
      </c>
      <c r="AU146" s="145" t="s">
        <v>87</v>
      </c>
      <c r="AY146" s="13" t="s">
        <v>188</v>
      </c>
      <c r="BE146" s="146">
        <f t="shared" si="4"/>
        <v>0</v>
      </c>
      <c r="BF146" s="146">
        <f t="shared" si="5"/>
        <v>0</v>
      </c>
      <c r="BG146" s="146">
        <f t="shared" si="6"/>
        <v>0</v>
      </c>
      <c r="BH146" s="146">
        <f t="shared" si="7"/>
        <v>0</v>
      </c>
      <c r="BI146" s="146">
        <f t="shared" si="8"/>
        <v>0</v>
      </c>
      <c r="BJ146" s="13" t="s">
        <v>85</v>
      </c>
      <c r="BK146" s="146">
        <f t="shared" si="9"/>
        <v>0</v>
      </c>
      <c r="BL146" s="13" t="s">
        <v>194</v>
      </c>
      <c r="BM146" s="145" t="s">
        <v>2678</v>
      </c>
    </row>
    <row r="147" spans="2:65" s="1" customFormat="1" ht="24.2" customHeight="1">
      <c r="B147" s="28"/>
      <c r="C147" s="133" t="s">
        <v>7</v>
      </c>
      <c r="D147" s="133" t="s">
        <v>190</v>
      </c>
      <c r="E147" s="134" t="s">
        <v>2679</v>
      </c>
      <c r="F147" s="135" t="s">
        <v>2680</v>
      </c>
      <c r="G147" s="136" t="s">
        <v>205</v>
      </c>
      <c r="H147" s="137">
        <v>2040.27</v>
      </c>
      <c r="I147" s="138"/>
      <c r="J147" s="139">
        <f t="shared" si="0"/>
        <v>0</v>
      </c>
      <c r="K147" s="140"/>
      <c r="L147" s="28"/>
      <c r="M147" s="141" t="s">
        <v>1</v>
      </c>
      <c r="N147" s="142" t="s">
        <v>42</v>
      </c>
      <c r="P147" s="143">
        <f t="shared" si="1"/>
        <v>0</v>
      </c>
      <c r="Q147" s="143">
        <v>0</v>
      </c>
      <c r="R147" s="143">
        <f t="shared" si="2"/>
        <v>0</v>
      </c>
      <c r="S147" s="143">
        <v>0</v>
      </c>
      <c r="T147" s="144">
        <f t="shared" si="3"/>
        <v>0</v>
      </c>
      <c r="AR147" s="145" t="s">
        <v>194</v>
      </c>
      <c r="AT147" s="145" t="s">
        <v>190</v>
      </c>
      <c r="AU147" s="145" t="s">
        <v>87</v>
      </c>
      <c r="AY147" s="13" t="s">
        <v>188</v>
      </c>
      <c r="BE147" s="146">
        <f t="shared" si="4"/>
        <v>0</v>
      </c>
      <c r="BF147" s="146">
        <f t="shared" si="5"/>
        <v>0</v>
      </c>
      <c r="BG147" s="146">
        <f t="shared" si="6"/>
        <v>0</v>
      </c>
      <c r="BH147" s="146">
        <f t="shared" si="7"/>
        <v>0</v>
      </c>
      <c r="BI147" s="146">
        <f t="shared" si="8"/>
        <v>0</v>
      </c>
      <c r="BJ147" s="13" t="s">
        <v>85</v>
      </c>
      <c r="BK147" s="146">
        <f t="shared" si="9"/>
        <v>0</v>
      </c>
      <c r="BL147" s="13" t="s">
        <v>194</v>
      </c>
      <c r="BM147" s="145" t="s">
        <v>2681</v>
      </c>
    </row>
    <row r="148" spans="2:65" s="1" customFormat="1" ht="16.5" customHeight="1">
      <c r="B148" s="28"/>
      <c r="C148" s="133" t="s">
        <v>277</v>
      </c>
      <c r="D148" s="133" t="s">
        <v>190</v>
      </c>
      <c r="E148" s="134" t="s">
        <v>2682</v>
      </c>
      <c r="F148" s="135" t="s">
        <v>2683</v>
      </c>
      <c r="G148" s="136" t="s">
        <v>205</v>
      </c>
      <c r="H148" s="137">
        <v>2040.27</v>
      </c>
      <c r="I148" s="138"/>
      <c r="J148" s="139">
        <f t="shared" si="0"/>
        <v>0</v>
      </c>
      <c r="K148" s="140"/>
      <c r="L148" s="28"/>
      <c r="M148" s="141" t="s">
        <v>1</v>
      </c>
      <c r="N148" s="142" t="s">
        <v>42</v>
      </c>
      <c r="P148" s="143">
        <f t="shared" si="1"/>
        <v>0</v>
      </c>
      <c r="Q148" s="143">
        <v>0</v>
      </c>
      <c r="R148" s="143">
        <f t="shared" si="2"/>
        <v>0</v>
      </c>
      <c r="S148" s="143">
        <v>0</v>
      </c>
      <c r="T148" s="144">
        <f t="shared" si="3"/>
        <v>0</v>
      </c>
      <c r="AR148" s="145" t="s">
        <v>194</v>
      </c>
      <c r="AT148" s="145" t="s">
        <v>190</v>
      </c>
      <c r="AU148" s="145" t="s">
        <v>87</v>
      </c>
      <c r="AY148" s="13" t="s">
        <v>188</v>
      </c>
      <c r="BE148" s="146">
        <f t="shared" si="4"/>
        <v>0</v>
      </c>
      <c r="BF148" s="146">
        <f t="shared" si="5"/>
        <v>0</v>
      </c>
      <c r="BG148" s="146">
        <f t="shared" si="6"/>
        <v>0</v>
      </c>
      <c r="BH148" s="146">
        <f t="shared" si="7"/>
        <v>0</v>
      </c>
      <c r="BI148" s="146">
        <f t="shared" si="8"/>
        <v>0</v>
      </c>
      <c r="BJ148" s="13" t="s">
        <v>85</v>
      </c>
      <c r="BK148" s="146">
        <f t="shared" si="9"/>
        <v>0</v>
      </c>
      <c r="BL148" s="13" t="s">
        <v>194</v>
      </c>
      <c r="BM148" s="145" t="s">
        <v>2684</v>
      </c>
    </row>
    <row r="149" spans="2:65" s="1" customFormat="1" ht="16.5" customHeight="1">
      <c r="B149" s="28"/>
      <c r="C149" s="133" t="s">
        <v>282</v>
      </c>
      <c r="D149" s="133" t="s">
        <v>190</v>
      </c>
      <c r="E149" s="134" t="s">
        <v>2685</v>
      </c>
      <c r="F149" s="135" t="s">
        <v>2686</v>
      </c>
      <c r="G149" s="136" t="s">
        <v>258</v>
      </c>
      <c r="H149" s="137">
        <v>4.0810000000000004</v>
      </c>
      <c r="I149" s="138"/>
      <c r="J149" s="139">
        <f t="shared" si="0"/>
        <v>0</v>
      </c>
      <c r="K149" s="140"/>
      <c r="L149" s="28"/>
      <c r="M149" s="141" t="s">
        <v>1</v>
      </c>
      <c r="N149" s="142" t="s">
        <v>42</v>
      </c>
      <c r="P149" s="143">
        <f t="shared" si="1"/>
        <v>0</v>
      </c>
      <c r="Q149" s="143">
        <v>0</v>
      </c>
      <c r="R149" s="143">
        <f t="shared" si="2"/>
        <v>0</v>
      </c>
      <c r="S149" s="143">
        <v>0</v>
      </c>
      <c r="T149" s="144">
        <f t="shared" si="3"/>
        <v>0</v>
      </c>
      <c r="AR149" s="145" t="s">
        <v>194</v>
      </c>
      <c r="AT149" s="145" t="s">
        <v>190</v>
      </c>
      <c r="AU149" s="145" t="s">
        <v>87</v>
      </c>
      <c r="AY149" s="13" t="s">
        <v>188</v>
      </c>
      <c r="BE149" s="146">
        <f t="shared" si="4"/>
        <v>0</v>
      </c>
      <c r="BF149" s="146">
        <f t="shared" si="5"/>
        <v>0</v>
      </c>
      <c r="BG149" s="146">
        <f t="shared" si="6"/>
        <v>0</v>
      </c>
      <c r="BH149" s="146">
        <f t="shared" si="7"/>
        <v>0</v>
      </c>
      <c r="BI149" s="146">
        <f t="shared" si="8"/>
        <v>0</v>
      </c>
      <c r="BJ149" s="13" t="s">
        <v>85</v>
      </c>
      <c r="BK149" s="146">
        <f t="shared" si="9"/>
        <v>0</v>
      </c>
      <c r="BL149" s="13" t="s">
        <v>194</v>
      </c>
      <c r="BM149" s="145" t="s">
        <v>2687</v>
      </c>
    </row>
    <row r="150" spans="2:65" s="1" customFormat="1" ht="21.75" customHeight="1">
      <c r="B150" s="28"/>
      <c r="C150" s="133" t="s">
        <v>286</v>
      </c>
      <c r="D150" s="133" t="s">
        <v>190</v>
      </c>
      <c r="E150" s="134" t="s">
        <v>2688</v>
      </c>
      <c r="F150" s="135" t="s">
        <v>2689</v>
      </c>
      <c r="G150" s="136" t="s">
        <v>258</v>
      </c>
      <c r="H150" s="137">
        <v>4.0810000000000004</v>
      </c>
      <c r="I150" s="138"/>
      <c r="J150" s="139">
        <f t="shared" si="0"/>
        <v>0</v>
      </c>
      <c r="K150" s="140"/>
      <c r="L150" s="28"/>
      <c r="M150" s="141" t="s">
        <v>1</v>
      </c>
      <c r="N150" s="142" t="s">
        <v>42</v>
      </c>
      <c r="P150" s="143">
        <f t="shared" si="1"/>
        <v>0</v>
      </c>
      <c r="Q150" s="143">
        <v>0</v>
      </c>
      <c r="R150" s="143">
        <f t="shared" si="2"/>
        <v>0</v>
      </c>
      <c r="S150" s="143">
        <v>0</v>
      </c>
      <c r="T150" s="144">
        <f t="shared" si="3"/>
        <v>0</v>
      </c>
      <c r="AR150" s="145" t="s">
        <v>194</v>
      </c>
      <c r="AT150" s="145" t="s">
        <v>190</v>
      </c>
      <c r="AU150" s="145" t="s">
        <v>87</v>
      </c>
      <c r="AY150" s="13" t="s">
        <v>188</v>
      </c>
      <c r="BE150" s="146">
        <f t="shared" si="4"/>
        <v>0</v>
      </c>
      <c r="BF150" s="146">
        <f t="shared" si="5"/>
        <v>0</v>
      </c>
      <c r="BG150" s="146">
        <f t="shared" si="6"/>
        <v>0</v>
      </c>
      <c r="BH150" s="146">
        <f t="shared" si="7"/>
        <v>0</v>
      </c>
      <c r="BI150" s="146">
        <f t="shared" si="8"/>
        <v>0</v>
      </c>
      <c r="BJ150" s="13" t="s">
        <v>85</v>
      </c>
      <c r="BK150" s="146">
        <f t="shared" si="9"/>
        <v>0</v>
      </c>
      <c r="BL150" s="13" t="s">
        <v>194</v>
      </c>
      <c r="BM150" s="145" t="s">
        <v>2690</v>
      </c>
    </row>
    <row r="151" spans="2:65" s="11" customFormat="1" ht="22.7" customHeight="1">
      <c r="B151" s="121"/>
      <c r="D151" s="122" t="s">
        <v>76</v>
      </c>
      <c r="E151" s="131" t="s">
        <v>364</v>
      </c>
      <c r="F151" s="131" t="s">
        <v>365</v>
      </c>
      <c r="I151" s="124"/>
      <c r="J151" s="132">
        <f>BK151</f>
        <v>0</v>
      </c>
      <c r="L151" s="121"/>
      <c r="M151" s="126"/>
      <c r="P151" s="127">
        <f>P152</f>
        <v>0</v>
      </c>
      <c r="R151" s="127">
        <f>R152</f>
        <v>0</v>
      </c>
      <c r="T151" s="128">
        <f>T152</f>
        <v>0</v>
      </c>
      <c r="AR151" s="122" t="s">
        <v>85</v>
      </c>
      <c r="AT151" s="129" t="s">
        <v>76</v>
      </c>
      <c r="AU151" s="129" t="s">
        <v>85</v>
      </c>
      <c r="AY151" s="122" t="s">
        <v>188</v>
      </c>
      <c r="BK151" s="130">
        <f>BK152</f>
        <v>0</v>
      </c>
    </row>
    <row r="152" spans="2:65" s="1" customFormat="1" ht="24.2" customHeight="1">
      <c r="B152" s="28"/>
      <c r="C152" s="133" t="s">
        <v>290</v>
      </c>
      <c r="D152" s="133" t="s">
        <v>190</v>
      </c>
      <c r="E152" s="134" t="s">
        <v>2691</v>
      </c>
      <c r="F152" s="135" t="s">
        <v>2692</v>
      </c>
      <c r="G152" s="136" t="s">
        <v>267</v>
      </c>
      <c r="H152" s="137">
        <v>22.92</v>
      </c>
      <c r="I152" s="138"/>
      <c r="J152" s="139">
        <f>ROUND(I152*H152,2)</f>
        <v>0</v>
      </c>
      <c r="K152" s="140"/>
      <c r="L152" s="28"/>
      <c r="M152" s="141" t="s">
        <v>1</v>
      </c>
      <c r="N152" s="142" t="s">
        <v>42</v>
      </c>
      <c r="P152" s="143">
        <f>O152*H152</f>
        <v>0</v>
      </c>
      <c r="Q152" s="143">
        <v>0</v>
      </c>
      <c r="R152" s="143">
        <f>Q152*H152</f>
        <v>0</v>
      </c>
      <c r="S152" s="143">
        <v>0</v>
      </c>
      <c r="T152" s="144">
        <f>S152*H152</f>
        <v>0</v>
      </c>
      <c r="AR152" s="145" t="s">
        <v>194</v>
      </c>
      <c r="AT152" s="145" t="s">
        <v>190</v>
      </c>
      <c r="AU152" s="145" t="s">
        <v>87</v>
      </c>
      <c r="AY152" s="13" t="s">
        <v>188</v>
      </c>
      <c r="BE152" s="146">
        <f>IF(N152="základní",J152,0)</f>
        <v>0</v>
      </c>
      <c r="BF152" s="146">
        <f>IF(N152="snížená",J152,0)</f>
        <v>0</v>
      </c>
      <c r="BG152" s="146">
        <f>IF(N152="zákl. přenesená",J152,0)</f>
        <v>0</v>
      </c>
      <c r="BH152" s="146">
        <f>IF(N152="sníž. přenesená",J152,0)</f>
        <v>0</v>
      </c>
      <c r="BI152" s="146">
        <f>IF(N152="nulová",J152,0)</f>
        <v>0</v>
      </c>
      <c r="BJ152" s="13" t="s">
        <v>85</v>
      </c>
      <c r="BK152" s="146">
        <f>ROUND(I152*H152,2)</f>
        <v>0</v>
      </c>
      <c r="BL152" s="13" t="s">
        <v>194</v>
      </c>
      <c r="BM152" s="145" t="s">
        <v>2693</v>
      </c>
    </row>
    <row r="153" spans="2:65" s="11" customFormat="1" ht="25.9" customHeight="1">
      <c r="B153" s="121"/>
      <c r="D153" s="122" t="s">
        <v>76</v>
      </c>
      <c r="E153" s="123" t="s">
        <v>379</v>
      </c>
      <c r="F153" s="123" t="s">
        <v>380</v>
      </c>
      <c r="I153" s="124"/>
      <c r="J153" s="125">
        <f>BK153</f>
        <v>0</v>
      </c>
      <c r="L153" s="121"/>
      <c r="M153" s="126"/>
      <c r="P153" s="127">
        <f>P154+P156+P158+P160</f>
        <v>0</v>
      </c>
      <c r="R153" s="127">
        <f>R154+R156+R158+R160</f>
        <v>0</v>
      </c>
      <c r="T153" s="128">
        <f>T154+T156+T158+T160</f>
        <v>0</v>
      </c>
      <c r="AR153" s="122" t="s">
        <v>207</v>
      </c>
      <c r="AT153" s="129" t="s">
        <v>76</v>
      </c>
      <c r="AU153" s="129" t="s">
        <v>77</v>
      </c>
      <c r="AY153" s="122" t="s">
        <v>188</v>
      </c>
      <c r="BK153" s="130">
        <f>BK154+BK156+BK158+BK160</f>
        <v>0</v>
      </c>
    </row>
    <row r="154" spans="2:65" s="11" customFormat="1" ht="22.7" customHeight="1">
      <c r="B154" s="121"/>
      <c r="D154" s="122" t="s">
        <v>76</v>
      </c>
      <c r="E154" s="131" t="s">
        <v>381</v>
      </c>
      <c r="F154" s="131" t="s">
        <v>382</v>
      </c>
      <c r="I154" s="124"/>
      <c r="J154" s="132">
        <f>BK154</f>
        <v>0</v>
      </c>
      <c r="L154" s="121"/>
      <c r="M154" s="126"/>
      <c r="P154" s="127">
        <f>P155</f>
        <v>0</v>
      </c>
      <c r="R154" s="127">
        <f>R155</f>
        <v>0</v>
      </c>
      <c r="T154" s="128">
        <f>T155</f>
        <v>0</v>
      </c>
      <c r="AR154" s="122" t="s">
        <v>207</v>
      </c>
      <c r="AT154" s="129" t="s">
        <v>76</v>
      </c>
      <c r="AU154" s="129" t="s">
        <v>85</v>
      </c>
      <c r="AY154" s="122" t="s">
        <v>188</v>
      </c>
      <c r="BK154" s="130">
        <f>BK155</f>
        <v>0</v>
      </c>
    </row>
    <row r="155" spans="2:65" s="1" customFormat="1" ht="21.75" customHeight="1">
      <c r="B155" s="28"/>
      <c r="C155" s="133" t="s">
        <v>294</v>
      </c>
      <c r="D155" s="133" t="s">
        <v>190</v>
      </c>
      <c r="E155" s="134" t="s">
        <v>552</v>
      </c>
      <c r="F155" s="135" t="s">
        <v>385</v>
      </c>
      <c r="G155" s="136" t="s">
        <v>386</v>
      </c>
      <c r="H155" s="137">
        <v>16</v>
      </c>
      <c r="I155" s="138"/>
      <c r="J155" s="139">
        <f>ROUND(I155*H155,2)</f>
        <v>0</v>
      </c>
      <c r="K155" s="140"/>
      <c r="L155" s="28"/>
      <c r="M155" s="141" t="s">
        <v>1</v>
      </c>
      <c r="N155" s="142" t="s">
        <v>42</v>
      </c>
      <c r="P155" s="143">
        <f>O155*H155</f>
        <v>0</v>
      </c>
      <c r="Q155" s="143">
        <v>0</v>
      </c>
      <c r="R155" s="143">
        <f>Q155*H155</f>
        <v>0</v>
      </c>
      <c r="S155" s="143">
        <v>0</v>
      </c>
      <c r="T155" s="144">
        <f>S155*H155</f>
        <v>0</v>
      </c>
      <c r="AR155" s="145" t="s">
        <v>387</v>
      </c>
      <c r="AT155" s="145" t="s">
        <v>190</v>
      </c>
      <c r="AU155" s="145" t="s">
        <v>87</v>
      </c>
      <c r="AY155" s="13" t="s">
        <v>188</v>
      </c>
      <c r="BE155" s="146">
        <f>IF(N155="základní",J155,0)</f>
        <v>0</v>
      </c>
      <c r="BF155" s="146">
        <f>IF(N155="snížená",J155,0)</f>
        <v>0</v>
      </c>
      <c r="BG155" s="146">
        <f>IF(N155="zákl. přenesená",J155,0)</f>
        <v>0</v>
      </c>
      <c r="BH155" s="146">
        <f>IF(N155="sníž. přenesená",J155,0)</f>
        <v>0</v>
      </c>
      <c r="BI155" s="146">
        <f>IF(N155="nulová",J155,0)</f>
        <v>0</v>
      </c>
      <c r="BJ155" s="13" t="s">
        <v>85</v>
      </c>
      <c r="BK155" s="146">
        <f>ROUND(I155*H155,2)</f>
        <v>0</v>
      </c>
      <c r="BL155" s="13" t="s">
        <v>387</v>
      </c>
      <c r="BM155" s="145" t="s">
        <v>2694</v>
      </c>
    </row>
    <row r="156" spans="2:65" s="11" customFormat="1" ht="22.7" customHeight="1">
      <c r="B156" s="121"/>
      <c r="D156" s="122" t="s">
        <v>76</v>
      </c>
      <c r="E156" s="131" t="s">
        <v>389</v>
      </c>
      <c r="F156" s="131" t="s">
        <v>390</v>
      </c>
      <c r="I156" s="124"/>
      <c r="J156" s="132">
        <f>BK156</f>
        <v>0</v>
      </c>
      <c r="L156" s="121"/>
      <c r="M156" s="126"/>
      <c r="P156" s="127">
        <f>P157</f>
        <v>0</v>
      </c>
      <c r="R156" s="127">
        <f>R157</f>
        <v>0</v>
      </c>
      <c r="T156" s="128">
        <f>T157</f>
        <v>0</v>
      </c>
      <c r="AR156" s="122" t="s">
        <v>207</v>
      </c>
      <c r="AT156" s="129" t="s">
        <v>76</v>
      </c>
      <c r="AU156" s="129" t="s">
        <v>85</v>
      </c>
      <c r="AY156" s="122" t="s">
        <v>188</v>
      </c>
      <c r="BK156" s="130">
        <f>BK157</f>
        <v>0</v>
      </c>
    </row>
    <row r="157" spans="2:65" s="1" customFormat="1" ht="16.5" customHeight="1">
      <c r="B157" s="28"/>
      <c r="C157" s="133" t="s">
        <v>298</v>
      </c>
      <c r="D157" s="133" t="s">
        <v>190</v>
      </c>
      <c r="E157" s="134" t="s">
        <v>392</v>
      </c>
      <c r="F157" s="135" t="s">
        <v>390</v>
      </c>
      <c r="G157" s="136" t="s">
        <v>393</v>
      </c>
      <c r="H157" s="147"/>
      <c r="I157" s="138"/>
      <c r="J157" s="139">
        <f>ROUND(I157*H157,2)</f>
        <v>0</v>
      </c>
      <c r="K157" s="140"/>
      <c r="L157" s="28"/>
      <c r="M157" s="141" t="s">
        <v>1</v>
      </c>
      <c r="N157" s="142" t="s">
        <v>42</v>
      </c>
      <c r="P157" s="143">
        <f>O157*H157</f>
        <v>0</v>
      </c>
      <c r="Q157" s="143">
        <v>0</v>
      </c>
      <c r="R157" s="143">
        <f>Q157*H157</f>
        <v>0</v>
      </c>
      <c r="S157" s="143">
        <v>0</v>
      </c>
      <c r="T157" s="144">
        <f>S157*H157</f>
        <v>0</v>
      </c>
      <c r="AR157" s="145" t="s">
        <v>387</v>
      </c>
      <c r="AT157" s="145" t="s">
        <v>190</v>
      </c>
      <c r="AU157" s="145" t="s">
        <v>87</v>
      </c>
      <c r="AY157" s="13" t="s">
        <v>188</v>
      </c>
      <c r="BE157" s="146">
        <f>IF(N157="základní",J157,0)</f>
        <v>0</v>
      </c>
      <c r="BF157" s="146">
        <f>IF(N157="snížená",J157,0)</f>
        <v>0</v>
      </c>
      <c r="BG157" s="146">
        <f>IF(N157="zákl. přenesená",J157,0)</f>
        <v>0</v>
      </c>
      <c r="BH157" s="146">
        <f>IF(N157="sníž. přenesená",J157,0)</f>
        <v>0</v>
      </c>
      <c r="BI157" s="146">
        <f>IF(N157="nulová",J157,0)</f>
        <v>0</v>
      </c>
      <c r="BJ157" s="13" t="s">
        <v>85</v>
      </c>
      <c r="BK157" s="146">
        <f>ROUND(I157*H157,2)</f>
        <v>0</v>
      </c>
      <c r="BL157" s="13" t="s">
        <v>387</v>
      </c>
      <c r="BM157" s="145" t="s">
        <v>2695</v>
      </c>
    </row>
    <row r="158" spans="2:65" s="11" customFormat="1" ht="22.7" customHeight="1">
      <c r="B158" s="121"/>
      <c r="D158" s="122" t="s">
        <v>76</v>
      </c>
      <c r="E158" s="131" t="s">
        <v>395</v>
      </c>
      <c r="F158" s="131" t="s">
        <v>396</v>
      </c>
      <c r="I158" s="124"/>
      <c r="J158" s="132">
        <f>BK158</f>
        <v>0</v>
      </c>
      <c r="L158" s="121"/>
      <c r="M158" s="126"/>
      <c r="P158" s="127">
        <f>P159</f>
        <v>0</v>
      </c>
      <c r="R158" s="127">
        <f>R159</f>
        <v>0</v>
      </c>
      <c r="T158" s="128">
        <f>T159</f>
        <v>0</v>
      </c>
      <c r="AR158" s="122" t="s">
        <v>207</v>
      </c>
      <c r="AT158" s="129" t="s">
        <v>76</v>
      </c>
      <c r="AU158" s="129" t="s">
        <v>85</v>
      </c>
      <c r="AY158" s="122" t="s">
        <v>188</v>
      </c>
      <c r="BK158" s="130">
        <f>BK159</f>
        <v>0</v>
      </c>
    </row>
    <row r="159" spans="2:65" s="1" customFormat="1" ht="16.5" customHeight="1">
      <c r="B159" s="28"/>
      <c r="C159" s="133" t="s">
        <v>302</v>
      </c>
      <c r="D159" s="133" t="s">
        <v>190</v>
      </c>
      <c r="E159" s="134" t="s">
        <v>398</v>
      </c>
      <c r="F159" s="135" t="s">
        <v>396</v>
      </c>
      <c r="G159" s="136" t="s">
        <v>393</v>
      </c>
      <c r="H159" s="147"/>
      <c r="I159" s="138"/>
      <c r="J159" s="139">
        <f>ROUND(I159*H159,2)</f>
        <v>0</v>
      </c>
      <c r="K159" s="140"/>
      <c r="L159" s="28"/>
      <c r="M159" s="141" t="s">
        <v>1</v>
      </c>
      <c r="N159" s="142" t="s">
        <v>42</v>
      </c>
      <c r="P159" s="143">
        <f>O159*H159</f>
        <v>0</v>
      </c>
      <c r="Q159" s="143">
        <v>0</v>
      </c>
      <c r="R159" s="143">
        <f>Q159*H159</f>
        <v>0</v>
      </c>
      <c r="S159" s="143">
        <v>0</v>
      </c>
      <c r="T159" s="144">
        <f>S159*H159</f>
        <v>0</v>
      </c>
      <c r="AR159" s="145" t="s">
        <v>387</v>
      </c>
      <c r="AT159" s="145" t="s">
        <v>190</v>
      </c>
      <c r="AU159" s="145" t="s">
        <v>87</v>
      </c>
      <c r="AY159" s="13" t="s">
        <v>188</v>
      </c>
      <c r="BE159" s="146">
        <f>IF(N159="základní",J159,0)</f>
        <v>0</v>
      </c>
      <c r="BF159" s="146">
        <f>IF(N159="snížená",J159,0)</f>
        <v>0</v>
      </c>
      <c r="BG159" s="146">
        <f>IF(N159="zákl. přenesená",J159,0)</f>
        <v>0</v>
      </c>
      <c r="BH159" s="146">
        <f>IF(N159="sníž. přenesená",J159,0)</f>
        <v>0</v>
      </c>
      <c r="BI159" s="146">
        <f>IF(N159="nulová",J159,0)</f>
        <v>0</v>
      </c>
      <c r="BJ159" s="13" t="s">
        <v>85</v>
      </c>
      <c r="BK159" s="146">
        <f>ROUND(I159*H159,2)</f>
        <v>0</v>
      </c>
      <c r="BL159" s="13" t="s">
        <v>387</v>
      </c>
      <c r="BM159" s="145" t="s">
        <v>2696</v>
      </c>
    </row>
    <row r="160" spans="2:65" s="11" customFormat="1" ht="22.7" customHeight="1">
      <c r="B160" s="121"/>
      <c r="D160" s="122" t="s">
        <v>76</v>
      </c>
      <c r="E160" s="131" t="s">
        <v>400</v>
      </c>
      <c r="F160" s="131" t="s">
        <v>401</v>
      </c>
      <c r="I160" s="124"/>
      <c r="J160" s="132">
        <f>BK160</f>
        <v>0</v>
      </c>
      <c r="L160" s="121"/>
      <c r="M160" s="126"/>
      <c r="P160" s="127">
        <f>P161</f>
        <v>0</v>
      </c>
      <c r="R160" s="127">
        <f>R161</f>
        <v>0</v>
      </c>
      <c r="T160" s="128">
        <f>T161</f>
        <v>0</v>
      </c>
      <c r="AR160" s="122" t="s">
        <v>207</v>
      </c>
      <c r="AT160" s="129" t="s">
        <v>76</v>
      </c>
      <c r="AU160" s="129" t="s">
        <v>85</v>
      </c>
      <c r="AY160" s="122" t="s">
        <v>188</v>
      </c>
      <c r="BK160" s="130">
        <f>BK161</f>
        <v>0</v>
      </c>
    </row>
    <row r="161" spans="2:65" s="1" customFormat="1" ht="16.5" customHeight="1">
      <c r="B161" s="28"/>
      <c r="C161" s="133" t="s">
        <v>306</v>
      </c>
      <c r="D161" s="133" t="s">
        <v>190</v>
      </c>
      <c r="E161" s="134" t="s">
        <v>403</v>
      </c>
      <c r="F161" s="135" t="s">
        <v>404</v>
      </c>
      <c r="G161" s="136" t="s">
        <v>393</v>
      </c>
      <c r="H161" s="147"/>
      <c r="I161" s="138"/>
      <c r="J161" s="139">
        <f>ROUND(I161*H161,2)</f>
        <v>0</v>
      </c>
      <c r="K161" s="140"/>
      <c r="L161" s="28"/>
      <c r="M161" s="148" t="s">
        <v>1</v>
      </c>
      <c r="N161" s="149" t="s">
        <v>42</v>
      </c>
      <c r="O161" s="150"/>
      <c r="P161" s="151">
        <f>O161*H161</f>
        <v>0</v>
      </c>
      <c r="Q161" s="151">
        <v>0</v>
      </c>
      <c r="R161" s="151">
        <f>Q161*H161</f>
        <v>0</v>
      </c>
      <c r="S161" s="151">
        <v>0</v>
      </c>
      <c r="T161" s="152">
        <f>S161*H161</f>
        <v>0</v>
      </c>
      <c r="AR161" s="145" t="s">
        <v>387</v>
      </c>
      <c r="AT161" s="145" t="s">
        <v>190</v>
      </c>
      <c r="AU161" s="145" t="s">
        <v>87</v>
      </c>
      <c r="AY161" s="13" t="s">
        <v>188</v>
      </c>
      <c r="BE161" s="146">
        <f>IF(N161="základní",J161,0)</f>
        <v>0</v>
      </c>
      <c r="BF161" s="146">
        <f>IF(N161="snížená",J161,0)</f>
        <v>0</v>
      </c>
      <c r="BG161" s="146">
        <f>IF(N161="zákl. přenesená",J161,0)</f>
        <v>0</v>
      </c>
      <c r="BH161" s="146">
        <f>IF(N161="sníž. přenesená",J161,0)</f>
        <v>0</v>
      </c>
      <c r="BI161" s="146">
        <f>IF(N161="nulová",J161,0)</f>
        <v>0</v>
      </c>
      <c r="BJ161" s="13" t="s">
        <v>85</v>
      </c>
      <c r="BK161" s="146">
        <f>ROUND(I161*H161,2)</f>
        <v>0</v>
      </c>
      <c r="BL161" s="13" t="s">
        <v>387</v>
      </c>
      <c r="BM161" s="145" t="s">
        <v>2697</v>
      </c>
    </row>
    <row r="162" spans="2:65" s="1" customFormat="1" ht="6.95" customHeight="1">
      <c r="B162" s="40"/>
      <c r="C162" s="41"/>
      <c r="D162" s="41"/>
      <c r="E162" s="41"/>
      <c r="F162" s="41"/>
      <c r="G162" s="41"/>
      <c r="H162" s="41"/>
      <c r="I162" s="41"/>
      <c r="J162" s="41"/>
      <c r="K162" s="41"/>
      <c r="L162" s="28"/>
    </row>
  </sheetData>
  <sheetProtection algorithmName="SHA-512" hashValue="Wimv3q+WCa1FTW+mnw+8MVK3R6zH0OUamn4bQm3QN7HSrmnFhtOKaSU6RpUO0JW1DBOJLCJLrX+Nt3FM49I3Mg==" saltValue="8ZtYBia1Crm39aUuIRVXio8ruUkX9CH7UmrtRmodPdstdaatAlX5J4v692w9xwMeQd16FwuP49qhHm6mSBAsow==" spinCount="100000" sheet="1" objects="1" scenarios="1" formatColumns="0" formatRows="0" autoFilter="0"/>
  <autoFilter ref="C123:K161"/>
  <mergeCells count="9">
    <mergeCell ref="E87:H87"/>
    <mergeCell ref="E114:H114"/>
    <mergeCell ref="E116:H116"/>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210"/>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133</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s="1" customFormat="1" ht="12" customHeight="1">
      <c r="B8" s="28"/>
      <c r="D8" s="23" t="s">
        <v>153</v>
      </c>
      <c r="L8" s="28"/>
    </row>
    <row r="9" spans="2:46" s="1" customFormat="1" ht="16.5" customHeight="1">
      <c r="B9" s="28"/>
      <c r="E9" s="614" t="s">
        <v>2698</v>
      </c>
      <c r="F9" s="654"/>
      <c r="G9" s="654"/>
      <c r="H9" s="654"/>
      <c r="L9" s="28"/>
    </row>
    <row r="10" spans="2:46" s="1" customFormat="1">
      <c r="B10" s="28"/>
      <c r="L10" s="28"/>
    </row>
    <row r="11" spans="2:46" s="1" customFormat="1" ht="12" customHeight="1">
      <c r="B11" s="28"/>
      <c r="D11" s="23" t="s">
        <v>18</v>
      </c>
      <c r="F11" s="21" t="s">
        <v>1</v>
      </c>
      <c r="I11" s="23" t="s">
        <v>19</v>
      </c>
      <c r="J11" s="21" t="s">
        <v>1</v>
      </c>
      <c r="L11" s="28"/>
    </row>
    <row r="12" spans="2:46" s="1" customFormat="1" ht="12" customHeight="1">
      <c r="B12" s="28"/>
      <c r="D12" s="23" t="s">
        <v>20</v>
      </c>
      <c r="F12" s="21" t="s">
        <v>21</v>
      </c>
      <c r="I12" s="23" t="s">
        <v>22</v>
      </c>
      <c r="J12" s="48" t="str">
        <f>'Rekapitulace stavby'!AN8</f>
        <v>19. 12. 2025</v>
      </c>
      <c r="L12" s="28"/>
    </row>
    <row r="13" spans="2:46" s="1" customFormat="1" ht="10.7" customHeight="1">
      <c r="B13" s="28"/>
      <c r="L13" s="28"/>
    </row>
    <row r="14" spans="2:46" s="1" customFormat="1" ht="12" customHeight="1">
      <c r="B14" s="28"/>
      <c r="D14" s="23" t="s">
        <v>24</v>
      </c>
      <c r="I14" s="23" t="s">
        <v>25</v>
      </c>
      <c r="J14" s="21" t="s">
        <v>1</v>
      </c>
      <c r="L14" s="28"/>
    </row>
    <row r="15" spans="2:46" s="1" customFormat="1" ht="18" customHeight="1">
      <c r="B15" s="28"/>
      <c r="E15" s="21" t="s">
        <v>26</v>
      </c>
      <c r="I15" s="23" t="s">
        <v>27</v>
      </c>
      <c r="J15" s="21" t="s">
        <v>1</v>
      </c>
      <c r="L15" s="28"/>
    </row>
    <row r="16" spans="2:46" s="1" customFormat="1" ht="6.95" customHeight="1">
      <c r="B16" s="28"/>
      <c r="L16" s="28"/>
    </row>
    <row r="17" spans="2:12" s="1" customFormat="1" ht="12" customHeight="1">
      <c r="B17" s="28"/>
      <c r="D17" s="23" t="s">
        <v>28</v>
      </c>
      <c r="I17" s="23" t="s">
        <v>25</v>
      </c>
      <c r="J17" s="24" t="str">
        <f>'Rekapitulace stavby'!AN13</f>
        <v>Vyplň údaj</v>
      </c>
      <c r="L17" s="28"/>
    </row>
    <row r="18" spans="2:12" s="1" customFormat="1" ht="18" customHeight="1">
      <c r="B18" s="28"/>
      <c r="E18" s="657" t="str">
        <f>'Rekapitulace stavby'!E14</f>
        <v>Vyplň údaj</v>
      </c>
      <c r="F18" s="646"/>
      <c r="G18" s="646"/>
      <c r="H18" s="646"/>
      <c r="I18" s="23" t="s">
        <v>27</v>
      </c>
      <c r="J18" s="24" t="str">
        <f>'Rekapitulace stavby'!AN14</f>
        <v>Vyplň údaj</v>
      </c>
      <c r="L18" s="28"/>
    </row>
    <row r="19" spans="2:12" s="1" customFormat="1" ht="6.95" customHeight="1">
      <c r="B19" s="28"/>
      <c r="L19" s="28"/>
    </row>
    <row r="20" spans="2:12" s="1" customFormat="1" ht="12" customHeight="1">
      <c r="B20" s="28"/>
      <c r="D20" s="23" t="s">
        <v>30</v>
      </c>
      <c r="I20" s="23" t="s">
        <v>25</v>
      </c>
      <c r="J20" s="21" t="s">
        <v>1</v>
      </c>
      <c r="L20" s="28"/>
    </row>
    <row r="21" spans="2:12" s="1" customFormat="1" ht="18" customHeight="1">
      <c r="B21" s="28"/>
      <c r="E21" s="21" t="s">
        <v>31</v>
      </c>
      <c r="I21" s="23" t="s">
        <v>27</v>
      </c>
      <c r="J21" s="21" t="s">
        <v>1</v>
      </c>
      <c r="L21" s="28"/>
    </row>
    <row r="22" spans="2:12" s="1" customFormat="1" ht="6.95" customHeight="1">
      <c r="B22" s="28"/>
      <c r="L22" s="28"/>
    </row>
    <row r="23" spans="2:12" s="1" customFormat="1" ht="12" customHeight="1">
      <c r="B23" s="28"/>
      <c r="D23" s="23" t="s">
        <v>33</v>
      </c>
      <c r="I23" s="23" t="s">
        <v>25</v>
      </c>
      <c r="J23" s="21" t="s">
        <v>1</v>
      </c>
      <c r="L23" s="28"/>
    </row>
    <row r="24" spans="2:12" s="1" customFormat="1" ht="18" customHeight="1">
      <c r="B24" s="28"/>
      <c r="E24" s="21" t="s">
        <v>34</v>
      </c>
      <c r="I24" s="23" t="s">
        <v>27</v>
      </c>
      <c r="J24" s="21" t="s">
        <v>1</v>
      </c>
      <c r="L24" s="28"/>
    </row>
    <row r="25" spans="2:12" s="1" customFormat="1" ht="6.95" customHeight="1">
      <c r="B25" s="28"/>
      <c r="L25" s="28"/>
    </row>
    <row r="26" spans="2:12" s="1" customFormat="1" ht="12" customHeight="1">
      <c r="B26" s="28"/>
      <c r="D26" s="23" t="s">
        <v>35</v>
      </c>
      <c r="L26" s="28"/>
    </row>
    <row r="27" spans="2:12" s="7" customFormat="1" ht="16.5" customHeight="1">
      <c r="B27" s="90"/>
      <c r="E27" s="650" t="s">
        <v>1</v>
      </c>
      <c r="F27" s="650"/>
      <c r="G27" s="650"/>
      <c r="H27" s="650"/>
      <c r="L27" s="90"/>
    </row>
    <row r="28" spans="2:12" s="1" customFormat="1" ht="6.95" customHeight="1">
      <c r="B28" s="28"/>
      <c r="L28" s="28"/>
    </row>
    <row r="29" spans="2:12" s="1" customFormat="1" ht="6.95" customHeight="1">
      <c r="B29" s="28"/>
      <c r="D29" s="49"/>
      <c r="E29" s="49"/>
      <c r="F29" s="49"/>
      <c r="G29" s="49"/>
      <c r="H29" s="49"/>
      <c r="I29" s="49"/>
      <c r="J29" s="49"/>
      <c r="K29" s="49"/>
      <c r="L29" s="28"/>
    </row>
    <row r="30" spans="2:12" s="1" customFormat="1" ht="25.35" customHeight="1">
      <c r="B30" s="28"/>
      <c r="D30" s="91" t="s">
        <v>37</v>
      </c>
      <c r="J30" s="62">
        <f>ROUND(J128, 2)</f>
        <v>0</v>
      </c>
      <c r="L30" s="28"/>
    </row>
    <row r="31" spans="2:12" s="1" customFormat="1" ht="6.95" customHeight="1">
      <c r="B31" s="28"/>
      <c r="D31" s="49"/>
      <c r="E31" s="49"/>
      <c r="F31" s="49"/>
      <c r="G31" s="49"/>
      <c r="H31" s="49"/>
      <c r="I31" s="49"/>
      <c r="J31" s="49"/>
      <c r="K31" s="49"/>
      <c r="L31" s="28"/>
    </row>
    <row r="32" spans="2:12" s="1" customFormat="1" ht="14.45" customHeight="1">
      <c r="B32" s="28"/>
      <c r="F32" s="31" t="s">
        <v>39</v>
      </c>
      <c r="I32" s="31" t="s">
        <v>38</v>
      </c>
      <c r="J32" s="31" t="s">
        <v>40</v>
      </c>
      <c r="L32" s="28"/>
    </row>
    <row r="33" spans="2:12" s="1" customFormat="1" ht="14.45" customHeight="1">
      <c r="B33" s="28"/>
      <c r="D33" s="51" t="s">
        <v>41</v>
      </c>
      <c r="E33" s="23" t="s">
        <v>42</v>
      </c>
      <c r="F33" s="82">
        <f>ROUND((SUM(BE128:BE209)),  2)</f>
        <v>0</v>
      </c>
      <c r="I33" s="92">
        <v>0.21</v>
      </c>
      <c r="J33" s="82">
        <f>ROUND(((SUM(BE128:BE209))*I33),  2)</f>
        <v>0</v>
      </c>
      <c r="L33" s="28"/>
    </row>
    <row r="34" spans="2:12" s="1" customFormat="1" ht="14.45" customHeight="1">
      <c r="B34" s="28"/>
      <c r="E34" s="23" t="s">
        <v>43</v>
      </c>
      <c r="F34" s="82">
        <f>ROUND((SUM(BF128:BF209)),  2)</f>
        <v>0</v>
      </c>
      <c r="I34" s="92">
        <v>0.12</v>
      </c>
      <c r="J34" s="82">
        <f>ROUND(((SUM(BF128:BF209))*I34),  2)</f>
        <v>0</v>
      </c>
      <c r="L34" s="28"/>
    </row>
    <row r="35" spans="2:12" s="1" customFormat="1" ht="14.45" hidden="1" customHeight="1">
      <c r="B35" s="28"/>
      <c r="E35" s="23" t="s">
        <v>44</v>
      </c>
      <c r="F35" s="82">
        <f>ROUND((SUM(BG128:BG209)),  2)</f>
        <v>0</v>
      </c>
      <c r="I35" s="92">
        <v>0.21</v>
      </c>
      <c r="J35" s="82">
        <f>0</f>
        <v>0</v>
      </c>
      <c r="L35" s="28"/>
    </row>
    <row r="36" spans="2:12" s="1" customFormat="1" ht="14.45" hidden="1" customHeight="1">
      <c r="B36" s="28"/>
      <c r="E36" s="23" t="s">
        <v>45</v>
      </c>
      <c r="F36" s="82">
        <f>ROUND((SUM(BH128:BH209)),  2)</f>
        <v>0</v>
      </c>
      <c r="I36" s="92">
        <v>0.12</v>
      </c>
      <c r="J36" s="82">
        <f>0</f>
        <v>0</v>
      </c>
      <c r="L36" s="28"/>
    </row>
    <row r="37" spans="2:12" s="1" customFormat="1" ht="14.45" hidden="1" customHeight="1">
      <c r="B37" s="28"/>
      <c r="E37" s="23" t="s">
        <v>46</v>
      </c>
      <c r="F37" s="82">
        <f>ROUND((SUM(BI128:BI209)),  2)</f>
        <v>0</v>
      </c>
      <c r="I37" s="92">
        <v>0</v>
      </c>
      <c r="J37" s="82">
        <f>0</f>
        <v>0</v>
      </c>
      <c r="L37" s="28"/>
    </row>
    <row r="38" spans="2:12" s="1" customFormat="1" ht="6.95" customHeight="1">
      <c r="B38" s="28"/>
      <c r="L38" s="28"/>
    </row>
    <row r="39" spans="2:12" s="1" customFormat="1" ht="25.35" customHeight="1">
      <c r="B39" s="28"/>
      <c r="C39" s="93"/>
      <c r="D39" s="94" t="s">
        <v>47</v>
      </c>
      <c r="E39" s="53"/>
      <c r="F39" s="53"/>
      <c r="G39" s="95" t="s">
        <v>48</v>
      </c>
      <c r="H39" s="96" t="s">
        <v>49</v>
      </c>
      <c r="I39" s="53"/>
      <c r="J39" s="97">
        <f>SUM(J30:J37)</f>
        <v>0</v>
      </c>
      <c r="K39" s="98"/>
      <c r="L39" s="28"/>
    </row>
    <row r="40" spans="2:12" s="1" customFormat="1" ht="14.45" customHeight="1">
      <c r="B40" s="28"/>
      <c r="L40" s="28"/>
    </row>
    <row r="41" spans="2:12" ht="14.45" customHeight="1">
      <c r="B41" s="16"/>
      <c r="L41" s="16"/>
    </row>
    <row r="42" spans="2:12" ht="14.45" customHeight="1">
      <c r="B42" s="16"/>
      <c r="L42" s="16"/>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47" s="1" customFormat="1" ht="6.95" customHeight="1">
      <c r="B81" s="42"/>
      <c r="C81" s="43"/>
      <c r="D81" s="43"/>
      <c r="E81" s="43"/>
      <c r="F81" s="43"/>
      <c r="G81" s="43"/>
      <c r="H81" s="43"/>
      <c r="I81" s="43"/>
      <c r="J81" s="43"/>
      <c r="K81" s="43"/>
      <c r="L81" s="28"/>
    </row>
    <row r="82" spans="2:47" s="1" customFormat="1" ht="24.95" customHeight="1">
      <c r="B82" s="28"/>
      <c r="C82" s="17" t="s">
        <v>155</v>
      </c>
      <c r="L82" s="28"/>
    </row>
    <row r="83" spans="2:47" s="1" customFormat="1" ht="6.95" customHeight="1">
      <c r="B83" s="28"/>
      <c r="L83" s="28"/>
    </row>
    <row r="84" spans="2:47" s="1" customFormat="1" ht="12" customHeight="1">
      <c r="B84" s="28"/>
      <c r="C84" s="23" t="s">
        <v>16</v>
      </c>
      <c r="L84" s="28"/>
    </row>
    <row r="85" spans="2:47" s="1" customFormat="1" ht="16.5" customHeight="1">
      <c r="B85" s="28"/>
      <c r="E85" s="655" t="str">
        <f>E7</f>
        <v>Rekonstrukce a modernizace fotbalového hřiště SK Union Břevnov</v>
      </c>
      <c r="F85" s="656"/>
      <c r="G85" s="656"/>
      <c r="H85" s="656"/>
      <c r="L85" s="28"/>
    </row>
    <row r="86" spans="2:47" s="1" customFormat="1" ht="12" customHeight="1">
      <c r="B86" s="28"/>
      <c r="C86" s="23" t="s">
        <v>153</v>
      </c>
      <c r="L86" s="28"/>
    </row>
    <row r="87" spans="2:47" s="1" customFormat="1" ht="16.5" customHeight="1">
      <c r="B87" s="28"/>
      <c r="E87" s="614" t="str">
        <f>E9</f>
        <v>IO-01 - Přípojka vodovodu</v>
      </c>
      <c r="F87" s="654"/>
      <c r="G87" s="654"/>
      <c r="H87" s="654"/>
      <c r="L87" s="28"/>
    </row>
    <row r="88" spans="2:47" s="1" customFormat="1" ht="6.95" customHeight="1">
      <c r="B88" s="28"/>
      <c r="L88" s="28"/>
    </row>
    <row r="89" spans="2:47" s="1" customFormat="1" ht="12" customHeight="1">
      <c r="B89" s="28"/>
      <c r="C89" s="23" t="s">
        <v>20</v>
      </c>
      <c r="F89" s="21" t="str">
        <f>F12</f>
        <v>Praha 6</v>
      </c>
      <c r="I89" s="23" t="s">
        <v>22</v>
      </c>
      <c r="J89" s="48" t="str">
        <f>IF(J12="","",J12)</f>
        <v>19. 12. 2025</v>
      </c>
      <c r="L89" s="28"/>
    </row>
    <row r="90" spans="2:47" s="1" customFormat="1" ht="6.95" customHeight="1">
      <c r="B90" s="28"/>
      <c r="L90" s="28"/>
    </row>
    <row r="91" spans="2:47" s="1" customFormat="1" ht="25.7" customHeight="1">
      <c r="B91" s="28"/>
      <c r="C91" s="23" t="s">
        <v>24</v>
      </c>
      <c r="F91" s="21" t="str">
        <f>E15</f>
        <v>Městská část Praha 6</v>
      </c>
      <c r="I91" s="23" t="s">
        <v>30</v>
      </c>
      <c r="J91" s="26" t="str">
        <f>E21</f>
        <v>Sportovní projekty s.r.o.</v>
      </c>
      <c r="L91" s="28"/>
    </row>
    <row r="92" spans="2:47" s="1" customFormat="1" ht="15.2" customHeight="1">
      <c r="B92" s="28"/>
      <c r="C92" s="23" t="s">
        <v>28</v>
      </c>
      <c r="F92" s="21" t="str">
        <f>IF(E18="","",E18)</f>
        <v>Vyplň údaj</v>
      </c>
      <c r="I92" s="23" t="s">
        <v>33</v>
      </c>
      <c r="J92" s="26" t="str">
        <f>E24</f>
        <v>F.Pecka</v>
      </c>
      <c r="L92" s="28"/>
    </row>
    <row r="93" spans="2:47" s="1" customFormat="1" ht="10.35" customHeight="1">
      <c r="B93" s="28"/>
      <c r="L93" s="28"/>
    </row>
    <row r="94" spans="2:47" s="1" customFormat="1" ht="29.25" customHeight="1">
      <c r="B94" s="28"/>
      <c r="C94" s="101" t="s">
        <v>156</v>
      </c>
      <c r="D94" s="93"/>
      <c r="E94" s="93"/>
      <c r="F94" s="93"/>
      <c r="G94" s="93"/>
      <c r="H94" s="93"/>
      <c r="I94" s="93"/>
      <c r="J94" s="102" t="s">
        <v>157</v>
      </c>
      <c r="K94" s="93"/>
      <c r="L94" s="28"/>
    </row>
    <row r="95" spans="2:47" s="1" customFormat="1" ht="10.35" customHeight="1">
      <c r="B95" s="28"/>
      <c r="L95" s="28"/>
    </row>
    <row r="96" spans="2:47" s="1" customFormat="1" ht="22.7" customHeight="1">
      <c r="B96" s="28"/>
      <c r="C96" s="103" t="s">
        <v>158</v>
      </c>
      <c r="J96" s="62">
        <f>J128</f>
        <v>0</v>
      </c>
      <c r="L96" s="28"/>
      <c r="AU96" s="13" t="s">
        <v>159</v>
      </c>
    </row>
    <row r="97" spans="2:12" s="8" customFormat="1" ht="24.95" customHeight="1">
      <c r="B97" s="104"/>
      <c r="D97" s="105" t="s">
        <v>160</v>
      </c>
      <c r="E97" s="106"/>
      <c r="F97" s="106"/>
      <c r="G97" s="106"/>
      <c r="H97" s="106"/>
      <c r="I97" s="106"/>
      <c r="J97" s="107">
        <f>J129</f>
        <v>0</v>
      </c>
      <c r="L97" s="104"/>
    </row>
    <row r="98" spans="2:12" s="9" customFormat="1" ht="19.899999999999999" customHeight="1">
      <c r="B98" s="108"/>
      <c r="D98" s="109" t="s">
        <v>161</v>
      </c>
      <c r="E98" s="110"/>
      <c r="F98" s="110"/>
      <c r="G98" s="110"/>
      <c r="H98" s="110"/>
      <c r="I98" s="110"/>
      <c r="J98" s="111">
        <f>J130</f>
        <v>0</v>
      </c>
      <c r="L98" s="108"/>
    </row>
    <row r="99" spans="2:12" s="9" customFormat="1" ht="19.899999999999999" customHeight="1">
      <c r="B99" s="108"/>
      <c r="D99" s="109" t="s">
        <v>569</v>
      </c>
      <c r="E99" s="110"/>
      <c r="F99" s="110"/>
      <c r="G99" s="110"/>
      <c r="H99" s="110"/>
      <c r="I99" s="110"/>
      <c r="J99" s="111">
        <f>J154</f>
        <v>0</v>
      </c>
      <c r="L99" s="108"/>
    </row>
    <row r="100" spans="2:12" s="9" customFormat="1" ht="19.899999999999999" customHeight="1">
      <c r="B100" s="108"/>
      <c r="D100" s="109" t="s">
        <v>410</v>
      </c>
      <c r="E100" s="110"/>
      <c r="F100" s="110"/>
      <c r="G100" s="110"/>
      <c r="H100" s="110"/>
      <c r="I100" s="110"/>
      <c r="J100" s="111">
        <f>J156</f>
        <v>0</v>
      </c>
      <c r="L100" s="108"/>
    </row>
    <row r="101" spans="2:12" s="9" customFormat="1" ht="19.899999999999999" customHeight="1">
      <c r="B101" s="108"/>
      <c r="D101" s="109" t="s">
        <v>411</v>
      </c>
      <c r="E101" s="110"/>
      <c r="F101" s="110"/>
      <c r="G101" s="110"/>
      <c r="H101" s="110"/>
      <c r="I101" s="110"/>
      <c r="J101" s="111">
        <f>J161</f>
        <v>0</v>
      </c>
      <c r="L101" s="108"/>
    </row>
    <row r="102" spans="2:12" s="9" customFormat="1" ht="19.899999999999999" customHeight="1">
      <c r="B102" s="108"/>
      <c r="D102" s="109" t="s">
        <v>163</v>
      </c>
      <c r="E102" s="110"/>
      <c r="F102" s="110"/>
      <c r="G102" s="110"/>
      <c r="H102" s="110"/>
      <c r="I102" s="110"/>
      <c r="J102" s="111">
        <f>J191</f>
        <v>0</v>
      </c>
      <c r="L102" s="108"/>
    </row>
    <row r="103" spans="2:12" s="9" customFormat="1" ht="19.899999999999999" customHeight="1">
      <c r="B103" s="108"/>
      <c r="D103" s="109" t="s">
        <v>165</v>
      </c>
      <c r="E103" s="110"/>
      <c r="F103" s="110"/>
      <c r="G103" s="110"/>
      <c r="H103" s="110"/>
      <c r="I103" s="110"/>
      <c r="J103" s="111">
        <f>J199</f>
        <v>0</v>
      </c>
      <c r="L103" s="108"/>
    </row>
    <row r="104" spans="2:12" s="8" customFormat="1" ht="24.95" customHeight="1">
      <c r="B104" s="104"/>
      <c r="D104" s="105" t="s">
        <v>168</v>
      </c>
      <c r="E104" s="106"/>
      <c r="F104" s="106"/>
      <c r="G104" s="106"/>
      <c r="H104" s="106"/>
      <c r="I104" s="106"/>
      <c r="J104" s="107">
        <f>J201</f>
        <v>0</v>
      </c>
      <c r="L104" s="104"/>
    </row>
    <row r="105" spans="2:12" s="9" customFormat="1" ht="19.899999999999999" customHeight="1">
      <c r="B105" s="108"/>
      <c r="D105" s="109" t="s">
        <v>169</v>
      </c>
      <c r="E105" s="110"/>
      <c r="F105" s="110"/>
      <c r="G105" s="110"/>
      <c r="H105" s="110"/>
      <c r="I105" s="110"/>
      <c r="J105" s="111">
        <f>J202</f>
        <v>0</v>
      </c>
      <c r="L105" s="108"/>
    </row>
    <row r="106" spans="2:12" s="9" customFormat="1" ht="19.899999999999999" customHeight="1">
      <c r="B106" s="108"/>
      <c r="D106" s="109" t="s">
        <v>170</v>
      </c>
      <c r="E106" s="110"/>
      <c r="F106" s="110"/>
      <c r="G106" s="110"/>
      <c r="H106" s="110"/>
      <c r="I106" s="110"/>
      <c r="J106" s="111">
        <f>J204</f>
        <v>0</v>
      </c>
      <c r="L106" s="108"/>
    </row>
    <row r="107" spans="2:12" s="9" customFormat="1" ht="19.899999999999999" customHeight="1">
      <c r="B107" s="108"/>
      <c r="D107" s="109" t="s">
        <v>171</v>
      </c>
      <c r="E107" s="110"/>
      <c r="F107" s="110"/>
      <c r="G107" s="110"/>
      <c r="H107" s="110"/>
      <c r="I107" s="110"/>
      <c r="J107" s="111">
        <f>J206</f>
        <v>0</v>
      </c>
      <c r="L107" s="108"/>
    </row>
    <row r="108" spans="2:12" s="9" customFormat="1" ht="19.899999999999999" customHeight="1">
      <c r="B108" s="108"/>
      <c r="D108" s="109" t="s">
        <v>172</v>
      </c>
      <c r="E108" s="110"/>
      <c r="F108" s="110"/>
      <c r="G108" s="110"/>
      <c r="H108" s="110"/>
      <c r="I108" s="110"/>
      <c r="J108" s="111">
        <f>J208</f>
        <v>0</v>
      </c>
      <c r="L108" s="108"/>
    </row>
    <row r="109" spans="2:12" s="1" customFormat="1" ht="21.75" customHeight="1">
      <c r="B109" s="28"/>
      <c r="L109" s="28"/>
    </row>
    <row r="110" spans="2:12" s="1" customFormat="1" ht="6.95" customHeight="1">
      <c r="B110" s="40"/>
      <c r="C110" s="41"/>
      <c r="D110" s="41"/>
      <c r="E110" s="41"/>
      <c r="F110" s="41"/>
      <c r="G110" s="41"/>
      <c r="H110" s="41"/>
      <c r="I110" s="41"/>
      <c r="J110" s="41"/>
      <c r="K110" s="41"/>
      <c r="L110" s="28"/>
    </row>
    <row r="114" spans="2:63" s="1" customFormat="1" ht="6.95" customHeight="1">
      <c r="B114" s="42"/>
      <c r="C114" s="43"/>
      <c r="D114" s="43"/>
      <c r="E114" s="43"/>
      <c r="F114" s="43"/>
      <c r="G114" s="43"/>
      <c r="H114" s="43"/>
      <c r="I114" s="43"/>
      <c r="J114" s="43"/>
      <c r="K114" s="43"/>
      <c r="L114" s="28"/>
    </row>
    <row r="115" spans="2:63" s="1" customFormat="1" ht="24.95" customHeight="1">
      <c r="B115" s="28"/>
      <c r="C115" s="17" t="s">
        <v>173</v>
      </c>
      <c r="L115" s="28"/>
    </row>
    <row r="116" spans="2:63" s="1" customFormat="1" ht="6.95" customHeight="1">
      <c r="B116" s="28"/>
      <c r="L116" s="28"/>
    </row>
    <row r="117" spans="2:63" s="1" customFormat="1" ht="12" customHeight="1">
      <c r="B117" s="28"/>
      <c r="C117" s="23" t="s">
        <v>16</v>
      </c>
      <c r="L117" s="28"/>
    </row>
    <row r="118" spans="2:63" s="1" customFormat="1" ht="16.5" customHeight="1">
      <c r="B118" s="28"/>
      <c r="E118" s="655" t="str">
        <f>E7</f>
        <v>Rekonstrukce a modernizace fotbalového hřiště SK Union Břevnov</v>
      </c>
      <c r="F118" s="656"/>
      <c r="G118" s="656"/>
      <c r="H118" s="656"/>
      <c r="L118" s="28"/>
    </row>
    <row r="119" spans="2:63" s="1" customFormat="1" ht="12" customHeight="1">
      <c r="B119" s="28"/>
      <c r="C119" s="23" t="s">
        <v>153</v>
      </c>
      <c r="L119" s="28"/>
    </row>
    <row r="120" spans="2:63" s="1" customFormat="1" ht="16.5" customHeight="1">
      <c r="B120" s="28"/>
      <c r="E120" s="614" t="str">
        <f>E9</f>
        <v>IO-01 - Přípojka vodovodu</v>
      </c>
      <c r="F120" s="654"/>
      <c r="G120" s="654"/>
      <c r="H120" s="654"/>
      <c r="L120" s="28"/>
    </row>
    <row r="121" spans="2:63" s="1" customFormat="1" ht="6.95" customHeight="1">
      <c r="B121" s="28"/>
      <c r="L121" s="28"/>
    </row>
    <row r="122" spans="2:63" s="1" customFormat="1" ht="12" customHeight="1">
      <c r="B122" s="28"/>
      <c r="C122" s="23" t="s">
        <v>20</v>
      </c>
      <c r="F122" s="21" t="str">
        <f>F12</f>
        <v>Praha 6</v>
      </c>
      <c r="I122" s="23" t="s">
        <v>22</v>
      </c>
      <c r="J122" s="48" t="str">
        <f>IF(J12="","",J12)</f>
        <v>19. 12. 2025</v>
      </c>
      <c r="L122" s="28"/>
    </row>
    <row r="123" spans="2:63" s="1" customFormat="1" ht="6.95" customHeight="1">
      <c r="B123" s="28"/>
      <c r="L123" s="28"/>
    </row>
    <row r="124" spans="2:63" s="1" customFormat="1" ht="25.7" customHeight="1">
      <c r="B124" s="28"/>
      <c r="C124" s="23" t="s">
        <v>24</v>
      </c>
      <c r="F124" s="21" t="str">
        <f>E15</f>
        <v>Městská část Praha 6</v>
      </c>
      <c r="I124" s="23" t="s">
        <v>30</v>
      </c>
      <c r="J124" s="26" t="str">
        <f>E21</f>
        <v>Sportovní projekty s.r.o.</v>
      </c>
      <c r="L124" s="28"/>
    </row>
    <row r="125" spans="2:63" s="1" customFormat="1" ht="15.2" customHeight="1">
      <c r="B125" s="28"/>
      <c r="C125" s="23" t="s">
        <v>28</v>
      </c>
      <c r="F125" s="21" t="str">
        <f>IF(E18="","",E18)</f>
        <v>Vyplň údaj</v>
      </c>
      <c r="I125" s="23" t="s">
        <v>33</v>
      </c>
      <c r="J125" s="26" t="str">
        <f>E24</f>
        <v>F.Pecka</v>
      </c>
      <c r="L125" s="28"/>
    </row>
    <row r="126" spans="2:63" s="1" customFormat="1" ht="10.35" customHeight="1">
      <c r="B126" s="28"/>
      <c r="L126" s="28"/>
    </row>
    <row r="127" spans="2:63" s="10" customFormat="1" ht="29.25" customHeight="1">
      <c r="B127" s="112"/>
      <c r="C127" s="113" t="s">
        <v>174</v>
      </c>
      <c r="D127" s="114" t="s">
        <v>62</v>
      </c>
      <c r="E127" s="114" t="s">
        <v>58</v>
      </c>
      <c r="F127" s="114" t="s">
        <v>59</v>
      </c>
      <c r="G127" s="114" t="s">
        <v>175</v>
      </c>
      <c r="H127" s="114" t="s">
        <v>176</v>
      </c>
      <c r="I127" s="114" t="s">
        <v>177</v>
      </c>
      <c r="J127" s="115" t="s">
        <v>157</v>
      </c>
      <c r="K127" s="116" t="s">
        <v>178</v>
      </c>
      <c r="L127" s="112"/>
      <c r="M127" s="55" t="s">
        <v>1</v>
      </c>
      <c r="N127" s="56" t="s">
        <v>41</v>
      </c>
      <c r="O127" s="56" t="s">
        <v>179</v>
      </c>
      <c r="P127" s="56" t="s">
        <v>180</v>
      </c>
      <c r="Q127" s="56" t="s">
        <v>181</v>
      </c>
      <c r="R127" s="56" t="s">
        <v>182</v>
      </c>
      <c r="S127" s="56" t="s">
        <v>183</v>
      </c>
      <c r="T127" s="57" t="s">
        <v>184</v>
      </c>
    </row>
    <row r="128" spans="2:63" s="1" customFormat="1" ht="22.7" customHeight="1">
      <c r="B128" s="28"/>
      <c r="C128" s="60" t="s">
        <v>185</v>
      </c>
      <c r="J128" s="117">
        <f>BK128</f>
        <v>0</v>
      </c>
      <c r="L128" s="28"/>
      <c r="M128" s="58"/>
      <c r="N128" s="49"/>
      <c r="O128" s="49"/>
      <c r="P128" s="118">
        <f>P129+P201</f>
        <v>0</v>
      </c>
      <c r="Q128" s="49"/>
      <c r="R128" s="118">
        <f>R129+R201</f>
        <v>14.446775000000001</v>
      </c>
      <c r="S128" s="49"/>
      <c r="T128" s="119">
        <f>T129+T201</f>
        <v>1.1001799999999999</v>
      </c>
      <c r="AT128" s="13" t="s">
        <v>76</v>
      </c>
      <c r="AU128" s="13" t="s">
        <v>159</v>
      </c>
      <c r="BK128" s="120">
        <f>BK129+BK201</f>
        <v>0</v>
      </c>
    </row>
    <row r="129" spans="2:65" s="11" customFormat="1" ht="25.9" customHeight="1">
      <c r="B129" s="121"/>
      <c r="D129" s="122" t="s">
        <v>76</v>
      </c>
      <c r="E129" s="123" t="s">
        <v>186</v>
      </c>
      <c r="F129" s="123" t="s">
        <v>187</v>
      </c>
      <c r="I129" s="124"/>
      <c r="J129" s="125">
        <f>BK129</f>
        <v>0</v>
      </c>
      <c r="L129" s="121"/>
      <c r="M129" s="126"/>
      <c r="P129" s="127">
        <f>P130+P154+P156+P161+P191+P199</f>
        <v>0</v>
      </c>
      <c r="R129" s="127">
        <f>R130+R154+R156+R161+R191+R199</f>
        <v>14.446775000000001</v>
      </c>
      <c r="T129" s="128">
        <f>T130+T154+T156+T161+T191+T199</f>
        <v>1.1001799999999999</v>
      </c>
      <c r="AR129" s="122" t="s">
        <v>85</v>
      </c>
      <c r="AT129" s="129" t="s">
        <v>76</v>
      </c>
      <c r="AU129" s="129" t="s">
        <v>77</v>
      </c>
      <c r="AY129" s="122" t="s">
        <v>188</v>
      </c>
      <c r="BK129" s="130">
        <f>BK130+BK154+BK156+BK161+BK191+BK199</f>
        <v>0</v>
      </c>
    </row>
    <row r="130" spans="2:65" s="11" customFormat="1" ht="22.7" customHeight="1">
      <c r="B130" s="121"/>
      <c r="D130" s="122" t="s">
        <v>76</v>
      </c>
      <c r="E130" s="131" t="s">
        <v>85</v>
      </c>
      <c r="F130" s="131" t="s">
        <v>189</v>
      </c>
      <c r="I130" s="124"/>
      <c r="J130" s="132">
        <f>BK130</f>
        <v>0</v>
      </c>
      <c r="L130" s="121"/>
      <c r="M130" s="126"/>
      <c r="P130" s="127">
        <f>SUM(P131:P153)</f>
        <v>0</v>
      </c>
      <c r="R130" s="127">
        <f>SUM(R131:R153)</f>
        <v>7.0762600000000004</v>
      </c>
      <c r="T130" s="128">
        <f>SUM(T131:T153)</f>
        <v>1.0425</v>
      </c>
      <c r="AR130" s="122" t="s">
        <v>85</v>
      </c>
      <c r="AT130" s="129" t="s">
        <v>76</v>
      </c>
      <c r="AU130" s="129" t="s">
        <v>85</v>
      </c>
      <c r="AY130" s="122" t="s">
        <v>188</v>
      </c>
      <c r="BK130" s="130">
        <f>SUM(BK131:BK153)</f>
        <v>0</v>
      </c>
    </row>
    <row r="131" spans="2:65" s="1" customFormat="1" ht="76.349999999999994" customHeight="1">
      <c r="B131" s="28"/>
      <c r="C131" s="133" t="s">
        <v>85</v>
      </c>
      <c r="D131" s="133" t="s">
        <v>190</v>
      </c>
      <c r="E131" s="134" t="s">
        <v>2699</v>
      </c>
      <c r="F131" s="135" t="s">
        <v>2700</v>
      </c>
      <c r="G131" s="136" t="s">
        <v>205</v>
      </c>
      <c r="H131" s="137">
        <v>3</v>
      </c>
      <c r="I131" s="138"/>
      <c r="J131" s="139">
        <f t="shared" ref="J131:J153" si="0">ROUND(I131*H131,2)</f>
        <v>0</v>
      </c>
      <c r="K131" s="140"/>
      <c r="L131" s="28"/>
      <c r="M131" s="141" t="s">
        <v>1</v>
      </c>
      <c r="N131" s="142" t="s">
        <v>42</v>
      </c>
      <c r="P131" s="143">
        <f t="shared" ref="P131:P153" si="1">O131*H131</f>
        <v>0</v>
      </c>
      <c r="Q131" s="143">
        <v>0</v>
      </c>
      <c r="R131" s="143">
        <f t="shared" ref="R131:R153" si="2">Q131*H131</f>
        <v>0</v>
      </c>
      <c r="S131" s="143">
        <v>0.28999999999999998</v>
      </c>
      <c r="T131" s="144">
        <f t="shared" ref="T131:T153" si="3">S131*H131</f>
        <v>0.86999999999999988</v>
      </c>
      <c r="AR131" s="145" t="s">
        <v>194</v>
      </c>
      <c r="AT131" s="145" t="s">
        <v>190</v>
      </c>
      <c r="AU131" s="145" t="s">
        <v>87</v>
      </c>
      <c r="AY131" s="13" t="s">
        <v>188</v>
      </c>
      <c r="BE131" s="146">
        <f t="shared" ref="BE131:BE153" si="4">IF(N131="základní",J131,0)</f>
        <v>0</v>
      </c>
      <c r="BF131" s="146">
        <f t="shared" ref="BF131:BF153" si="5">IF(N131="snížená",J131,0)</f>
        <v>0</v>
      </c>
      <c r="BG131" s="146">
        <f t="shared" ref="BG131:BG153" si="6">IF(N131="zákl. přenesená",J131,0)</f>
        <v>0</v>
      </c>
      <c r="BH131" s="146">
        <f t="shared" ref="BH131:BH153" si="7">IF(N131="sníž. přenesená",J131,0)</f>
        <v>0</v>
      </c>
      <c r="BI131" s="146">
        <f t="shared" ref="BI131:BI153" si="8">IF(N131="nulová",J131,0)</f>
        <v>0</v>
      </c>
      <c r="BJ131" s="13" t="s">
        <v>85</v>
      </c>
      <c r="BK131" s="146">
        <f t="shared" ref="BK131:BK153" si="9">ROUND(I131*H131,2)</f>
        <v>0</v>
      </c>
      <c r="BL131" s="13" t="s">
        <v>194</v>
      </c>
      <c r="BM131" s="145" t="s">
        <v>2701</v>
      </c>
    </row>
    <row r="132" spans="2:65" s="1" customFormat="1" ht="44.25" customHeight="1">
      <c r="B132" s="28"/>
      <c r="C132" s="133" t="s">
        <v>87</v>
      </c>
      <c r="D132" s="133" t="s">
        <v>190</v>
      </c>
      <c r="E132" s="134" t="s">
        <v>2702</v>
      </c>
      <c r="F132" s="135" t="s">
        <v>2703</v>
      </c>
      <c r="G132" s="136" t="s">
        <v>218</v>
      </c>
      <c r="H132" s="137">
        <v>1.5</v>
      </c>
      <c r="I132" s="138"/>
      <c r="J132" s="139">
        <f t="shared" si="0"/>
        <v>0</v>
      </c>
      <c r="K132" s="140"/>
      <c r="L132" s="28"/>
      <c r="M132" s="141" t="s">
        <v>1</v>
      </c>
      <c r="N132" s="142" t="s">
        <v>42</v>
      </c>
      <c r="P132" s="143">
        <f t="shared" si="1"/>
        <v>0</v>
      </c>
      <c r="Q132" s="143">
        <v>0</v>
      </c>
      <c r="R132" s="143">
        <f t="shared" si="2"/>
        <v>0</v>
      </c>
      <c r="S132" s="143">
        <v>0.115</v>
      </c>
      <c r="T132" s="144">
        <f t="shared" si="3"/>
        <v>0.17250000000000001</v>
      </c>
      <c r="AR132" s="145" t="s">
        <v>194</v>
      </c>
      <c r="AT132" s="145" t="s">
        <v>190</v>
      </c>
      <c r="AU132" s="145" t="s">
        <v>87</v>
      </c>
      <c r="AY132" s="13" t="s">
        <v>188</v>
      </c>
      <c r="BE132" s="146">
        <f t="shared" si="4"/>
        <v>0</v>
      </c>
      <c r="BF132" s="146">
        <f t="shared" si="5"/>
        <v>0</v>
      </c>
      <c r="BG132" s="146">
        <f t="shared" si="6"/>
        <v>0</v>
      </c>
      <c r="BH132" s="146">
        <f t="shared" si="7"/>
        <v>0</v>
      </c>
      <c r="BI132" s="146">
        <f t="shared" si="8"/>
        <v>0</v>
      </c>
      <c r="BJ132" s="13" t="s">
        <v>85</v>
      </c>
      <c r="BK132" s="146">
        <f t="shared" si="9"/>
        <v>0</v>
      </c>
      <c r="BL132" s="13" t="s">
        <v>194</v>
      </c>
      <c r="BM132" s="145" t="s">
        <v>2704</v>
      </c>
    </row>
    <row r="133" spans="2:65" s="1" customFormat="1" ht="37.700000000000003" customHeight="1">
      <c r="B133" s="28"/>
      <c r="C133" s="133" t="s">
        <v>199</v>
      </c>
      <c r="D133" s="133" t="s">
        <v>190</v>
      </c>
      <c r="E133" s="134" t="s">
        <v>2705</v>
      </c>
      <c r="F133" s="135" t="s">
        <v>2706</v>
      </c>
      <c r="G133" s="136" t="s">
        <v>218</v>
      </c>
      <c r="H133" s="137">
        <v>30</v>
      </c>
      <c r="I133" s="138"/>
      <c r="J133" s="139">
        <f t="shared" si="0"/>
        <v>0</v>
      </c>
      <c r="K133" s="140"/>
      <c r="L133" s="28"/>
      <c r="M133" s="141" t="s">
        <v>1</v>
      </c>
      <c r="N133" s="142" t="s">
        <v>42</v>
      </c>
      <c r="P133" s="143">
        <f t="shared" si="1"/>
        <v>0</v>
      </c>
      <c r="Q133" s="143">
        <v>4.2000000000000002E-4</v>
      </c>
      <c r="R133" s="143">
        <f t="shared" si="2"/>
        <v>1.26E-2</v>
      </c>
      <c r="S133" s="143">
        <v>0</v>
      </c>
      <c r="T133" s="144">
        <f t="shared" si="3"/>
        <v>0</v>
      </c>
      <c r="AR133" s="145" t="s">
        <v>194</v>
      </c>
      <c r="AT133" s="145" t="s">
        <v>190</v>
      </c>
      <c r="AU133" s="145" t="s">
        <v>87</v>
      </c>
      <c r="AY133" s="13" t="s">
        <v>188</v>
      </c>
      <c r="BE133" s="146">
        <f t="shared" si="4"/>
        <v>0</v>
      </c>
      <c r="BF133" s="146">
        <f t="shared" si="5"/>
        <v>0</v>
      </c>
      <c r="BG133" s="146">
        <f t="shared" si="6"/>
        <v>0</v>
      </c>
      <c r="BH133" s="146">
        <f t="shared" si="7"/>
        <v>0</v>
      </c>
      <c r="BI133" s="146">
        <f t="shared" si="8"/>
        <v>0</v>
      </c>
      <c r="BJ133" s="13" t="s">
        <v>85</v>
      </c>
      <c r="BK133" s="146">
        <f t="shared" si="9"/>
        <v>0</v>
      </c>
      <c r="BL133" s="13" t="s">
        <v>194</v>
      </c>
      <c r="BM133" s="145" t="s">
        <v>2707</v>
      </c>
    </row>
    <row r="134" spans="2:65" s="1" customFormat="1" ht="44.25" customHeight="1">
      <c r="B134" s="28"/>
      <c r="C134" s="133" t="s">
        <v>194</v>
      </c>
      <c r="D134" s="133" t="s">
        <v>190</v>
      </c>
      <c r="E134" s="134" t="s">
        <v>2708</v>
      </c>
      <c r="F134" s="135" t="s">
        <v>2709</v>
      </c>
      <c r="G134" s="136" t="s">
        <v>218</v>
      </c>
      <c r="H134" s="137">
        <v>30</v>
      </c>
      <c r="I134" s="138"/>
      <c r="J134" s="139">
        <f t="shared" si="0"/>
        <v>0</v>
      </c>
      <c r="K134" s="140"/>
      <c r="L134" s="28"/>
      <c r="M134" s="141" t="s">
        <v>1</v>
      </c>
      <c r="N134" s="142" t="s">
        <v>42</v>
      </c>
      <c r="P134" s="143">
        <f t="shared" si="1"/>
        <v>0</v>
      </c>
      <c r="Q134" s="143">
        <v>0</v>
      </c>
      <c r="R134" s="143">
        <f t="shared" si="2"/>
        <v>0</v>
      </c>
      <c r="S134" s="143">
        <v>0</v>
      </c>
      <c r="T134" s="144">
        <f t="shared" si="3"/>
        <v>0</v>
      </c>
      <c r="AR134" s="145" t="s">
        <v>194</v>
      </c>
      <c r="AT134" s="145" t="s">
        <v>190</v>
      </c>
      <c r="AU134" s="145" t="s">
        <v>87</v>
      </c>
      <c r="AY134" s="13" t="s">
        <v>188</v>
      </c>
      <c r="BE134" s="146">
        <f t="shared" si="4"/>
        <v>0</v>
      </c>
      <c r="BF134" s="146">
        <f t="shared" si="5"/>
        <v>0</v>
      </c>
      <c r="BG134" s="146">
        <f t="shared" si="6"/>
        <v>0</v>
      </c>
      <c r="BH134" s="146">
        <f t="shared" si="7"/>
        <v>0</v>
      </c>
      <c r="BI134" s="146">
        <f t="shared" si="8"/>
        <v>0</v>
      </c>
      <c r="BJ134" s="13" t="s">
        <v>85</v>
      </c>
      <c r="BK134" s="146">
        <f t="shared" si="9"/>
        <v>0</v>
      </c>
      <c r="BL134" s="13" t="s">
        <v>194</v>
      </c>
      <c r="BM134" s="145" t="s">
        <v>2710</v>
      </c>
    </row>
    <row r="135" spans="2:65" s="1" customFormat="1" ht="24.2" customHeight="1">
      <c r="B135" s="28"/>
      <c r="C135" s="133" t="s">
        <v>207</v>
      </c>
      <c r="D135" s="133" t="s">
        <v>190</v>
      </c>
      <c r="E135" s="134" t="s">
        <v>1823</v>
      </c>
      <c r="F135" s="135" t="s">
        <v>1824</v>
      </c>
      <c r="G135" s="136" t="s">
        <v>205</v>
      </c>
      <c r="H135" s="137">
        <v>12</v>
      </c>
      <c r="I135" s="138"/>
      <c r="J135" s="139">
        <f t="shared" si="0"/>
        <v>0</v>
      </c>
      <c r="K135" s="140"/>
      <c r="L135" s="28"/>
      <c r="M135" s="141" t="s">
        <v>1</v>
      </c>
      <c r="N135" s="142" t="s">
        <v>42</v>
      </c>
      <c r="P135" s="143">
        <f t="shared" si="1"/>
        <v>0</v>
      </c>
      <c r="Q135" s="143">
        <v>0</v>
      </c>
      <c r="R135" s="143">
        <f t="shared" si="2"/>
        <v>0</v>
      </c>
      <c r="S135" s="143">
        <v>0</v>
      </c>
      <c r="T135" s="144">
        <f t="shared" si="3"/>
        <v>0</v>
      </c>
      <c r="AR135" s="145" t="s">
        <v>194</v>
      </c>
      <c r="AT135" s="145" t="s">
        <v>190</v>
      </c>
      <c r="AU135" s="145" t="s">
        <v>87</v>
      </c>
      <c r="AY135" s="13" t="s">
        <v>188</v>
      </c>
      <c r="BE135" s="146">
        <f t="shared" si="4"/>
        <v>0</v>
      </c>
      <c r="BF135" s="146">
        <f t="shared" si="5"/>
        <v>0</v>
      </c>
      <c r="BG135" s="146">
        <f t="shared" si="6"/>
        <v>0</v>
      </c>
      <c r="BH135" s="146">
        <f t="shared" si="7"/>
        <v>0</v>
      </c>
      <c r="BI135" s="146">
        <f t="shared" si="8"/>
        <v>0</v>
      </c>
      <c r="BJ135" s="13" t="s">
        <v>85</v>
      </c>
      <c r="BK135" s="146">
        <f t="shared" si="9"/>
        <v>0</v>
      </c>
      <c r="BL135" s="13" t="s">
        <v>194</v>
      </c>
      <c r="BM135" s="145" t="s">
        <v>2711</v>
      </c>
    </row>
    <row r="136" spans="2:65" s="1" customFormat="1" ht="44.25" customHeight="1">
      <c r="B136" s="28"/>
      <c r="C136" s="133" t="s">
        <v>211</v>
      </c>
      <c r="D136" s="133" t="s">
        <v>190</v>
      </c>
      <c r="E136" s="134" t="s">
        <v>2712</v>
      </c>
      <c r="F136" s="135" t="s">
        <v>2713</v>
      </c>
      <c r="G136" s="136" t="s">
        <v>258</v>
      </c>
      <c r="H136" s="137">
        <v>19.600000000000001</v>
      </c>
      <c r="I136" s="138"/>
      <c r="J136" s="139">
        <f t="shared" si="0"/>
        <v>0</v>
      </c>
      <c r="K136" s="140"/>
      <c r="L136" s="28"/>
      <c r="M136" s="141" t="s">
        <v>1</v>
      </c>
      <c r="N136" s="142" t="s">
        <v>42</v>
      </c>
      <c r="P136" s="143">
        <f t="shared" si="1"/>
        <v>0</v>
      </c>
      <c r="Q136" s="143">
        <v>0</v>
      </c>
      <c r="R136" s="143">
        <f t="shared" si="2"/>
        <v>0</v>
      </c>
      <c r="S136" s="143">
        <v>0</v>
      </c>
      <c r="T136" s="144">
        <f t="shared" si="3"/>
        <v>0</v>
      </c>
      <c r="AR136" s="145" t="s">
        <v>194</v>
      </c>
      <c r="AT136" s="145" t="s">
        <v>190</v>
      </c>
      <c r="AU136" s="145" t="s">
        <v>87</v>
      </c>
      <c r="AY136" s="13" t="s">
        <v>188</v>
      </c>
      <c r="BE136" s="146">
        <f t="shared" si="4"/>
        <v>0</v>
      </c>
      <c r="BF136" s="146">
        <f t="shared" si="5"/>
        <v>0</v>
      </c>
      <c r="BG136" s="146">
        <f t="shared" si="6"/>
        <v>0</v>
      </c>
      <c r="BH136" s="146">
        <f t="shared" si="7"/>
        <v>0</v>
      </c>
      <c r="BI136" s="146">
        <f t="shared" si="8"/>
        <v>0</v>
      </c>
      <c r="BJ136" s="13" t="s">
        <v>85</v>
      </c>
      <c r="BK136" s="146">
        <f t="shared" si="9"/>
        <v>0</v>
      </c>
      <c r="BL136" s="13" t="s">
        <v>194</v>
      </c>
      <c r="BM136" s="145" t="s">
        <v>2714</v>
      </c>
    </row>
    <row r="137" spans="2:65" s="1" customFormat="1" ht="37.700000000000003" customHeight="1">
      <c r="B137" s="28"/>
      <c r="C137" s="133" t="s">
        <v>215</v>
      </c>
      <c r="D137" s="133" t="s">
        <v>190</v>
      </c>
      <c r="E137" s="134" t="s">
        <v>1829</v>
      </c>
      <c r="F137" s="135" t="s">
        <v>1830</v>
      </c>
      <c r="G137" s="136" t="s">
        <v>205</v>
      </c>
      <c r="H137" s="137">
        <v>40</v>
      </c>
      <c r="I137" s="138"/>
      <c r="J137" s="139">
        <f t="shared" si="0"/>
        <v>0</v>
      </c>
      <c r="K137" s="140"/>
      <c r="L137" s="28"/>
      <c r="M137" s="141" t="s">
        <v>1</v>
      </c>
      <c r="N137" s="142" t="s">
        <v>42</v>
      </c>
      <c r="P137" s="143">
        <f t="shared" si="1"/>
        <v>0</v>
      </c>
      <c r="Q137" s="143">
        <v>8.4000000000000003E-4</v>
      </c>
      <c r="R137" s="143">
        <f t="shared" si="2"/>
        <v>3.3600000000000005E-2</v>
      </c>
      <c r="S137" s="143">
        <v>0</v>
      </c>
      <c r="T137" s="144">
        <f t="shared" si="3"/>
        <v>0</v>
      </c>
      <c r="AR137" s="145" t="s">
        <v>194</v>
      </c>
      <c r="AT137" s="145" t="s">
        <v>190</v>
      </c>
      <c r="AU137" s="145" t="s">
        <v>87</v>
      </c>
      <c r="AY137" s="13" t="s">
        <v>188</v>
      </c>
      <c r="BE137" s="146">
        <f t="shared" si="4"/>
        <v>0</v>
      </c>
      <c r="BF137" s="146">
        <f t="shared" si="5"/>
        <v>0</v>
      </c>
      <c r="BG137" s="146">
        <f t="shared" si="6"/>
        <v>0</v>
      </c>
      <c r="BH137" s="146">
        <f t="shared" si="7"/>
        <v>0</v>
      </c>
      <c r="BI137" s="146">
        <f t="shared" si="8"/>
        <v>0</v>
      </c>
      <c r="BJ137" s="13" t="s">
        <v>85</v>
      </c>
      <c r="BK137" s="146">
        <f t="shared" si="9"/>
        <v>0</v>
      </c>
      <c r="BL137" s="13" t="s">
        <v>194</v>
      </c>
      <c r="BM137" s="145" t="s">
        <v>2715</v>
      </c>
    </row>
    <row r="138" spans="2:65" s="1" customFormat="1" ht="44.25" customHeight="1">
      <c r="B138" s="28"/>
      <c r="C138" s="133" t="s">
        <v>220</v>
      </c>
      <c r="D138" s="133" t="s">
        <v>190</v>
      </c>
      <c r="E138" s="134" t="s">
        <v>1832</v>
      </c>
      <c r="F138" s="135" t="s">
        <v>1833</v>
      </c>
      <c r="G138" s="136" t="s">
        <v>205</v>
      </c>
      <c r="H138" s="137">
        <v>40</v>
      </c>
      <c r="I138" s="138"/>
      <c r="J138" s="139">
        <f t="shared" si="0"/>
        <v>0</v>
      </c>
      <c r="K138" s="140"/>
      <c r="L138" s="28"/>
      <c r="M138" s="141" t="s">
        <v>1</v>
      </c>
      <c r="N138" s="142" t="s">
        <v>42</v>
      </c>
      <c r="P138" s="143">
        <f t="shared" si="1"/>
        <v>0</v>
      </c>
      <c r="Q138" s="143">
        <v>0</v>
      </c>
      <c r="R138" s="143">
        <f t="shared" si="2"/>
        <v>0</v>
      </c>
      <c r="S138" s="143">
        <v>0</v>
      </c>
      <c r="T138" s="144">
        <f t="shared" si="3"/>
        <v>0</v>
      </c>
      <c r="AR138" s="145" t="s">
        <v>194</v>
      </c>
      <c r="AT138" s="145" t="s">
        <v>190</v>
      </c>
      <c r="AU138" s="145" t="s">
        <v>87</v>
      </c>
      <c r="AY138" s="13" t="s">
        <v>188</v>
      </c>
      <c r="BE138" s="146">
        <f t="shared" si="4"/>
        <v>0</v>
      </c>
      <c r="BF138" s="146">
        <f t="shared" si="5"/>
        <v>0</v>
      </c>
      <c r="BG138" s="146">
        <f t="shared" si="6"/>
        <v>0</v>
      </c>
      <c r="BH138" s="146">
        <f t="shared" si="7"/>
        <v>0</v>
      </c>
      <c r="BI138" s="146">
        <f t="shared" si="8"/>
        <v>0</v>
      </c>
      <c r="BJ138" s="13" t="s">
        <v>85</v>
      </c>
      <c r="BK138" s="146">
        <f t="shared" si="9"/>
        <v>0</v>
      </c>
      <c r="BL138" s="13" t="s">
        <v>194</v>
      </c>
      <c r="BM138" s="145" t="s">
        <v>2716</v>
      </c>
    </row>
    <row r="139" spans="2:65" s="1" customFormat="1" ht="55.5" customHeight="1">
      <c r="B139" s="28"/>
      <c r="C139" s="133" t="s">
        <v>224</v>
      </c>
      <c r="D139" s="133" t="s">
        <v>190</v>
      </c>
      <c r="E139" s="134" t="s">
        <v>1835</v>
      </c>
      <c r="F139" s="135" t="s">
        <v>1836</v>
      </c>
      <c r="G139" s="136" t="s">
        <v>258</v>
      </c>
      <c r="H139" s="137">
        <v>5.2</v>
      </c>
      <c r="I139" s="138"/>
      <c r="J139" s="139">
        <f t="shared" si="0"/>
        <v>0</v>
      </c>
      <c r="K139" s="140"/>
      <c r="L139" s="28"/>
      <c r="M139" s="141" t="s">
        <v>1</v>
      </c>
      <c r="N139" s="142" t="s">
        <v>42</v>
      </c>
      <c r="P139" s="143">
        <f t="shared" si="1"/>
        <v>0</v>
      </c>
      <c r="Q139" s="143">
        <v>0</v>
      </c>
      <c r="R139" s="143">
        <f t="shared" si="2"/>
        <v>0</v>
      </c>
      <c r="S139" s="143">
        <v>0</v>
      </c>
      <c r="T139" s="144">
        <f t="shared" si="3"/>
        <v>0</v>
      </c>
      <c r="AR139" s="145" t="s">
        <v>194</v>
      </c>
      <c r="AT139" s="145" t="s">
        <v>190</v>
      </c>
      <c r="AU139" s="145" t="s">
        <v>87</v>
      </c>
      <c r="AY139" s="13" t="s">
        <v>188</v>
      </c>
      <c r="BE139" s="146">
        <f t="shared" si="4"/>
        <v>0</v>
      </c>
      <c r="BF139" s="146">
        <f t="shared" si="5"/>
        <v>0</v>
      </c>
      <c r="BG139" s="146">
        <f t="shared" si="6"/>
        <v>0</v>
      </c>
      <c r="BH139" s="146">
        <f t="shared" si="7"/>
        <v>0</v>
      </c>
      <c r="BI139" s="146">
        <f t="shared" si="8"/>
        <v>0</v>
      </c>
      <c r="BJ139" s="13" t="s">
        <v>85</v>
      </c>
      <c r="BK139" s="146">
        <f t="shared" si="9"/>
        <v>0</v>
      </c>
      <c r="BL139" s="13" t="s">
        <v>194</v>
      </c>
      <c r="BM139" s="145" t="s">
        <v>2717</v>
      </c>
    </row>
    <row r="140" spans="2:65" s="1" customFormat="1" ht="62.85" customHeight="1">
      <c r="B140" s="28"/>
      <c r="C140" s="133" t="s">
        <v>228</v>
      </c>
      <c r="D140" s="133" t="s">
        <v>190</v>
      </c>
      <c r="E140" s="134" t="s">
        <v>256</v>
      </c>
      <c r="F140" s="135" t="s">
        <v>1838</v>
      </c>
      <c r="G140" s="136" t="s">
        <v>258</v>
      </c>
      <c r="H140" s="137">
        <v>5.2</v>
      </c>
      <c r="I140" s="138"/>
      <c r="J140" s="139">
        <f t="shared" si="0"/>
        <v>0</v>
      </c>
      <c r="K140" s="140"/>
      <c r="L140" s="28"/>
      <c r="M140" s="141" t="s">
        <v>1</v>
      </c>
      <c r="N140" s="142" t="s">
        <v>42</v>
      </c>
      <c r="P140" s="143">
        <f t="shared" si="1"/>
        <v>0</v>
      </c>
      <c r="Q140" s="143">
        <v>0</v>
      </c>
      <c r="R140" s="143">
        <f t="shared" si="2"/>
        <v>0</v>
      </c>
      <c r="S140" s="143">
        <v>0</v>
      </c>
      <c r="T140" s="144">
        <f t="shared" si="3"/>
        <v>0</v>
      </c>
      <c r="AR140" s="145" t="s">
        <v>194</v>
      </c>
      <c r="AT140" s="145" t="s">
        <v>190</v>
      </c>
      <c r="AU140" s="145" t="s">
        <v>87</v>
      </c>
      <c r="AY140" s="13" t="s">
        <v>188</v>
      </c>
      <c r="BE140" s="146">
        <f t="shared" si="4"/>
        <v>0</v>
      </c>
      <c r="BF140" s="146">
        <f t="shared" si="5"/>
        <v>0</v>
      </c>
      <c r="BG140" s="146">
        <f t="shared" si="6"/>
        <v>0</v>
      </c>
      <c r="BH140" s="146">
        <f t="shared" si="7"/>
        <v>0</v>
      </c>
      <c r="BI140" s="146">
        <f t="shared" si="8"/>
        <v>0</v>
      </c>
      <c r="BJ140" s="13" t="s">
        <v>85</v>
      </c>
      <c r="BK140" s="146">
        <f t="shared" si="9"/>
        <v>0</v>
      </c>
      <c r="BL140" s="13" t="s">
        <v>194</v>
      </c>
      <c r="BM140" s="145" t="s">
        <v>2718</v>
      </c>
    </row>
    <row r="141" spans="2:65" s="1" customFormat="1" ht="66.75" customHeight="1">
      <c r="B141" s="28"/>
      <c r="C141" s="133" t="s">
        <v>232</v>
      </c>
      <c r="D141" s="133" t="s">
        <v>190</v>
      </c>
      <c r="E141" s="134" t="s">
        <v>261</v>
      </c>
      <c r="F141" s="135" t="s">
        <v>1840</v>
      </c>
      <c r="G141" s="136" t="s">
        <v>258</v>
      </c>
      <c r="H141" s="137">
        <v>52</v>
      </c>
      <c r="I141" s="138"/>
      <c r="J141" s="139">
        <f t="shared" si="0"/>
        <v>0</v>
      </c>
      <c r="K141" s="140"/>
      <c r="L141" s="28"/>
      <c r="M141" s="141" t="s">
        <v>1</v>
      </c>
      <c r="N141" s="142" t="s">
        <v>42</v>
      </c>
      <c r="P141" s="143">
        <f t="shared" si="1"/>
        <v>0</v>
      </c>
      <c r="Q141" s="143">
        <v>0</v>
      </c>
      <c r="R141" s="143">
        <f t="shared" si="2"/>
        <v>0</v>
      </c>
      <c r="S141" s="143">
        <v>0</v>
      </c>
      <c r="T141" s="144">
        <f t="shared" si="3"/>
        <v>0</v>
      </c>
      <c r="AR141" s="145" t="s">
        <v>194</v>
      </c>
      <c r="AT141" s="145" t="s">
        <v>190</v>
      </c>
      <c r="AU141" s="145" t="s">
        <v>87</v>
      </c>
      <c r="AY141" s="13" t="s">
        <v>188</v>
      </c>
      <c r="BE141" s="146">
        <f t="shared" si="4"/>
        <v>0</v>
      </c>
      <c r="BF141" s="146">
        <f t="shared" si="5"/>
        <v>0</v>
      </c>
      <c r="BG141" s="146">
        <f t="shared" si="6"/>
        <v>0</v>
      </c>
      <c r="BH141" s="146">
        <f t="shared" si="7"/>
        <v>0</v>
      </c>
      <c r="BI141" s="146">
        <f t="shared" si="8"/>
        <v>0</v>
      </c>
      <c r="BJ141" s="13" t="s">
        <v>85</v>
      </c>
      <c r="BK141" s="146">
        <f t="shared" si="9"/>
        <v>0</v>
      </c>
      <c r="BL141" s="13" t="s">
        <v>194</v>
      </c>
      <c r="BM141" s="145" t="s">
        <v>2719</v>
      </c>
    </row>
    <row r="142" spans="2:65" s="1" customFormat="1" ht="44.25" customHeight="1">
      <c r="B142" s="28"/>
      <c r="C142" s="133" t="s">
        <v>8</v>
      </c>
      <c r="D142" s="133" t="s">
        <v>190</v>
      </c>
      <c r="E142" s="134" t="s">
        <v>1842</v>
      </c>
      <c r="F142" s="135" t="s">
        <v>1843</v>
      </c>
      <c r="G142" s="136" t="s">
        <v>258</v>
      </c>
      <c r="H142" s="137">
        <v>5.2</v>
      </c>
      <c r="I142" s="138"/>
      <c r="J142" s="139">
        <f t="shared" si="0"/>
        <v>0</v>
      </c>
      <c r="K142" s="140"/>
      <c r="L142" s="28"/>
      <c r="M142" s="141" t="s">
        <v>1</v>
      </c>
      <c r="N142" s="142" t="s">
        <v>42</v>
      </c>
      <c r="P142" s="143">
        <f t="shared" si="1"/>
        <v>0</v>
      </c>
      <c r="Q142" s="143">
        <v>0</v>
      </c>
      <c r="R142" s="143">
        <f t="shared" si="2"/>
        <v>0</v>
      </c>
      <c r="S142" s="143">
        <v>0</v>
      </c>
      <c r="T142" s="144">
        <f t="shared" si="3"/>
        <v>0</v>
      </c>
      <c r="AR142" s="145" t="s">
        <v>194</v>
      </c>
      <c r="AT142" s="145" t="s">
        <v>190</v>
      </c>
      <c r="AU142" s="145" t="s">
        <v>87</v>
      </c>
      <c r="AY142" s="13" t="s">
        <v>188</v>
      </c>
      <c r="BE142" s="146">
        <f t="shared" si="4"/>
        <v>0</v>
      </c>
      <c r="BF142" s="146">
        <f t="shared" si="5"/>
        <v>0</v>
      </c>
      <c r="BG142" s="146">
        <f t="shared" si="6"/>
        <v>0</v>
      </c>
      <c r="BH142" s="146">
        <f t="shared" si="7"/>
        <v>0</v>
      </c>
      <c r="BI142" s="146">
        <f t="shared" si="8"/>
        <v>0</v>
      </c>
      <c r="BJ142" s="13" t="s">
        <v>85</v>
      </c>
      <c r="BK142" s="146">
        <f t="shared" si="9"/>
        <v>0</v>
      </c>
      <c r="BL142" s="13" t="s">
        <v>194</v>
      </c>
      <c r="BM142" s="145" t="s">
        <v>2720</v>
      </c>
    </row>
    <row r="143" spans="2:65" s="1" customFormat="1" ht="44.25" customHeight="1">
      <c r="B143" s="28"/>
      <c r="C143" s="133" t="s">
        <v>239</v>
      </c>
      <c r="D143" s="133" t="s">
        <v>190</v>
      </c>
      <c r="E143" s="134" t="s">
        <v>265</v>
      </c>
      <c r="F143" s="135" t="s">
        <v>354</v>
      </c>
      <c r="G143" s="136" t="s">
        <v>267</v>
      </c>
      <c r="H143" s="137">
        <v>10.4</v>
      </c>
      <c r="I143" s="138"/>
      <c r="J143" s="139">
        <f t="shared" si="0"/>
        <v>0</v>
      </c>
      <c r="K143" s="140"/>
      <c r="L143" s="28"/>
      <c r="M143" s="141" t="s">
        <v>1</v>
      </c>
      <c r="N143" s="142" t="s">
        <v>42</v>
      </c>
      <c r="P143" s="143">
        <f t="shared" si="1"/>
        <v>0</v>
      </c>
      <c r="Q143" s="143">
        <v>0</v>
      </c>
      <c r="R143" s="143">
        <f t="shared" si="2"/>
        <v>0</v>
      </c>
      <c r="S143" s="143">
        <v>0</v>
      </c>
      <c r="T143" s="144">
        <f t="shared" si="3"/>
        <v>0</v>
      </c>
      <c r="AR143" s="145" t="s">
        <v>194</v>
      </c>
      <c r="AT143" s="145" t="s">
        <v>190</v>
      </c>
      <c r="AU143" s="145" t="s">
        <v>87</v>
      </c>
      <c r="AY143" s="13" t="s">
        <v>188</v>
      </c>
      <c r="BE143" s="146">
        <f t="shared" si="4"/>
        <v>0</v>
      </c>
      <c r="BF143" s="146">
        <f t="shared" si="5"/>
        <v>0</v>
      </c>
      <c r="BG143" s="146">
        <f t="shared" si="6"/>
        <v>0</v>
      </c>
      <c r="BH143" s="146">
        <f t="shared" si="7"/>
        <v>0</v>
      </c>
      <c r="BI143" s="146">
        <f t="shared" si="8"/>
        <v>0</v>
      </c>
      <c r="BJ143" s="13" t="s">
        <v>85</v>
      </c>
      <c r="BK143" s="146">
        <f t="shared" si="9"/>
        <v>0</v>
      </c>
      <c r="BL143" s="13" t="s">
        <v>194</v>
      </c>
      <c r="BM143" s="145" t="s">
        <v>2721</v>
      </c>
    </row>
    <row r="144" spans="2:65" s="1" customFormat="1" ht="37.700000000000003" customHeight="1">
      <c r="B144" s="28"/>
      <c r="C144" s="133" t="s">
        <v>243</v>
      </c>
      <c r="D144" s="133" t="s">
        <v>190</v>
      </c>
      <c r="E144" s="134" t="s">
        <v>2722</v>
      </c>
      <c r="F144" s="135" t="s">
        <v>2723</v>
      </c>
      <c r="G144" s="136" t="s">
        <v>258</v>
      </c>
      <c r="H144" s="137">
        <v>14.4</v>
      </c>
      <c r="I144" s="138"/>
      <c r="J144" s="139">
        <f t="shared" si="0"/>
        <v>0</v>
      </c>
      <c r="K144" s="140"/>
      <c r="L144" s="28"/>
      <c r="M144" s="141" t="s">
        <v>1</v>
      </c>
      <c r="N144" s="142" t="s">
        <v>42</v>
      </c>
      <c r="P144" s="143">
        <f t="shared" si="1"/>
        <v>0</v>
      </c>
      <c r="Q144" s="143">
        <v>0</v>
      </c>
      <c r="R144" s="143">
        <f t="shared" si="2"/>
        <v>0</v>
      </c>
      <c r="S144" s="143">
        <v>0</v>
      </c>
      <c r="T144" s="144">
        <f t="shared" si="3"/>
        <v>0</v>
      </c>
      <c r="AR144" s="145" t="s">
        <v>194</v>
      </c>
      <c r="AT144" s="145" t="s">
        <v>190</v>
      </c>
      <c r="AU144" s="145" t="s">
        <v>87</v>
      </c>
      <c r="AY144" s="13" t="s">
        <v>188</v>
      </c>
      <c r="BE144" s="146">
        <f t="shared" si="4"/>
        <v>0</v>
      </c>
      <c r="BF144" s="146">
        <f t="shared" si="5"/>
        <v>0</v>
      </c>
      <c r="BG144" s="146">
        <f t="shared" si="6"/>
        <v>0</v>
      </c>
      <c r="BH144" s="146">
        <f t="shared" si="7"/>
        <v>0</v>
      </c>
      <c r="BI144" s="146">
        <f t="shared" si="8"/>
        <v>0</v>
      </c>
      <c r="BJ144" s="13" t="s">
        <v>85</v>
      </c>
      <c r="BK144" s="146">
        <f t="shared" si="9"/>
        <v>0</v>
      </c>
      <c r="BL144" s="13" t="s">
        <v>194</v>
      </c>
      <c r="BM144" s="145" t="s">
        <v>2724</v>
      </c>
    </row>
    <row r="145" spans="2:65" s="1" customFormat="1" ht="44.25" customHeight="1">
      <c r="B145" s="28"/>
      <c r="C145" s="133" t="s">
        <v>247</v>
      </c>
      <c r="D145" s="133" t="s">
        <v>190</v>
      </c>
      <c r="E145" s="134" t="s">
        <v>1846</v>
      </c>
      <c r="F145" s="135" t="s">
        <v>1847</v>
      </c>
      <c r="G145" s="136" t="s">
        <v>258</v>
      </c>
      <c r="H145" s="137">
        <v>14.4</v>
      </c>
      <c r="I145" s="138"/>
      <c r="J145" s="139">
        <f t="shared" si="0"/>
        <v>0</v>
      </c>
      <c r="K145" s="140"/>
      <c r="L145" s="28"/>
      <c r="M145" s="141" t="s">
        <v>1</v>
      </c>
      <c r="N145" s="142" t="s">
        <v>42</v>
      </c>
      <c r="P145" s="143">
        <f t="shared" si="1"/>
        <v>0</v>
      </c>
      <c r="Q145" s="143">
        <v>0</v>
      </c>
      <c r="R145" s="143">
        <f t="shared" si="2"/>
        <v>0</v>
      </c>
      <c r="S145" s="143">
        <v>0</v>
      </c>
      <c r="T145" s="144">
        <f t="shared" si="3"/>
        <v>0</v>
      </c>
      <c r="AR145" s="145" t="s">
        <v>194</v>
      </c>
      <c r="AT145" s="145" t="s">
        <v>190</v>
      </c>
      <c r="AU145" s="145" t="s">
        <v>87</v>
      </c>
      <c r="AY145" s="13" t="s">
        <v>188</v>
      </c>
      <c r="BE145" s="146">
        <f t="shared" si="4"/>
        <v>0</v>
      </c>
      <c r="BF145" s="146">
        <f t="shared" si="5"/>
        <v>0</v>
      </c>
      <c r="BG145" s="146">
        <f t="shared" si="6"/>
        <v>0</v>
      </c>
      <c r="BH145" s="146">
        <f t="shared" si="7"/>
        <v>0</v>
      </c>
      <c r="BI145" s="146">
        <f t="shared" si="8"/>
        <v>0</v>
      </c>
      <c r="BJ145" s="13" t="s">
        <v>85</v>
      </c>
      <c r="BK145" s="146">
        <f t="shared" si="9"/>
        <v>0</v>
      </c>
      <c r="BL145" s="13" t="s">
        <v>194</v>
      </c>
      <c r="BM145" s="145" t="s">
        <v>2725</v>
      </c>
    </row>
    <row r="146" spans="2:65" s="1" customFormat="1" ht="66.75" customHeight="1">
      <c r="B146" s="28"/>
      <c r="C146" s="133" t="s">
        <v>251</v>
      </c>
      <c r="D146" s="133" t="s">
        <v>190</v>
      </c>
      <c r="E146" s="134" t="s">
        <v>1852</v>
      </c>
      <c r="F146" s="135" t="s">
        <v>1853</v>
      </c>
      <c r="G146" s="136" t="s">
        <v>258</v>
      </c>
      <c r="H146" s="137">
        <v>3.7</v>
      </c>
      <c r="I146" s="138"/>
      <c r="J146" s="139">
        <f t="shared" si="0"/>
        <v>0</v>
      </c>
      <c r="K146" s="140"/>
      <c r="L146" s="28"/>
      <c r="M146" s="141" t="s">
        <v>1</v>
      </c>
      <c r="N146" s="142" t="s">
        <v>42</v>
      </c>
      <c r="P146" s="143">
        <f t="shared" si="1"/>
        <v>0</v>
      </c>
      <c r="Q146" s="143">
        <v>0</v>
      </c>
      <c r="R146" s="143">
        <f t="shared" si="2"/>
        <v>0</v>
      </c>
      <c r="S146" s="143">
        <v>0</v>
      </c>
      <c r="T146" s="144">
        <f t="shared" si="3"/>
        <v>0</v>
      </c>
      <c r="AR146" s="145" t="s">
        <v>194</v>
      </c>
      <c r="AT146" s="145" t="s">
        <v>190</v>
      </c>
      <c r="AU146" s="145" t="s">
        <v>87</v>
      </c>
      <c r="AY146" s="13" t="s">
        <v>188</v>
      </c>
      <c r="BE146" s="146">
        <f t="shared" si="4"/>
        <v>0</v>
      </c>
      <c r="BF146" s="146">
        <f t="shared" si="5"/>
        <v>0</v>
      </c>
      <c r="BG146" s="146">
        <f t="shared" si="6"/>
        <v>0</v>
      </c>
      <c r="BH146" s="146">
        <f t="shared" si="7"/>
        <v>0</v>
      </c>
      <c r="BI146" s="146">
        <f t="shared" si="8"/>
        <v>0</v>
      </c>
      <c r="BJ146" s="13" t="s">
        <v>85</v>
      </c>
      <c r="BK146" s="146">
        <f t="shared" si="9"/>
        <v>0</v>
      </c>
      <c r="BL146" s="13" t="s">
        <v>194</v>
      </c>
      <c r="BM146" s="145" t="s">
        <v>2726</v>
      </c>
    </row>
    <row r="147" spans="2:65" s="1" customFormat="1" ht="16.5" customHeight="1">
      <c r="B147" s="28"/>
      <c r="C147" s="153" t="s">
        <v>255</v>
      </c>
      <c r="D147" s="153" t="s">
        <v>433</v>
      </c>
      <c r="E147" s="154" t="s">
        <v>1855</v>
      </c>
      <c r="F147" s="155" t="s">
        <v>1856</v>
      </c>
      <c r="G147" s="156" t="s">
        <v>267</v>
      </c>
      <c r="H147" s="157">
        <v>7.03</v>
      </c>
      <c r="I147" s="158"/>
      <c r="J147" s="159">
        <f t="shared" si="0"/>
        <v>0</v>
      </c>
      <c r="K147" s="160"/>
      <c r="L147" s="161"/>
      <c r="M147" s="162" t="s">
        <v>1</v>
      </c>
      <c r="N147" s="163" t="s">
        <v>42</v>
      </c>
      <c r="P147" s="143">
        <f t="shared" si="1"/>
        <v>0</v>
      </c>
      <c r="Q147" s="143">
        <v>1</v>
      </c>
      <c r="R147" s="143">
        <f t="shared" si="2"/>
        <v>7.03</v>
      </c>
      <c r="S147" s="143">
        <v>0</v>
      </c>
      <c r="T147" s="144">
        <f t="shared" si="3"/>
        <v>0</v>
      </c>
      <c r="AR147" s="145" t="s">
        <v>220</v>
      </c>
      <c r="AT147" s="145" t="s">
        <v>433</v>
      </c>
      <c r="AU147" s="145" t="s">
        <v>87</v>
      </c>
      <c r="AY147" s="13" t="s">
        <v>188</v>
      </c>
      <c r="BE147" s="146">
        <f t="shared" si="4"/>
        <v>0</v>
      </c>
      <c r="BF147" s="146">
        <f t="shared" si="5"/>
        <v>0</v>
      </c>
      <c r="BG147" s="146">
        <f t="shared" si="6"/>
        <v>0</v>
      </c>
      <c r="BH147" s="146">
        <f t="shared" si="7"/>
        <v>0</v>
      </c>
      <c r="BI147" s="146">
        <f t="shared" si="8"/>
        <v>0</v>
      </c>
      <c r="BJ147" s="13" t="s">
        <v>85</v>
      </c>
      <c r="BK147" s="146">
        <f t="shared" si="9"/>
        <v>0</v>
      </c>
      <c r="BL147" s="13" t="s">
        <v>194</v>
      </c>
      <c r="BM147" s="145" t="s">
        <v>2727</v>
      </c>
    </row>
    <row r="148" spans="2:65" s="1" customFormat="1" ht="55.5" customHeight="1">
      <c r="B148" s="28"/>
      <c r="C148" s="133" t="s">
        <v>260</v>
      </c>
      <c r="D148" s="133" t="s">
        <v>190</v>
      </c>
      <c r="E148" s="134" t="s">
        <v>1858</v>
      </c>
      <c r="F148" s="135" t="s">
        <v>1859</v>
      </c>
      <c r="G148" s="136" t="s">
        <v>205</v>
      </c>
      <c r="H148" s="137">
        <v>12</v>
      </c>
      <c r="I148" s="138"/>
      <c r="J148" s="139">
        <f t="shared" si="0"/>
        <v>0</v>
      </c>
      <c r="K148" s="140"/>
      <c r="L148" s="28"/>
      <c r="M148" s="141" t="s">
        <v>1</v>
      </c>
      <c r="N148" s="142" t="s">
        <v>42</v>
      </c>
      <c r="P148" s="143">
        <f t="shared" si="1"/>
        <v>0</v>
      </c>
      <c r="Q148" s="143">
        <v>0</v>
      </c>
      <c r="R148" s="143">
        <f t="shared" si="2"/>
        <v>0</v>
      </c>
      <c r="S148" s="143">
        <v>0</v>
      </c>
      <c r="T148" s="144">
        <f t="shared" si="3"/>
        <v>0</v>
      </c>
      <c r="AR148" s="145" t="s">
        <v>194</v>
      </c>
      <c r="AT148" s="145" t="s">
        <v>190</v>
      </c>
      <c r="AU148" s="145" t="s">
        <v>87</v>
      </c>
      <c r="AY148" s="13" t="s">
        <v>188</v>
      </c>
      <c r="BE148" s="146">
        <f t="shared" si="4"/>
        <v>0</v>
      </c>
      <c r="BF148" s="146">
        <f t="shared" si="5"/>
        <v>0</v>
      </c>
      <c r="BG148" s="146">
        <f t="shared" si="6"/>
        <v>0</v>
      </c>
      <c r="BH148" s="146">
        <f t="shared" si="7"/>
        <v>0</v>
      </c>
      <c r="BI148" s="146">
        <f t="shared" si="8"/>
        <v>0</v>
      </c>
      <c r="BJ148" s="13" t="s">
        <v>85</v>
      </c>
      <c r="BK148" s="146">
        <f t="shared" si="9"/>
        <v>0</v>
      </c>
      <c r="BL148" s="13" t="s">
        <v>194</v>
      </c>
      <c r="BM148" s="145" t="s">
        <v>2728</v>
      </c>
    </row>
    <row r="149" spans="2:65" s="1" customFormat="1" ht="37.700000000000003" customHeight="1">
      <c r="B149" s="28"/>
      <c r="C149" s="133" t="s">
        <v>264</v>
      </c>
      <c r="D149" s="133" t="s">
        <v>190</v>
      </c>
      <c r="E149" s="134" t="s">
        <v>2440</v>
      </c>
      <c r="F149" s="135" t="s">
        <v>2441</v>
      </c>
      <c r="G149" s="136" t="s">
        <v>205</v>
      </c>
      <c r="H149" s="137">
        <v>2</v>
      </c>
      <c r="I149" s="138"/>
      <c r="J149" s="139">
        <f t="shared" si="0"/>
        <v>0</v>
      </c>
      <c r="K149" s="140"/>
      <c r="L149" s="28"/>
      <c r="M149" s="141" t="s">
        <v>1</v>
      </c>
      <c r="N149" s="142" t="s">
        <v>42</v>
      </c>
      <c r="P149" s="143">
        <f t="shared" si="1"/>
        <v>0</v>
      </c>
      <c r="Q149" s="143">
        <v>0</v>
      </c>
      <c r="R149" s="143">
        <f t="shared" si="2"/>
        <v>0</v>
      </c>
      <c r="S149" s="143">
        <v>0</v>
      </c>
      <c r="T149" s="144">
        <f t="shared" si="3"/>
        <v>0</v>
      </c>
      <c r="AR149" s="145" t="s">
        <v>194</v>
      </c>
      <c r="AT149" s="145" t="s">
        <v>190</v>
      </c>
      <c r="AU149" s="145" t="s">
        <v>87</v>
      </c>
      <c r="AY149" s="13" t="s">
        <v>188</v>
      </c>
      <c r="BE149" s="146">
        <f t="shared" si="4"/>
        <v>0</v>
      </c>
      <c r="BF149" s="146">
        <f t="shared" si="5"/>
        <v>0</v>
      </c>
      <c r="BG149" s="146">
        <f t="shared" si="6"/>
        <v>0</v>
      </c>
      <c r="BH149" s="146">
        <f t="shared" si="7"/>
        <v>0</v>
      </c>
      <c r="BI149" s="146">
        <f t="shared" si="8"/>
        <v>0</v>
      </c>
      <c r="BJ149" s="13" t="s">
        <v>85</v>
      </c>
      <c r="BK149" s="146">
        <f t="shared" si="9"/>
        <v>0</v>
      </c>
      <c r="BL149" s="13" t="s">
        <v>194</v>
      </c>
      <c r="BM149" s="145" t="s">
        <v>2729</v>
      </c>
    </row>
    <row r="150" spans="2:65" s="1" customFormat="1" ht="37.700000000000003" customHeight="1">
      <c r="B150" s="28"/>
      <c r="C150" s="133" t="s">
        <v>269</v>
      </c>
      <c r="D150" s="133" t="s">
        <v>190</v>
      </c>
      <c r="E150" s="134" t="s">
        <v>2443</v>
      </c>
      <c r="F150" s="135" t="s">
        <v>2444</v>
      </c>
      <c r="G150" s="136" t="s">
        <v>205</v>
      </c>
      <c r="H150" s="137">
        <v>2</v>
      </c>
      <c r="I150" s="138"/>
      <c r="J150" s="139">
        <f t="shared" si="0"/>
        <v>0</v>
      </c>
      <c r="K150" s="140"/>
      <c r="L150" s="28"/>
      <c r="M150" s="141" t="s">
        <v>1</v>
      </c>
      <c r="N150" s="142" t="s">
        <v>42</v>
      </c>
      <c r="P150" s="143">
        <f t="shared" si="1"/>
        <v>0</v>
      </c>
      <c r="Q150" s="143">
        <v>0</v>
      </c>
      <c r="R150" s="143">
        <f t="shared" si="2"/>
        <v>0</v>
      </c>
      <c r="S150" s="143">
        <v>0</v>
      </c>
      <c r="T150" s="144">
        <f t="shared" si="3"/>
        <v>0</v>
      </c>
      <c r="AR150" s="145" t="s">
        <v>194</v>
      </c>
      <c r="AT150" s="145" t="s">
        <v>190</v>
      </c>
      <c r="AU150" s="145" t="s">
        <v>87</v>
      </c>
      <c r="AY150" s="13" t="s">
        <v>188</v>
      </c>
      <c r="BE150" s="146">
        <f t="shared" si="4"/>
        <v>0</v>
      </c>
      <c r="BF150" s="146">
        <f t="shared" si="5"/>
        <v>0</v>
      </c>
      <c r="BG150" s="146">
        <f t="shared" si="6"/>
        <v>0</v>
      </c>
      <c r="BH150" s="146">
        <f t="shared" si="7"/>
        <v>0</v>
      </c>
      <c r="BI150" s="146">
        <f t="shared" si="8"/>
        <v>0</v>
      </c>
      <c r="BJ150" s="13" t="s">
        <v>85</v>
      </c>
      <c r="BK150" s="146">
        <f t="shared" si="9"/>
        <v>0</v>
      </c>
      <c r="BL150" s="13" t="s">
        <v>194</v>
      </c>
      <c r="BM150" s="145" t="s">
        <v>2730</v>
      </c>
    </row>
    <row r="151" spans="2:65" s="1" customFormat="1" ht="16.5" customHeight="1">
      <c r="B151" s="28"/>
      <c r="C151" s="153" t="s">
        <v>7</v>
      </c>
      <c r="D151" s="153" t="s">
        <v>433</v>
      </c>
      <c r="E151" s="154" t="s">
        <v>2446</v>
      </c>
      <c r="F151" s="155" t="s">
        <v>2447</v>
      </c>
      <c r="G151" s="156" t="s">
        <v>377</v>
      </c>
      <c r="H151" s="157">
        <v>0.06</v>
      </c>
      <c r="I151" s="158"/>
      <c r="J151" s="159">
        <f t="shared" si="0"/>
        <v>0</v>
      </c>
      <c r="K151" s="160"/>
      <c r="L151" s="161"/>
      <c r="M151" s="162" t="s">
        <v>1</v>
      </c>
      <c r="N151" s="163" t="s">
        <v>42</v>
      </c>
      <c r="P151" s="143">
        <f t="shared" si="1"/>
        <v>0</v>
      </c>
      <c r="Q151" s="143">
        <v>1E-3</v>
      </c>
      <c r="R151" s="143">
        <f t="shared" si="2"/>
        <v>6.0000000000000002E-5</v>
      </c>
      <c r="S151" s="143">
        <v>0</v>
      </c>
      <c r="T151" s="144">
        <f t="shared" si="3"/>
        <v>0</v>
      </c>
      <c r="AR151" s="145" t="s">
        <v>220</v>
      </c>
      <c r="AT151" s="145" t="s">
        <v>433</v>
      </c>
      <c r="AU151" s="145" t="s">
        <v>87</v>
      </c>
      <c r="AY151" s="13" t="s">
        <v>188</v>
      </c>
      <c r="BE151" s="146">
        <f t="shared" si="4"/>
        <v>0</v>
      </c>
      <c r="BF151" s="146">
        <f t="shared" si="5"/>
        <v>0</v>
      </c>
      <c r="BG151" s="146">
        <f t="shared" si="6"/>
        <v>0</v>
      </c>
      <c r="BH151" s="146">
        <f t="shared" si="7"/>
        <v>0</v>
      </c>
      <c r="BI151" s="146">
        <f t="shared" si="8"/>
        <v>0</v>
      </c>
      <c r="BJ151" s="13" t="s">
        <v>85</v>
      </c>
      <c r="BK151" s="146">
        <f t="shared" si="9"/>
        <v>0</v>
      </c>
      <c r="BL151" s="13" t="s">
        <v>194</v>
      </c>
      <c r="BM151" s="145" t="s">
        <v>2731</v>
      </c>
    </row>
    <row r="152" spans="2:65" s="1" customFormat="1" ht="21.75" customHeight="1">
      <c r="B152" s="28"/>
      <c r="C152" s="133" t="s">
        <v>277</v>
      </c>
      <c r="D152" s="133" t="s">
        <v>190</v>
      </c>
      <c r="E152" s="134" t="s">
        <v>2732</v>
      </c>
      <c r="F152" s="135" t="s">
        <v>2733</v>
      </c>
      <c r="G152" s="136" t="s">
        <v>205</v>
      </c>
      <c r="H152" s="137">
        <v>2</v>
      </c>
      <c r="I152" s="138"/>
      <c r="J152" s="139">
        <f t="shared" si="0"/>
        <v>0</v>
      </c>
      <c r="K152" s="140"/>
      <c r="L152" s="28"/>
      <c r="M152" s="141" t="s">
        <v>1</v>
      </c>
      <c r="N152" s="142" t="s">
        <v>42</v>
      </c>
      <c r="P152" s="143">
        <f t="shared" si="1"/>
        <v>0</v>
      </c>
      <c r="Q152" s="143">
        <v>0</v>
      </c>
      <c r="R152" s="143">
        <f t="shared" si="2"/>
        <v>0</v>
      </c>
      <c r="S152" s="143">
        <v>0</v>
      </c>
      <c r="T152" s="144">
        <f t="shared" si="3"/>
        <v>0</v>
      </c>
      <c r="AR152" s="145" t="s">
        <v>194</v>
      </c>
      <c r="AT152" s="145" t="s">
        <v>190</v>
      </c>
      <c r="AU152" s="145" t="s">
        <v>87</v>
      </c>
      <c r="AY152" s="13" t="s">
        <v>188</v>
      </c>
      <c r="BE152" s="146">
        <f t="shared" si="4"/>
        <v>0</v>
      </c>
      <c r="BF152" s="146">
        <f t="shared" si="5"/>
        <v>0</v>
      </c>
      <c r="BG152" s="146">
        <f t="shared" si="6"/>
        <v>0</v>
      </c>
      <c r="BH152" s="146">
        <f t="shared" si="7"/>
        <v>0</v>
      </c>
      <c r="BI152" s="146">
        <f t="shared" si="8"/>
        <v>0</v>
      </c>
      <c r="BJ152" s="13" t="s">
        <v>85</v>
      </c>
      <c r="BK152" s="146">
        <f t="shared" si="9"/>
        <v>0</v>
      </c>
      <c r="BL152" s="13" t="s">
        <v>194</v>
      </c>
      <c r="BM152" s="145" t="s">
        <v>2734</v>
      </c>
    </row>
    <row r="153" spans="2:65" s="1" customFormat="1" ht="48.95" customHeight="1">
      <c r="B153" s="28"/>
      <c r="C153" s="133" t="s">
        <v>282</v>
      </c>
      <c r="D153" s="133" t="s">
        <v>190</v>
      </c>
      <c r="E153" s="134" t="s">
        <v>2669</v>
      </c>
      <c r="F153" s="135" t="s">
        <v>2735</v>
      </c>
      <c r="G153" s="136" t="s">
        <v>205</v>
      </c>
      <c r="H153" s="137">
        <v>2</v>
      </c>
      <c r="I153" s="138"/>
      <c r="J153" s="139">
        <f t="shared" si="0"/>
        <v>0</v>
      </c>
      <c r="K153" s="140"/>
      <c r="L153" s="28"/>
      <c r="M153" s="141" t="s">
        <v>1</v>
      </c>
      <c r="N153" s="142" t="s">
        <v>42</v>
      </c>
      <c r="P153" s="143">
        <f t="shared" si="1"/>
        <v>0</v>
      </c>
      <c r="Q153" s="143">
        <v>0</v>
      </c>
      <c r="R153" s="143">
        <f t="shared" si="2"/>
        <v>0</v>
      </c>
      <c r="S153" s="143">
        <v>0</v>
      </c>
      <c r="T153" s="144">
        <f t="shared" si="3"/>
        <v>0</v>
      </c>
      <c r="AR153" s="145" t="s">
        <v>194</v>
      </c>
      <c r="AT153" s="145" t="s">
        <v>190</v>
      </c>
      <c r="AU153" s="145" t="s">
        <v>87</v>
      </c>
      <c r="AY153" s="13" t="s">
        <v>188</v>
      </c>
      <c r="BE153" s="146">
        <f t="shared" si="4"/>
        <v>0</v>
      </c>
      <c r="BF153" s="146">
        <f t="shared" si="5"/>
        <v>0</v>
      </c>
      <c r="BG153" s="146">
        <f t="shared" si="6"/>
        <v>0</v>
      </c>
      <c r="BH153" s="146">
        <f t="shared" si="7"/>
        <v>0</v>
      </c>
      <c r="BI153" s="146">
        <f t="shared" si="8"/>
        <v>0</v>
      </c>
      <c r="BJ153" s="13" t="s">
        <v>85</v>
      </c>
      <c r="BK153" s="146">
        <f t="shared" si="9"/>
        <v>0</v>
      </c>
      <c r="BL153" s="13" t="s">
        <v>194</v>
      </c>
      <c r="BM153" s="145" t="s">
        <v>2736</v>
      </c>
    </row>
    <row r="154" spans="2:65" s="11" customFormat="1" ht="22.7" customHeight="1">
      <c r="B154" s="121"/>
      <c r="D154" s="122" t="s">
        <v>76</v>
      </c>
      <c r="E154" s="131" t="s">
        <v>194</v>
      </c>
      <c r="F154" s="131" t="s">
        <v>710</v>
      </c>
      <c r="I154" s="124"/>
      <c r="J154" s="132">
        <f>BK154</f>
        <v>0</v>
      </c>
      <c r="L154" s="121"/>
      <c r="M154" s="126"/>
      <c r="P154" s="127">
        <f>P155</f>
        <v>0</v>
      </c>
      <c r="R154" s="127">
        <f>R155</f>
        <v>2.8361550000000002</v>
      </c>
      <c r="T154" s="128">
        <f>T155</f>
        <v>0</v>
      </c>
      <c r="AR154" s="122" t="s">
        <v>85</v>
      </c>
      <c r="AT154" s="129" t="s">
        <v>76</v>
      </c>
      <c r="AU154" s="129" t="s">
        <v>85</v>
      </c>
      <c r="AY154" s="122" t="s">
        <v>188</v>
      </c>
      <c r="BK154" s="130">
        <f>BK155</f>
        <v>0</v>
      </c>
    </row>
    <row r="155" spans="2:65" s="1" customFormat="1" ht="33" customHeight="1">
      <c r="B155" s="28"/>
      <c r="C155" s="133" t="s">
        <v>286</v>
      </c>
      <c r="D155" s="133" t="s">
        <v>190</v>
      </c>
      <c r="E155" s="134" t="s">
        <v>1861</v>
      </c>
      <c r="F155" s="135" t="s">
        <v>1862</v>
      </c>
      <c r="G155" s="136" t="s">
        <v>258</v>
      </c>
      <c r="H155" s="137">
        <v>1.5</v>
      </c>
      <c r="I155" s="138"/>
      <c r="J155" s="139">
        <f>ROUND(I155*H155,2)</f>
        <v>0</v>
      </c>
      <c r="K155" s="140"/>
      <c r="L155" s="28"/>
      <c r="M155" s="141" t="s">
        <v>1</v>
      </c>
      <c r="N155" s="142" t="s">
        <v>42</v>
      </c>
      <c r="P155" s="143">
        <f>O155*H155</f>
        <v>0</v>
      </c>
      <c r="Q155" s="143">
        <v>1.8907700000000001</v>
      </c>
      <c r="R155" s="143">
        <f>Q155*H155</f>
        <v>2.8361550000000002</v>
      </c>
      <c r="S155" s="143">
        <v>0</v>
      </c>
      <c r="T155" s="144">
        <f>S155*H155</f>
        <v>0</v>
      </c>
      <c r="AR155" s="145" t="s">
        <v>194</v>
      </c>
      <c r="AT155" s="145" t="s">
        <v>190</v>
      </c>
      <c r="AU155" s="145" t="s">
        <v>87</v>
      </c>
      <c r="AY155" s="13" t="s">
        <v>188</v>
      </c>
      <c r="BE155" s="146">
        <f>IF(N155="základní",J155,0)</f>
        <v>0</v>
      </c>
      <c r="BF155" s="146">
        <f>IF(N155="snížená",J155,0)</f>
        <v>0</v>
      </c>
      <c r="BG155" s="146">
        <f>IF(N155="zákl. přenesená",J155,0)</f>
        <v>0</v>
      </c>
      <c r="BH155" s="146">
        <f>IF(N155="sníž. přenesená",J155,0)</f>
        <v>0</v>
      </c>
      <c r="BI155" s="146">
        <f>IF(N155="nulová",J155,0)</f>
        <v>0</v>
      </c>
      <c r="BJ155" s="13" t="s">
        <v>85</v>
      </c>
      <c r="BK155" s="146">
        <f>ROUND(I155*H155,2)</f>
        <v>0</v>
      </c>
      <c r="BL155" s="13" t="s">
        <v>194</v>
      </c>
      <c r="BM155" s="145" t="s">
        <v>2737</v>
      </c>
    </row>
    <row r="156" spans="2:65" s="11" customFormat="1" ht="22.7" customHeight="1">
      <c r="B156" s="121"/>
      <c r="D156" s="122" t="s">
        <v>76</v>
      </c>
      <c r="E156" s="131" t="s">
        <v>207</v>
      </c>
      <c r="F156" s="131" t="s">
        <v>450</v>
      </c>
      <c r="I156" s="124"/>
      <c r="J156" s="132">
        <f>BK156</f>
        <v>0</v>
      </c>
      <c r="L156" s="121"/>
      <c r="M156" s="126"/>
      <c r="P156" s="127">
        <f>SUM(P157:P160)</f>
        <v>0</v>
      </c>
      <c r="R156" s="127">
        <f>SUM(R157:R160)</f>
        <v>3.6863400000000004</v>
      </c>
      <c r="T156" s="128">
        <f>SUM(T157:T160)</f>
        <v>0</v>
      </c>
      <c r="AR156" s="122" t="s">
        <v>85</v>
      </c>
      <c r="AT156" s="129" t="s">
        <v>76</v>
      </c>
      <c r="AU156" s="129" t="s">
        <v>85</v>
      </c>
      <c r="AY156" s="122" t="s">
        <v>188</v>
      </c>
      <c r="BK156" s="130">
        <f>SUM(BK157:BK160)</f>
        <v>0</v>
      </c>
    </row>
    <row r="157" spans="2:65" s="1" customFormat="1" ht="37.700000000000003" customHeight="1">
      <c r="B157" s="28"/>
      <c r="C157" s="133" t="s">
        <v>290</v>
      </c>
      <c r="D157" s="133" t="s">
        <v>190</v>
      </c>
      <c r="E157" s="134" t="s">
        <v>2738</v>
      </c>
      <c r="F157" s="135" t="s">
        <v>2739</v>
      </c>
      <c r="G157" s="136" t="s">
        <v>205</v>
      </c>
      <c r="H157" s="137">
        <v>3</v>
      </c>
      <c r="I157" s="138"/>
      <c r="J157" s="139">
        <f>ROUND(I157*H157,2)</f>
        <v>0</v>
      </c>
      <c r="K157" s="140"/>
      <c r="L157" s="28"/>
      <c r="M157" s="141" t="s">
        <v>1</v>
      </c>
      <c r="N157" s="142" t="s">
        <v>42</v>
      </c>
      <c r="P157" s="143">
        <f>O157*H157</f>
        <v>0</v>
      </c>
      <c r="Q157" s="143">
        <v>0.46</v>
      </c>
      <c r="R157" s="143">
        <f>Q157*H157</f>
        <v>1.3800000000000001</v>
      </c>
      <c r="S157" s="143">
        <v>0</v>
      </c>
      <c r="T157" s="144">
        <f>S157*H157</f>
        <v>0</v>
      </c>
      <c r="AR157" s="145" t="s">
        <v>194</v>
      </c>
      <c r="AT157" s="145" t="s">
        <v>190</v>
      </c>
      <c r="AU157" s="145" t="s">
        <v>87</v>
      </c>
      <c r="AY157" s="13" t="s">
        <v>188</v>
      </c>
      <c r="BE157" s="146">
        <f>IF(N157="základní",J157,0)</f>
        <v>0</v>
      </c>
      <c r="BF157" s="146">
        <f>IF(N157="snížená",J157,0)</f>
        <v>0</v>
      </c>
      <c r="BG157" s="146">
        <f>IF(N157="zákl. přenesená",J157,0)</f>
        <v>0</v>
      </c>
      <c r="BH157" s="146">
        <f>IF(N157="sníž. přenesená",J157,0)</f>
        <v>0</v>
      </c>
      <c r="BI157" s="146">
        <f>IF(N157="nulová",J157,0)</f>
        <v>0</v>
      </c>
      <c r="BJ157" s="13" t="s">
        <v>85</v>
      </c>
      <c r="BK157" s="146">
        <f>ROUND(I157*H157,2)</f>
        <v>0</v>
      </c>
      <c r="BL157" s="13" t="s">
        <v>194</v>
      </c>
      <c r="BM157" s="145" t="s">
        <v>2740</v>
      </c>
    </row>
    <row r="158" spans="2:65" s="1" customFormat="1" ht="44.25" customHeight="1">
      <c r="B158" s="28"/>
      <c r="C158" s="133" t="s">
        <v>294</v>
      </c>
      <c r="D158" s="133" t="s">
        <v>190</v>
      </c>
      <c r="E158" s="134" t="s">
        <v>2741</v>
      </c>
      <c r="F158" s="135" t="s">
        <v>2742</v>
      </c>
      <c r="G158" s="136" t="s">
        <v>205</v>
      </c>
      <c r="H158" s="137">
        <v>3</v>
      </c>
      <c r="I158" s="138"/>
      <c r="J158" s="139">
        <f>ROUND(I158*H158,2)</f>
        <v>0</v>
      </c>
      <c r="K158" s="140"/>
      <c r="L158" s="28"/>
      <c r="M158" s="141" t="s">
        <v>1</v>
      </c>
      <c r="N158" s="142" t="s">
        <v>42</v>
      </c>
      <c r="P158" s="143">
        <f>O158*H158</f>
        <v>0</v>
      </c>
      <c r="Q158" s="143">
        <v>0.26375999999999999</v>
      </c>
      <c r="R158" s="143">
        <f>Q158*H158</f>
        <v>0.79127999999999998</v>
      </c>
      <c r="S158" s="143">
        <v>0</v>
      </c>
      <c r="T158" s="144">
        <f>S158*H158</f>
        <v>0</v>
      </c>
      <c r="AR158" s="145" t="s">
        <v>194</v>
      </c>
      <c r="AT158" s="145" t="s">
        <v>190</v>
      </c>
      <c r="AU158" s="145" t="s">
        <v>87</v>
      </c>
      <c r="AY158" s="13" t="s">
        <v>188</v>
      </c>
      <c r="BE158" s="146">
        <f>IF(N158="základní",J158,0)</f>
        <v>0</v>
      </c>
      <c r="BF158" s="146">
        <f>IF(N158="snížená",J158,0)</f>
        <v>0</v>
      </c>
      <c r="BG158" s="146">
        <f>IF(N158="zákl. přenesená",J158,0)</f>
        <v>0</v>
      </c>
      <c r="BH158" s="146">
        <f>IF(N158="sníž. přenesená",J158,0)</f>
        <v>0</v>
      </c>
      <c r="BI158" s="146">
        <f>IF(N158="nulová",J158,0)</f>
        <v>0</v>
      </c>
      <c r="BJ158" s="13" t="s">
        <v>85</v>
      </c>
      <c r="BK158" s="146">
        <f>ROUND(I158*H158,2)</f>
        <v>0</v>
      </c>
      <c r="BL158" s="13" t="s">
        <v>194</v>
      </c>
      <c r="BM158" s="145" t="s">
        <v>2743</v>
      </c>
    </row>
    <row r="159" spans="2:65" s="1" customFormat="1" ht="44.25" customHeight="1">
      <c r="B159" s="28"/>
      <c r="C159" s="133" t="s">
        <v>298</v>
      </c>
      <c r="D159" s="133" t="s">
        <v>190</v>
      </c>
      <c r="E159" s="134" t="s">
        <v>2744</v>
      </c>
      <c r="F159" s="135" t="s">
        <v>2745</v>
      </c>
      <c r="G159" s="136" t="s">
        <v>205</v>
      </c>
      <c r="H159" s="137">
        <v>3</v>
      </c>
      <c r="I159" s="138"/>
      <c r="J159" s="139">
        <f>ROUND(I159*H159,2)</f>
        <v>0</v>
      </c>
      <c r="K159" s="140"/>
      <c r="L159" s="28"/>
      <c r="M159" s="141" t="s">
        <v>1</v>
      </c>
      <c r="N159" s="142" t="s">
        <v>42</v>
      </c>
      <c r="P159" s="143">
        <f>O159*H159</f>
        <v>0</v>
      </c>
      <c r="Q159" s="143">
        <v>0.37536000000000003</v>
      </c>
      <c r="R159" s="143">
        <f>Q159*H159</f>
        <v>1.12608</v>
      </c>
      <c r="S159" s="143">
        <v>0</v>
      </c>
      <c r="T159" s="144">
        <f>S159*H159</f>
        <v>0</v>
      </c>
      <c r="AR159" s="145" t="s">
        <v>194</v>
      </c>
      <c r="AT159" s="145" t="s">
        <v>190</v>
      </c>
      <c r="AU159" s="145" t="s">
        <v>87</v>
      </c>
      <c r="AY159" s="13" t="s">
        <v>188</v>
      </c>
      <c r="BE159" s="146">
        <f>IF(N159="základní",J159,0)</f>
        <v>0</v>
      </c>
      <c r="BF159" s="146">
        <f>IF(N159="snížená",J159,0)</f>
        <v>0</v>
      </c>
      <c r="BG159" s="146">
        <f>IF(N159="zákl. přenesená",J159,0)</f>
        <v>0</v>
      </c>
      <c r="BH159" s="146">
        <f>IF(N159="sníž. přenesená",J159,0)</f>
        <v>0</v>
      </c>
      <c r="BI159" s="146">
        <f>IF(N159="nulová",J159,0)</f>
        <v>0</v>
      </c>
      <c r="BJ159" s="13" t="s">
        <v>85</v>
      </c>
      <c r="BK159" s="146">
        <f>ROUND(I159*H159,2)</f>
        <v>0</v>
      </c>
      <c r="BL159" s="13" t="s">
        <v>194</v>
      </c>
      <c r="BM159" s="145" t="s">
        <v>2746</v>
      </c>
    </row>
    <row r="160" spans="2:65" s="1" customFormat="1" ht="44.25" customHeight="1">
      <c r="B160" s="28"/>
      <c r="C160" s="133" t="s">
        <v>302</v>
      </c>
      <c r="D160" s="133" t="s">
        <v>190</v>
      </c>
      <c r="E160" s="134" t="s">
        <v>2747</v>
      </c>
      <c r="F160" s="135" t="s">
        <v>2748</v>
      </c>
      <c r="G160" s="136" t="s">
        <v>205</v>
      </c>
      <c r="H160" s="137">
        <v>3</v>
      </c>
      <c r="I160" s="138"/>
      <c r="J160" s="139">
        <f>ROUND(I160*H160,2)</f>
        <v>0</v>
      </c>
      <c r="K160" s="140"/>
      <c r="L160" s="28"/>
      <c r="M160" s="141" t="s">
        <v>1</v>
      </c>
      <c r="N160" s="142" t="s">
        <v>42</v>
      </c>
      <c r="P160" s="143">
        <f>O160*H160</f>
        <v>0</v>
      </c>
      <c r="Q160" s="143">
        <v>0.12966</v>
      </c>
      <c r="R160" s="143">
        <f>Q160*H160</f>
        <v>0.38897999999999999</v>
      </c>
      <c r="S160" s="143">
        <v>0</v>
      </c>
      <c r="T160" s="144">
        <f>S160*H160</f>
        <v>0</v>
      </c>
      <c r="AR160" s="145" t="s">
        <v>194</v>
      </c>
      <c r="AT160" s="145" t="s">
        <v>190</v>
      </c>
      <c r="AU160" s="145" t="s">
        <v>87</v>
      </c>
      <c r="AY160" s="13" t="s">
        <v>188</v>
      </c>
      <c r="BE160" s="146">
        <f>IF(N160="základní",J160,0)</f>
        <v>0</v>
      </c>
      <c r="BF160" s="146">
        <f>IF(N160="snížená",J160,0)</f>
        <v>0</v>
      </c>
      <c r="BG160" s="146">
        <f>IF(N160="zákl. přenesená",J160,0)</f>
        <v>0</v>
      </c>
      <c r="BH160" s="146">
        <f>IF(N160="sníž. přenesená",J160,0)</f>
        <v>0</v>
      </c>
      <c r="BI160" s="146">
        <f>IF(N160="nulová",J160,0)</f>
        <v>0</v>
      </c>
      <c r="BJ160" s="13" t="s">
        <v>85</v>
      </c>
      <c r="BK160" s="146">
        <f>ROUND(I160*H160,2)</f>
        <v>0</v>
      </c>
      <c r="BL160" s="13" t="s">
        <v>194</v>
      </c>
      <c r="BM160" s="145" t="s">
        <v>2749</v>
      </c>
    </row>
    <row r="161" spans="2:65" s="11" customFormat="1" ht="22.7" customHeight="1">
      <c r="B161" s="121"/>
      <c r="D161" s="122" t="s">
        <v>76</v>
      </c>
      <c r="E161" s="131" t="s">
        <v>220</v>
      </c>
      <c r="F161" s="131" t="s">
        <v>478</v>
      </c>
      <c r="I161" s="124"/>
      <c r="J161" s="132">
        <f>BK161</f>
        <v>0</v>
      </c>
      <c r="L161" s="121"/>
      <c r="M161" s="126"/>
      <c r="P161" s="127">
        <f>SUM(P162:P190)</f>
        <v>0</v>
      </c>
      <c r="R161" s="127">
        <f>SUM(R162:R190)</f>
        <v>0.61540000000000006</v>
      </c>
      <c r="T161" s="128">
        <f>SUM(T162:T190)</f>
        <v>5.7680000000000002E-2</v>
      </c>
      <c r="AR161" s="122" t="s">
        <v>85</v>
      </c>
      <c r="AT161" s="129" t="s">
        <v>76</v>
      </c>
      <c r="AU161" s="129" t="s">
        <v>85</v>
      </c>
      <c r="AY161" s="122" t="s">
        <v>188</v>
      </c>
      <c r="BK161" s="130">
        <f>SUM(BK162:BK190)</f>
        <v>0</v>
      </c>
    </row>
    <row r="162" spans="2:65" s="1" customFormat="1" ht="37.700000000000003" customHeight="1">
      <c r="B162" s="28"/>
      <c r="C162" s="133" t="s">
        <v>306</v>
      </c>
      <c r="D162" s="133" t="s">
        <v>190</v>
      </c>
      <c r="E162" s="134" t="s">
        <v>2750</v>
      </c>
      <c r="F162" s="135" t="s">
        <v>2751</v>
      </c>
      <c r="G162" s="136" t="s">
        <v>218</v>
      </c>
      <c r="H162" s="137">
        <v>9</v>
      </c>
      <c r="I162" s="138"/>
      <c r="J162" s="139">
        <f t="shared" ref="J162:J190" si="10">ROUND(I162*H162,2)</f>
        <v>0</v>
      </c>
      <c r="K162" s="140"/>
      <c r="L162" s="28"/>
      <c r="M162" s="141" t="s">
        <v>1</v>
      </c>
      <c r="N162" s="142" t="s">
        <v>42</v>
      </c>
      <c r="P162" s="143">
        <f t="shared" ref="P162:P190" si="11">O162*H162</f>
        <v>0</v>
      </c>
      <c r="Q162" s="143">
        <v>0</v>
      </c>
      <c r="R162" s="143">
        <f t="shared" ref="R162:R190" si="12">Q162*H162</f>
        <v>0</v>
      </c>
      <c r="S162" s="143">
        <v>0</v>
      </c>
      <c r="T162" s="144">
        <f t="shared" ref="T162:T190" si="13">S162*H162</f>
        <v>0</v>
      </c>
      <c r="AR162" s="145" t="s">
        <v>194</v>
      </c>
      <c r="AT162" s="145" t="s">
        <v>190</v>
      </c>
      <c r="AU162" s="145" t="s">
        <v>87</v>
      </c>
      <c r="AY162" s="13" t="s">
        <v>188</v>
      </c>
      <c r="BE162" s="146">
        <f t="shared" ref="BE162:BE190" si="14">IF(N162="základní",J162,0)</f>
        <v>0</v>
      </c>
      <c r="BF162" s="146">
        <f t="shared" ref="BF162:BF190" si="15">IF(N162="snížená",J162,0)</f>
        <v>0</v>
      </c>
      <c r="BG162" s="146">
        <f t="shared" ref="BG162:BG190" si="16">IF(N162="zákl. přenesená",J162,0)</f>
        <v>0</v>
      </c>
      <c r="BH162" s="146">
        <f t="shared" ref="BH162:BH190" si="17">IF(N162="sníž. přenesená",J162,0)</f>
        <v>0</v>
      </c>
      <c r="BI162" s="146">
        <f t="shared" ref="BI162:BI190" si="18">IF(N162="nulová",J162,0)</f>
        <v>0</v>
      </c>
      <c r="BJ162" s="13" t="s">
        <v>85</v>
      </c>
      <c r="BK162" s="146">
        <f t="shared" ref="BK162:BK190" si="19">ROUND(I162*H162,2)</f>
        <v>0</v>
      </c>
      <c r="BL162" s="13" t="s">
        <v>194</v>
      </c>
      <c r="BM162" s="145" t="s">
        <v>2752</v>
      </c>
    </row>
    <row r="163" spans="2:65" s="1" customFormat="1" ht="24.2" customHeight="1">
      <c r="B163" s="28"/>
      <c r="C163" s="153" t="s">
        <v>310</v>
      </c>
      <c r="D163" s="153" t="s">
        <v>433</v>
      </c>
      <c r="E163" s="154" t="s">
        <v>2753</v>
      </c>
      <c r="F163" s="155" t="s">
        <v>2754</v>
      </c>
      <c r="G163" s="156" t="s">
        <v>218</v>
      </c>
      <c r="H163" s="157">
        <v>9</v>
      </c>
      <c r="I163" s="158"/>
      <c r="J163" s="159">
        <f t="shared" si="10"/>
        <v>0</v>
      </c>
      <c r="K163" s="160"/>
      <c r="L163" s="161"/>
      <c r="M163" s="162" t="s">
        <v>1</v>
      </c>
      <c r="N163" s="163" t="s">
        <v>42</v>
      </c>
      <c r="P163" s="143">
        <f t="shared" si="11"/>
        <v>0</v>
      </c>
      <c r="Q163" s="143">
        <v>1.06E-3</v>
      </c>
      <c r="R163" s="143">
        <f t="shared" si="12"/>
        <v>9.5399999999999999E-3</v>
      </c>
      <c r="S163" s="143">
        <v>0</v>
      </c>
      <c r="T163" s="144">
        <f t="shared" si="13"/>
        <v>0</v>
      </c>
      <c r="AR163" s="145" t="s">
        <v>220</v>
      </c>
      <c r="AT163" s="145" t="s">
        <v>433</v>
      </c>
      <c r="AU163" s="145" t="s">
        <v>87</v>
      </c>
      <c r="AY163" s="13" t="s">
        <v>188</v>
      </c>
      <c r="BE163" s="146">
        <f t="shared" si="14"/>
        <v>0</v>
      </c>
      <c r="BF163" s="146">
        <f t="shared" si="15"/>
        <v>0</v>
      </c>
      <c r="BG163" s="146">
        <f t="shared" si="16"/>
        <v>0</v>
      </c>
      <c r="BH163" s="146">
        <f t="shared" si="17"/>
        <v>0</v>
      </c>
      <c r="BI163" s="146">
        <f t="shared" si="18"/>
        <v>0</v>
      </c>
      <c r="BJ163" s="13" t="s">
        <v>85</v>
      </c>
      <c r="BK163" s="146">
        <f t="shared" si="19"/>
        <v>0</v>
      </c>
      <c r="BL163" s="13" t="s">
        <v>194</v>
      </c>
      <c r="BM163" s="145" t="s">
        <v>2755</v>
      </c>
    </row>
    <row r="164" spans="2:65" s="1" customFormat="1" ht="24.2" customHeight="1">
      <c r="B164" s="28"/>
      <c r="C164" s="133" t="s">
        <v>314</v>
      </c>
      <c r="D164" s="133" t="s">
        <v>190</v>
      </c>
      <c r="E164" s="134" t="s">
        <v>2756</v>
      </c>
      <c r="F164" s="135" t="s">
        <v>2757</v>
      </c>
      <c r="G164" s="136" t="s">
        <v>193</v>
      </c>
      <c r="H164" s="137">
        <v>1</v>
      </c>
      <c r="I164" s="138"/>
      <c r="J164" s="139">
        <f t="shared" si="10"/>
        <v>0</v>
      </c>
      <c r="K164" s="140"/>
      <c r="L164" s="28"/>
      <c r="M164" s="141" t="s">
        <v>1</v>
      </c>
      <c r="N164" s="142" t="s">
        <v>42</v>
      </c>
      <c r="P164" s="143">
        <f t="shared" si="11"/>
        <v>0</v>
      </c>
      <c r="Q164" s="143">
        <v>1.6299999999999999E-3</v>
      </c>
      <c r="R164" s="143">
        <f t="shared" si="12"/>
        <v>1.6299999999999999E-3</v>
      </c>
      <c r="S164" s="143">
        <v>0</v>
      </c>
      <c r="T164" s="144">
        <f t="shared" si="13"/>
        <v>0</v>
      </c>
      <c r="AR164" s="145" t="s">
        <v>194</v>
      </c>
      <c r="AT164" s="145" t="s">
        <v>190</v>
      </c>
      <c r="AU164" s="145" t="s">
        <v>87</v>
      </c>
      <c r="AY164" s="13" t="s">
        <v>188</v>
      </c>
      <c r="BE164" s="146">
        <f t="shared" si="14"/>
        <v>0</v>
      </c>
      <c r="BF164" s="146">
        <f t="shared" si="15"/>
        <v>0</v>
      </c>
      <c r="BG164" s="146">
        <f t="shared" si="16"/>
        <v>0</v>
      </c>
      <c r="BH164" s="146">
        <f t="shared" si="17"/>
        <v>0</v>
      </c>
      <c r="BI164" s="146">
        <f t="shared" si="18"/>
        <v>0</v>
      </c>
      <c r="BJ164" s="13" t="s">
        <v>85</v>
      </c>
      <c r="BK164" s="146">
        <f t="shared" si="19"/>
        <v>0</v>
      </c>
      <c r="BL164" s="13" t="s">
        <v>194</v>
      </c>
      <c r="BM164" s="145" t="s">
        <v>2758</v>
      </c>
    </row>
    <row r="165" spans="2:65" s="1" customFormat="1" ht="37.700000000000003" customHeight="1">
      <c r="B165" s="28"/>
      <c r="C165" s="133" t="s">
        <v>318</v>
      </c>
      <c r="D165" s="133" t="s">
        <v>190</v>
      </c>
      <c r="E165" s="134" t="s">
        <v>2759</v>
      </c>
      <c r="F165" s="135" t="s">
        <v>2760</v>
      </c>
      <c r="G165" s="136" t="s">
        <v>193</v>
      </c>
      <c r="H165" s="137">
        <v>1</v>
      </c>
      <c r="I165" s="138"/>
      <c r="J165" s="139">
        <f t="shared" si="10"/>
        <v>0</v>
      </c>
      <c r="K165" s="140"/>
      <c r="L165" s="28"/>
      <c r="M165" s="141" t="s">
        <v>1</v>
      </c>
      <c r="N165" s="142" t="s">
        <v>42</v>
      </c>
      <c r="P165" s="143">
        <f t="shared" si="11"/>
        <v>0</v>
      </c>
      <c r="Q165" s="143">
        <v>0</v>
      </c>
      <c r="R165" s="143">
        <f t="shared" si="12"/>
        <v>0</v>
      </c>
      <c r="S165" s="143">
        <v>7.6800000000000002E-3</v>
      </c>
      <c r="T165" s="144">
        <f t="shared" si="13"/>
        <v>7.6800000000000002E-3</v>
      </c>
      <c r="AR165" s="145" t="s">
        <v>194</v>
      </c>
      <c r="AT165" s="145" t="s">
        <v>190</v>
      </c>
      <c r="AU165" s="145" t="s">
        <v>87</v>
      </c>
      <c r="AY165" s="13" t="s">
        <v>188</v>
      </c>
      <c r="BE165" s="146">
        <f t="shared" si="14"/>
        <v>0</v>
      </c>
      <c r="BF165" s="146">
        <f t="shared" si="15"/>
        <v>0</v>
      </c>
      <c r="BG165" s="146">
        <f t="shared" si="16"/>
        <v>0</v>
      </c>
      <c r="BH165" s="146">
        <f t="shared" si="17"/>
        <v>0</v>
      </c>
      <c r="BI165" s="146">
        <f t="shared" si="18"/>
        <v>0</v>
      </c>
      <c r="BJ165" s="13" t="s">
        <v>85</v>
      </c>
      <c r="BK165" s="146">
        <f t="shared" si="19"/>
        <v>0</v>
      </c>
      <c r="BL165" s="13" t="s">
        <v>194</v>
      </c>
      <c r="BM165" s="145" t="s">
        <v>2761</v>
      </c>
    </row>
    <row r="166" spans="2:65" s="1" customFormat="1" ht="33" customHeight="1">
      <c r="B166" s="28"/>
      <c r="C166" s="133" t="s">
        <v>324</v>
      </c>
      <c r="D166" s="133" t="s">
        <v>190</v>
      </c>
      <c r="E166" s="134" t="s">
        <v>2762</v>
      </c>
      <c r="F166" s="135" t="s">
        <v>2763</v>
      </c>
      <c r="G166" s="136" t="s">
        <v>193</v>
      </c>
      <c r="H166" s="137">
        <v>1</v>
      </c>
      <c r="I166" s="138"/>
      <c r="J166" s="139">
        <f t="shared" si="10"/>
        <v>0</v>
      </c>
      <c r="K166" s="140"/>
      <c r="L166" s="28"/>
      <c r="M166" s="141" t="s">
        <v>1</v>
      </c>
      <c r="N166" s="142" t="s">
        <v>42</v>
      </c>
      <c r="P166" s="143">
        <f t="shared" si="11"/>
        <v>0</v>
      </c>
      <c r="Q166" s="143">
        <v>6.0999999999999997E-4</v>
      </c>
      <c r="R166" s="143">
        <f t="shared" si="12"/>
        <v>6.0999999999999997E-4</v>
      </c>
      <c r="S166" s="143">
        <v>0</v>
      </c>
      <c r="T166" s="144">
        <f t="shared" si="13"/>
        <v>0</v>
      </c>
      <c r="AR166" s="145" t="s">
        <v>194</v>
      </c>
      <c r="AT166" s="145" t="s">
        <v>190</v>
      </c>
      <c r="AU166" s="145" t="s">
        <v>87</v>
      </c>
      <c r="AY166" s="13" t="s">
        <v>188</v>
      </c>
      <c r="BE166" s="146">
        <f t="shared" si="14"/>
        <v>0</v>
      </c>
      <c r="BF166" s="146">
        <f t="shared" si="15"/>
        <v>0</v>
      </c>
      <c r="BG166" s="146">
        <f t="shared" si="16"/>
        <v>0</v>
      </c>
      <c r="BH166" s="146">
        <f t="shared" si="17"/>
        <v>0</v>
      </c>
      <c r="BI166" s="146">
        <f t="shared" si="18"/>
        <v>0</v>
      </c>
      <c r="BJ166" s="13" t="s">
        <v>85</v>
      </c>
      <c r="BK166" s="146">
        <f t="shared" si="19"/>
        <v>0</v>
      </c>
      <c r="BL166" s="13" t="s">
        <v>194</v>
      </c>
      <c r="BM166" s="145" t="s">
        <v>2764</v>
      </c>
    </row>
    <row r="167" spans="2:65" s="1" customFormat="1" ht="44.25" customHeight="1">
      <c r="B167" s="28"/>
      <c r="C167" s="133" t="s">
        <v>328</v>
      </c>
      <c r="D167" s="133" t="s">
        <v>190</v>
      </c>
      <c r="E167" s="134" t="s">
        <v>2765</v>
      </c>
      <c r="F167" s="135" t="s">
        <v>2766</v>
      </c>
      <c r="G167" s="136" t="s">
        <v>193</v>
      </c>
      <c r="H167" s="137">
        <v>1</v>
      </c>
      <c r="I167" s="138"/>
      <c r="J167" s="139">
        <f t="shared" si="10"/>
        <v>0</v>
      </c>
      <c r="K167" s="140"/>
      <c r="L167" s="28"/>
      <c r="M167" s="141" t="s">
        <v>1</v>
      </c>
      <c r="N167" s="142" t="s">
        <v>42</v>
      </c>
      <c r="P167" s="143">
        <f t="shared" si="11"/>
        <v>0</v>
      </c>
      <c r="Q167" s="143">
        <v>0</v>
      </c>
      <c r="R167" s="143">
        <f t="shared" si="12"/>
        <v>0</v>
      </c>
      <c r="S167" s="143">
        <v>0</v>
      </c>
      <c r="T167" s="144">
        <f t="shared" si="13"/>
        <v>0</v>
      </c>
      <c r="AR167" s="145" t="s">
        <v>194</v>
      </c>
      <c r="AT167" s="145" t="s">
        <v>190</v>
      </c>
      <c r="AU167" s="145" t="s">
        <v>87</v>
      </c>
      <c r="AY167" s="13" t="s">
        <v>188</v>
      </c>
      <c r="BE167" s="146">
        <f t="shared" si="14"/>
        <v>0</v>
      </c>
      <c r="BF167" s="146">
        <f t="shared" si="15"/>
        <v>0</v>
      </c>
      <c r="BG167" s="146">
        <f t="shared" si="16"/>
        <v>0</v>
      </c>
      <c r="BH167" s="146">
        <f t="shared" si="17"/>
        <v>0</v>
      </c>
      <c r="BI167" s="146">
        <f t="shared" si="18"/>
        <v>0</v>
      </c>
      <c r="BJ167" s="13" t="s">
        <v>85</v>
      </c>
      <c r="BK167" s="146">
        <f t="shared" si="19"/>
        <v>0</v>
      </c>
      <c r="BL167" s="13" t="s">
        <v>194</v>
      </c>
      <c r="BM167" s="145" t="s">
        <v>2767</v>
      </c>
    </row>
    <row r="168" spans="2:65" s="1" customFormat="1" ht="24.2" customHeight="1">
      <c r="B168" s="28"/>
      <c r="C168" s="153" t="s">
        <v>332</v>
      </c>
      <c r="D168" s="153" t="s">
        <v>433</v>
      </c>
      <c r="E168" s="154" t="s">
        <v>2768</v>
      </c>
      <c r="F168" s="155" t="s">
        <v>2769</v>
      </c>
      <c r="G168" s="156" t="s">
        <v>193</v>
      </c>
      <c r="H168" s="157">
        <v>1</v>
      </c>
      <c r="I168" s="158"/>
      <c r="J168" s="159">
        <f t="shared" si="10"/>
        <v>0</v>
      </c>
      <c r="K168" s="160"/>
      <c r="L168" s="161"/>
      <c r="M168" s="162" t="s">
        <v>1</v>
      </c>
      <c r="N168" s="163" t="s">
        <v>42</v>
      </c>
      <c r="P168" s="143">
        <f t="shared" si="11"/>
        <v>0</v>
      </c>
      <c r="Q168" s="143">
        <v>5.1999999999999998E-3</v>
      </c>
      <c r="R168" s="143">
        <f t="shared" si="12"/>
        <v>5.1999999999999998E-3</v>
      </c>
      <c r="S168" s="143">
        <v>0</v>
      </c>
      <c r="T168" s="144">
        <f t="shared" si="13"/>
        <v>0</v>
      </c>
      <c r="AR168" s="145" t="s">
        <v>220</v>
      </c>
      <c r="AT168" s="145" t="s">
        <v>433</v>
      </c>
      <c r="AU168" s="145" t="s">
        <v>87</v>
      </c>
      <c r="AY168" s="13" t="s">
        <v>188</v>
      </c>
      <c r="BE168" s="146">
        <f t="shared" si="14"/>
        <v>0</v>
      </c>
      <c r="BF168" s="146">
        <f t="shared" si="15"/>
        <v>0</v>
      </c>
      <c r="BG168" s="146">
        <f t="shared" si="16"/>
        <v>0</v>
      </c>
      <c r="BH168" s="146">
        <f t="shared" si="17"/>
        <v>0</v>
      </c>
      <c r="BI168" s="146">
        <f t="shared" si="18"/>
        <v>0</v>
      </c>
      <c r="BJ168" s="13" t="s">
        <v>85</v>
      </c>
      <c r="BK168" s="146">
        <f t="shared" si="19"/>
        <v>0</v>
      </c>
      <c r="BL168" s="13" t="s">
        <v>194</v>
      </c>
      <c r="BM168" s="145" t="s">
        <v>2770</v>
      </c>
    </row>
    <row r="169" spans="2:65" s="1" customFormat="1" ht="21.75" customHeight="1">
      <c r="B169" s="28"/>
      <c r="C169" s="153" t="s">
        <v>336</v>
      </c>
      <c r="D169" s="153" t="s">
        <v>433</v>
      </c>
      <c r="E169" s="154" t="s">
        <v>2771</v>
      </c>
      <c r="F169" s="155" t="s">
        <v>2772</v>
      </c>
      <c r="G169" s="156" t="s">
        <v>193</v>
      </c>
      <c r="H169" s="157">
        <v>1</v>
      </c>
      <c r="I169" s="158"/>
      <c r="J169" s="159">
        <f t="shared" si="10"/>
        <v>0</v>
      </c>
      <c r="K169" s="160"/>
      <c r="L169" s="161"/>
      <c r="M169" s="162" t="s">
        <v>1</v>
      </c>
      <c r="N169" s="163" t="s">
        <v>42</v>
      </c>
      <c r="P169" s="143">
        <f t="shared" si="11"/>
        <v>0</v>
      </c>
      <c r="Q169" s="143">
        <v>3.5000000000000001E-3</v>
      </c>
      <c r="R169" s="143">
        <f t="shared" si="12"/>
        <v>3.5000000000000001E-3</v>
      </c>
      <c r="S169" s="143">
        <v>0</v>
      </c>
      <c r="T169" s="144">
        <f t="shared" si="13"/>
        <v>0</v>
      </c>
      <c r="AR169" s="145" t="s">
        <v>220</v>
      </c>
      <c r="AT169" s="145" t="s">
        <v>433</v>
      </c>
      <c r="AU169" s="145" t="s">
        <v>87</v>
      </c>
      <c r="AY169" s="13" t="s">
        <v>188</v>
      </c>
      <c r="BE169" s="146">
        <f t="shared" si="14"/>
        <v>0</v>
      </c>
      <c r="BF169" s="146">
        <f t="shared" si="15"/>
        <v>0</v>
      </c>
      <c r="BG169" s="146">
        <f t="shared" si="16"/>
        <v>0</v>
      </c>
      <c r="BH169" s="146">
        <f t="shared" si="17"/>
        <v>0</v>
      </c>
      <c r="BI169" s="146">
        <f t="shared" si="18"/>
        <v>0</v>
      </c>
      <c r="BJ169" s="13" t="s">
        <v>85</v>
      </c>
      <c r="BK169" s="146">
        <f t="shared" si="19"/>
        <v>0</v>
      </c>
      <c r="BL169" s="13" t="s">
        <v>194</v>
      </c>
      <c r="BM169" s="145" t="s">
        <v>2773</v>
      </c>
    </row>
    <row r="170" spans="2:65" s="1" customFormat="1" ht="16.5" customHeight="1">
      <c r="B170" s="28"/>
      <c r="C170" s="133" t="s">
        <v>340</v>
      </c>
      <c r="D170" s="133" t="s">
        <v>190</v>
      </c>
      <c r="E170" s="134" t="s">
        <v>2774</v>
      </c>
      <c r="F170" s="135" t="s">
        <v>2775</v>
      </c>
      <c r="G170" s="136" t="s">
        <v>218</v>
      </c>
      <c r="H170" s="137">
        <v>9</v>
      </c>
      <c r="I170" s="138"/>
      <c r="J170" s="139">
        <f t="shared" si="10"/>
        <v>0</v>
      </c>
      <c r="K170" s="140"/>
      <c r="L170" s="28"/>
      <c r="M170" s="141" t="s">
        <v>1</v>
      </c>
      <c r="N170" s="142" t="s">
        <v>42</v>
      </c>
      <c r="P170" s="143">
        <f t="shared" si="11"/>
        <v>0</v>
      </c>
      <c r="Q170" s="143">
        <v>0</v>
      </c>
      <c r="R170" s="143">
        <f t="shared" si="12"/>
        <v>0</v>
      </c>
      <c r="S170" s="143">
        <v>0</v>
      </c>
      <c r="T170" s="144">
        <f t="shared" si="13"/>
        <v>0</v>
      </c>
      <c r="AR170" s="145" t="s">
        <v>194</v>
      </c>
      <c r="AT170" s="145" t="s">
        <v>190</v>
      </c>
      <c r="AU170" s="145" t="s">
        <v>87</v>
      </c>
      <c r="AY170" s="13" t="s">
        <v>188</v>
      </c>
      <c r="BE170" s="146">
        <f t="shared" si="14"/>
        <v>0</v>
      </c>
      <c r="BF170" s="146">
        <f t="shared" si="15"/>
        <v>0</v>
      </c>
      <c r="BG170" s="146">
        <f t="shared" si="16"/>
        <v>0</v>
      </c>
      <c r="BH170" s="146">
        <f t="shared" si="17"/>
        <v>0</v>
      </c>
      <c r="BI170" s="146">
        <f t="shared" si="18"/>
        <v>0</v>
      </c>
      <c r="BJ170" s="13" t="s">
        <v>85</v>
      </c>
      <c r="BK170" s="146">
        <f t="shared" si="19"/>
        <v>0</v>
      </c>
      <c r="BL170" s="13" t="s">
        <v>194</v>
      </c>
      <c r="BM170" s="145" t="s">
        <v>2776</v>
      </c>
    </row>
    <row r="171" spans="2:65" s="1" customFormat="1" ht="24.2" customHeight="1">
      <c r="B171" s="28"/>
      <c r="C171" s="133" t="s">
        <v>344</v>
      </c>
      <c r="D171" s="133" t="s">
        <v>190</v>
      </c>
      <c r="E171" s="134" t="s">
        <v>2777</v>
      </c>
      <c r="F171" s="135" t="s">
        <v>2778</v>
      </c>
      <c r="G171" s="136" t="s">
        <v>218</v>
      </c>
      <c r="H171" s="137">
        <v>9</v>
      </c>
      <c r="I171" s="138"/>
      <c r="J171" s="139">
        <f t="shared" si="10"/>
        <v>0</v>
      </c>
      <c r="K171" s="140"/>
      <c r="L171" s="28"/>
      <c r="M171" s="141" t="s">
        <v>1</v>
      </c>
      <c r="N171" s="142" t="s">
        <v>42</v>
      </c>
      <c r="P171" s="143">
        <f t="shared" si="11"/>
        <v>0</v>
      </c>
      <c r="Q171" s="143">
        <v>0</v>
      </c>
      <c r="R171" s="143">
        <f t="shared" si="12"/>
        <v>0</v>
      </c>
      <c r="S171" s="143">
        <v>0</v>
      </c>
      <c r="T171" s="144">
        <f t="shared" si="13"/>
        <v>0</v>
      </c>
      <c r="AR171" s="145" t="s">
        <v>194</v>
      </c>
      <c r="AT171" s="145" t="s">
        <v>190</v>
      </c>
      <c r="AU171" s="145" t="s">
        <v>87</v>
      </c>
      <c r="AY171" s="13" t="s">
        <v>188</v>
      </c>
      <c r="BE171" s="146">
        <f t="shared" si="14"/>
        <v>0</v>
      </c>
      <c r="BF171" s="146">
        <f t="shared" si="15"/>
        <v>0</v>
      </c>
      <c r="BG171" s="146">
        <f t="shared" si="16"/>
        <v>0</v>
      </c>
      <c r="BH171" s="146">
        <f t="shared" si="17"/>
        <v>0</v>
      </c>
      <c r="BI171" s="146">
        <f t="shared" si="18"/>
        <v>0</v>
      </c>
      <c r="BJ171" s="13" t="s">
        <v>85</v>
      </c>
      <c r="BK171" s="146">
        <f t="shared" si="19"/>
        <v>0</v>
      </c>
      <c r="BL171" s="13" t="s">
        <v>194</v>
      </c>
      <c r="BM171" s="145" t="s">
        <v>2779</v>
      </c>
    </row>
    <row r="172" spans="2:65" s="1" customFormat="1" ht="24.2" customHeight="1">
      <c r="B172" s="28"/>
      <c r="C172" s="133" t="s">
        <v>348</v>
      </c>
      <c r="D172" s="133" t="s">
        <v>190</v>
      </c>
      <c r="E172" s="134" t="s">
        <v>2780</v>
      </c>
      <c r="F172" s="135" t="s">
        <v>2781</v>
      </c>
      <c r="G172" s="136" t="s">
        <v>193</v>
      </c>
      <c r="H172" s="137">
        <v>1</v>
      </c>
      <c r="I172" s="138"/>
      <c r="J172" s="139">
        <f t="shared" si="10"/>
        <v>0</v>
      </c>
      <c r="K172" s="140"/>
      <c r="L172" s="28"/>
      <c r="M172" s="141" t="s">
        <v>1</v>
      </c>
      <c r="N172" s="142" t="s">
        <v>42</v>
      </c>
      <c r="P172" s="143">
        <f t="shared" si="11"/>
        <v>0</v>
      </c>
      <c r="Q172" s="143">
        <v>0</v>
      </c>
      <c r="R172" s="143">
        <f t="shared" si="12"/>
        <v>0</v>
      </c>
      <c r="S172" s="143">
        <v>0.05</v>
      </c>
      <c r="T172" s="144">
        <f t="shared" si="13"/>
        <v>0.05</v>
      </c>
      <c r="AR172" s="145" t="s">
        <v>194</v>
      </c>
      <c r="AT172" s="145" t="s">
        <v>190</v>
      </c>
      <c r="AU172" s="145" t="s">
        <v>87</v>
      </c>
      <c r="AY172" s="13" t="s">
        <v>188</v>
      </c>
      <c r="BE172" s="146">
        <f t="shared" si="14"/>
        <v>0</v>
      </c>
      <c r="BF172" s="146">
        <f t="shared" si="15"/>
        <v>0</v>
      </c>
      <c r="BG172" s="146">
        <f t="shared" si="16"/>
        <v>0</v>
      </c>
      <c r="BH172" s="146">
        <f t="shared" si="17"/>
        <v>0</v>
      </c>
      <c r="BI172" s="146">
        <f t="shared" si="18"/>
        <v>0</v>
      </c>
      <c r="BJ172" s="13" t="s">
        <v>85</v>
      </c>
      <c r="BK172" s="146">
        <f t="shared" si="19"/>
        <v>0</v>
      </c>
      <c r="BL172" s="13" t="s">
        <v>194</v>
      </c>
      <c r="BM172" s="145" t="s">
        <v>2782</v>
      </c>
    </row>
    <row r="173" spans="2:65" s="1" customFormat="1" ht="24.2" customHeight="1">
      <c r="B173" s="28"/>
      <c r="C173" s="133" t="s">
        <v>352</v>
      </c>
      <c r="D173" s="133" t="s">
        <v>190</v>
      </c>
      <c r="E173" s="134" t="s">
        <v>2783</v>
      </c>
      <c r="F173" s="135" t="s">
        <v>2784</v>
      </c>
      <c r="G173" s="136" t="s">
        <v>193</v>
      </c>
      <c r="H173" s="137">
        <v>1</v>
      </c>
      <c r="I173" s="138"/>
      <c r="J173" s="139">
        <f t="shared" si="10"/>
        <v>0</v>
      </c>
      <c r="K173" s="140"/>
      <c r="L173" s="28"/>
      <c r="M173" s="141" t="s">
        <v>1</v>
      </c>
      <c r="N173" s="142" t="s">
        <v>42</v>
      </c>
      <c r="P173" s="143">
        <f t="shared" si="11"/>
        <v>0</v>
      </c>
      <c r="Q173" s="143">
        <v>0.04</v>
      </c>
      <c r="R173" s="143">
        <f t="shared" si="12"/>
        <v>0.04</v>
      </c>
      <c r="S173" s="143">
        <v>0</v>
      </c>
      <c r="T173" s="144">
        <f t="shared" si="13"/>
        <v>0</v>
      </c>
      <c r="AR173" s="145" t="s">
        <v>194</v>
      </c>
      <c r="AT173" s="145" t="s">
        <v>190</v>
      </c>
      <c r="AU173" s="145" t="s">
        <v>87</v>
      </c>
      <c r="AY173" s="13" t="s">
        <v>188</v>
      </c>
      <c r="BE173" s="146">
        <f t="shared" si="14"/>
        <v>0</v>
      </c>
      <c r="BF173" s="146">
        <f t="shared" si="15"/>
        <v>0</v>
      </c>
      <c r="BG173" s="146">
        <f t="shared" si="16"/>
        <v>0</v>
      </c>
      <c r="BH173" s="146">
        <f t="shared" si="17"/>
        <v>0</v>
      </c>
      <c r="BI173" s="146">
        <f t="shared" si="18"/>
        <v>0</v>
      </c>
      <c r="BJ173" s="13" t="s">
        <v>85</v>
      </c>
      <c r="BK173" s="146">
        <f t="shared" si="19"/>
        <v>0</v>
      </c>
      <c r="BL173" s="13" t="s">
        <v>194</v>
      </c>
      <c r="BM173" s="145" t="s">
        <v>2785</v>
      </c>
    </row>
    <row r="174" spans="2:65" s="1" customFormat="1" ht="24.2" customHeight="1">
      <c r="B174" s="28"/>
      <c r="C174" s="153" t="s">
        <v>356</v>
      </c>
      <c r="D174" s="153" t="s">
        <v>433</v>
      </c>
      <c r="E174" s="154" t="s">
        <v>2786</v>
      </c>
      <c r="F174" s="155" t="s">
        <v>2787</v>
      </c>
      <c r="G174" s="156" t="s">
        <v>193</v>
      </c>
      <c r="H174" s="157">
        <v>1</v>
      </c>
      <c r="I174" s="158"/>
      <c r="J174" s="159">
        <f t="shared" si="10"/>
        <v>0</v>
      </c>
      <c r="K174" s="160"/>
      <c r="L174" s="161"/>
      <c r="M174" s="162" t="s">
        <v>1</v>
      </c>
      <c r="N174" s="163" t="s">
        <v>42</v>
      </c>
      <c r="P174" s="143">
        <f t="shared" si="11"/>
        <v>0</v>
      </c>
      <c r="Q174" s="143">
        <v>1.3299999999999999E-2</v>
      </c>
      <c r="R174" s="143">
        <f t="shared" si="12"/>
        <v>1.3299999999999999E-2</v>
      </c>
      <c r="S174" s="143">
        <v>0</v>
      </c>
      <c r="T174" s="144">
        <f t="shared" si="13"/>
        <v>0</v>
      </c>
      <c r="AR174" s="145" t="s">
        <v>220</v>
      </c>
      <c r="AT174" s="145" t="s">
        <v>433</v>
      </c>
      <c r="AU174" s="145" t="s">
        <v>87</v>
      </c>
      <c r="AY174" s="13" t="s">
        <v>188</v>
      </c>
      <c r="BE174" s="146">
        <f t="shared" si="14"/>
        <v>0</v>
      </c>
      <c r="BF174" s="146">
        <f t="shared" si="15"/>
        <v>0</v>
      </c>
      <c r="BG174" s="146">
        <f t="shared" si="16"/>
        <v>0</v>
      </c>
      <c r="BH174" s="146">
        <f t="shared" si="17"/>
        <v>0</v>
      </c>
      <c r="BI174" s="146">
        <f t="shared" si="18"/>
        <v>0</v>
      </c>
      <c r="BJ174" s="13" t="s">
        <v>85</v>
      </c>
      <c r="BK174" s="146">
        <f t="shared" si="19"/>
        <v>0</v>
      </c>
      <c r="BL174" s="13" t="s">
        <v>194</v>
      </c>
      <c r="BM174" s="145" t="s">
        <v>2788</v>
      </c>
    </row>
    <row r="175" spans="2:65" s="1" customFormat="1" ht="16.5" customHeight="1">
      <c r="B175" s="28"/>
      <c r="C175" s="133" t="s">
        <v>360</v>
      </c>
      <c r="D175" s="133" t="s">
        <v>190</v>
      </c>
      <c r="E175" s="134" t="s">
        <v>2789</v>
      </c>
      <c r="F175" s="135" t="s">
        <v>2790</v>
      </c>
      <c r="G175" s="136" t="s">
        <v>218</v>
      </c>
      <c r="H175" s="137">
        <v>10</v>
      </c>
      <c r="I175" s="138"/>
      <c r="J175" s="139">
        <f t="shared" si="10"/>
        <v>0</v>
      </c>
      <c r="K175" s="140"/>
      <c r="L175" s="28"/>
      <c r="M175" s="141" t="s">
        <v>1</v>
      </c>
      <c r="N175" s="142" t="s">
        <v>42</v>
      </c>
      <c r="P175" s="143">
        <f t="shared" si="11"/>
        <v>0</v>
      </c>
      <c r="Q175" s="143">
        <v>1.9000000000000001E-4</v>
      </c>
      <c r="R175" s="143">
        <f t="shared" si="12"/>
        <v>1.9000000000000002E-3</v>
      </c>
      <c r="S175" s="143">
        <v>0</v>
      </c>
      <c r="T175" s="144">
        <f t="shared" si="13"/>
        <v>0</v>
      </c>
      <c r="AR175" s="145" t="s">
        <v>194</v>
      </c>
      <c r="AT175" s="145" t="s">
        <v>190</v>
      </c>
      <c r="AU175" s="145" t="s">
        <v>87</v>
      </c>
      <c r="AY175" s="13" t="s">
        <v>188</v>
      </c>
      <c r="BE175" s="146">
        <f t="shared" si="14"/>
        <v>0</v>
      </c>
      <c r="BF175" s="146">
        <f t="shared" si="15"/>
        <v>0</v>
      </c>
      <c r="BG175" s="146">
        <f t="shared" si="16"/>
        <v>0</v>
      </c>
      <c r="BH175" s="146">
        <f t="shared" si="17"/>
        <v>0</v>
      </c>
      <c r="BI175" s="146">
        <f t="shared" si="18"/>
        <v>0</v>
      </c>
      <c r="BJ175" s="13" t="s">
        <v>85</v>
      </c>
      <c r="BK175" s="146">
        <f t="shared" si="19"/>
        <v>0</v>
      </c>
      <c r="BL175" s="13" t="s">
        <v>194</v>
      </c>
      <c r="BM175" s="145" t="s">
        <v>2791</v>
      </c>
    </row>
    <row r="176" spans="2:65" s="1" customFormat="1" ht="24.2" customHeight="1">
      <c r="B176" s="28"/>
      <c r="C176" s="133" t="s">
        <v>366</v>
      </c>
      <c r="D176" s="133" t="s">
        <v>190</v>
      </c>
      <c r="E176" s="134" t="s">
        <v>2792</v>
      </c>
      <c r="F176" s="135" t="s">
        <v>2793</v>
      </c>
      <c r="G176" s="136" t="s">
        <v>218</v>
      </c>
      <c r="H176" s="137">
        <v>10</v>
      </c>
      <c r="I176" s="138"/>
      <c r="J176" s="139">
        <f t="shared" si="10"/>
        <v>0</v>
      </c>
      <c r="K176" s="140"/>
      <c r="L176" s="28"/>
      <c r="M176" s="141" t="s">
        <v>1</v>
      </c>
      <c r="N176" s="142" t="s">
        <v>42</v>
      </c>
      <c r="P176" s="143">
        <f t="shared" si="11"/>
        <v>0</v>
      </c>
      <c r="Q176" s="143">
        <v>9.0000000000000006E-5</v>
      </c>
      <c r="R176" s="143">
        <f t="shared" si="12"/>
        <v>9.0000000000000008E-4</v>
      </c>
      <c r="S176" s="143">
        <v>0</v>
      </c>
      <c r="T176" s="144">
        <f t="shared" si="13"/>
        <v>0</v>
      </c>
      <c r="AR176" s="145" t="s">
        <v>194</v>
      </c>
      <c r="AT176" s="145" t="s">
        <v>190</v>
      </c>
      <c r="AU176" s="145" t="s">
        <v>87</v>
      </c>
      <c r="AY176" s="13" t="s">
        <v>188</v>
      </c>
      <c r="BE176" s="146">
        <f t="shared" si="14"/>
        <v>0</v>
      </c>
      <c r="BF176" s="146">
        <f t="shared" si="15"/>
        <v>0</v>
      </c>
      <c r="BG176" s="146">
        <f t="shared" si="16"/>
        <v>0</v>
      </c>
      <c r="BH176" s="146">
        <f t="shared" si="17"/>
        <v>0</v>
      </c>
      <c r="BI176" s="146">
        <f t="shared" si="18"/>
        <v>0</v>
      </c>
      <c r="BJ176" s="13" t="s">
        <v>85</v>
      </c>
      <c r="BK176" s="146">
        <f t="shared" si="19"/>
        <v>0</v>
      </c>
      <c r="BL176" s="13" t="s">
        <v>194</v>
      </c>
      <c r="BM176" s="145" t="s">
        <v>2794</v>
      </c>
    </row>
    <row r="177" spans="2:65" s="1" customFormat="1" ht="24.2" customHeight="1">
      <c r="B177" s="28"/>
      <c r="C177" s="133" t="s">
        <v>374</v>
      </c>
      <c r="D177" s="133" t="s">
        <v>190</v>
      </c>
      <c r="E177" s="134" t="s">
        <v>2795</v>
      </c>
      <c r="F177" s="135" t="s">
        <v>2796</v>
      </c>
      <c r="G177" s="136" t="s">
        <v>193</v>
      </c>
      <c r="H177" s="137">
        <v>1</v>
      </c>
      <c r="I177" s="138"/>
      <c r="J177" s="139">
        <f t="shared" si="10"/>
        <v>0</v>
      </c>
      <c r="K177" s="140"/>
      <c r="L177" s="28"/>
      <c r="M177" s="141" t="s">
        <v>1</v>
      </c>
      <c r="N177" s="142" t="s">
        <v>42</v>
      </c>
      <c r="P177" s="143">
        <f t="shared" si="11"/>
        <v>0</v>
      </c>
      <c r="Q177" s="143">
        <v>0.43786000000000003</v>
      </c>
      <c r="R177" s="143">
        <f t="shared" si="12"/>
        <v>0.43786000000000003</v>
      </c>
      <c r="S177" s="143">
        <v>0</v>
      </c>
      <c r="T177" s="144">
        <f t="shared" si="13"/>
        <v>0</v>
      </c>
      <c r="AR177" s="145" t="s">
        <v>194</v>
      </c>
      <c r="AT177" s="145" t="s">
        <v>190</v>
      </c>
      <c r="AU177" s="145" t="s">
        <v>87</v>
      </c>
      <c r="AY177" s="13" t="s">
        <v>188</v>
      </c>
      <c r="BE177" s="146">
        <f t="shared" si="14"/>
        <v>0</v>
      </c>
      <c r="BF177" s="146">
        <f t="shared" si="15"/>
        <v>0</v>
      </c>
      <c r="BG177" s="146">
        <f t="shared" si="16"/>
        <v>0</v>
      </c>
      <c r="BH177" s="146">
        <f t="shared" si="17"/>
        <v>0</v>
      </c>
      <c r="BI177" s="146">
        <f t="shared" si="18"/>
        <v>0</v>
      </c>
      <c r="BJ177" s="13" t="s">
        <v>85</v>
      </c>
      <c r="BK177" s="146">
        <f t="shared" si="19"/>
        <v>0</v>
      </c>
      <c r="BL177" s="13" t="s">
        <v>194</v>
      </c>
      <c r="BM177" s="145" t="s">
        <v>2797</v>
      </c>
    </row>
    <row r="178" spans="2:65" s="1" customFormat="1" ht="24.2" customHeight="1">
      <c r="B178" s="28"/>
      <c r="C178" s="153" t="s">
        <v>383</v>
      </c>
      <c r="D178" s="153" t="s">
        <v>433</v>
      </c>
      <c r="E178" s="154" t="s">
        <v>2195</v>
      </c>
      <c r="F178" s="155" t="s">
        <v>2798</v>
      </c>
      <c r="G178" s="156" t="s">
        <v>193</v>
      </c>
      <c r="H178" s="157">
        <v>1</v>
      </c>
      <c r="I178" s="158"/>
      <c r="J178" s="159">
        <f t="shared" si="10"/>
        <v>0</v>
      </c>
      <c r="K178" s="160"/>
      <c r="L178" s="161"/>
      <c r="M178" s="162" t="s">
        <v>1</v>
      </c>
      <c r="N178" s="163" t="s">
        <v>42</v>
      </c>
      <c r="P178" s="143">
        <f t="shared" si="11"/>
        <v>0</v>
      </c>
      <c r="Q178" s="143">
        <v>8.6999999999999994E-2</v>
      </c>
      <c r="R178" s="143">
        <f t="shared" si="12"/>
        <v>8.6999999999999994E-2</v>
      </c>
      <c r="S178" s="143">
        <v>0</v>
      </c>
      <c r="T178" s="144">
        <f t="shared" si="13"/>
        <v>0</v>
      </c>
      <c r="AR178" s="145" t="s">
        <v>220</v>
      </c>
      <c r="AT178" s="145" t="s">
        <v>433</v>
      </c>
      <c r="AU178" s="145" t="s">
        <v>87</v>
      </c>
      <c r="AY178" s="13" t="s">
        <v>188</v>
      </c>
      <c r="BE178" s="146">
        <f t="shared" si="14"/>
        <v>0</v>
      </c>
      <c r="BF178" s="146">
        <f t="shared" si="15"/>
        <v>0</v>
      </c>
      <c r="BG178" s="146">
        <f t="shared" si="16"/>
        <v>0</v>
      </c>
      <c r="BH178" s="146">
        <f t="shared" si="17"/>
        <v>0</v>
      </c>
      <c r="BI178" s="146">
        <f t="shared" si="18"/>
        <v>0</v>
      </c>
      <c r="BJ178" s="13" t="s">
        <v>85</v>
      </c>
      <c r="BK178" s="146">
        <f t="shared" si="19"/>
        <v>0</v>
      </c>
      <c r="BL178" s="13" t="s">
        <v>194</v>
      </c>
      <c r="BM178" s="145" t="s">
        <v>2799</v>
      </c>
    </row>
    <row r="179" spans="2:65" s="1" customFormat="1" ht="37.700000000000003" customHeight="1">
      <c r="B179" s="28"/>
      <c r="C179" s="133" t="s">
        <v>391</v>
      </c>
      <c r="D179" s="133" t="s">
        <v>190</v>
      </c>
      <c r="E179" s="134" t="s">
        <v>2800</v>
      </c>
      <c r="F179" s="135" t="s">
        <v>2801</v>
      </c>
      <c r="G179" s="136" t="s">
        <v>193</v>
      </c>
      <c r="H179" s="137">
        <v>1</v>
      </c>
      <c r="I179" s="138"/>
      <c r="J179" s="139">
        <f t="shared" si="10"/>
        <v>0</v>
      </c>
      <c r="K179" s="140"/>
      <c r="L179" s="28"/>
      <c r="M179" s="141" t="s">
        <v>1</v>
      </c>
      <c r="N179" s="142" t="s">
        <v>42</v>
      </c>
      <c r="P179" s="143">
        <f t="shared" si="11"/>
        <v>0</v>
      </c>
      <c r="Q179" s="143">
        <v>7.5000000000000002E-4</v>
      </c>
      <c r="R179" s="143">
        <f t="shared" si="12"/>
        <v>7.5000000000000002E-4</v>
      </c>
      <c r="S179" s="143">
        <v>0</v>
      </c>
      <c r="T179" s="144">
        <f t="shared" si="13"/>
        <v>0</v>
      </c>
      <c r="AR179" s="145" t="s">
        <v>251</v>
      </c>
      <c r="AT179" s="145" t="s">
        <v>190</v>
      </c>
      <c r="AU179" s="145" t="s">
        <v>87</v>
      </c>
      <c r="AY179" s="13" t="s">
        <v>188</v>
      </c>
      <c r="BE179" s="146">
        <f t="shared" si="14"/>
        <v>0</v>
      </c>
      <c r="BF179" s="146">
        <f t="shared" si="15"/>
        <v>0</v>
      </c>
      <c r="BG179" s="146">
        <f t="shared" si="16"/>
        <v>0</v>
      </c>
      <c r="BH179" s="146">
        <f t="shared" si="17"/>
        <v>0</v>
      </c>
      <c r="BI179" s="146">
        <f t="shared" si="18"/>
        <v>0</v>
      </c>
      <c r="BJ179" s="13" t="s">
        <v>85</v>
      </c>
      <c r="BK179" s="146">
        <f t="shared" si="19"/>
        <v>0</v>
      </c>
      <c r="BL179" s="13" t="s">
        <v>251</v>
      </c>
      <c r="BM179" s="145" t="s">
        <v>2802</v>
      </c>
    </row>
    <row r="180" spans="2:65" s="1" customFormat="1" ht="24.2" customHeight="1">
      <c r="B180" s="28"/>
      <c r="C180" s="133" t="s">
        <v>397</v>
      </c>
      <c r="D180" s="133" t="s">
        <v>190</v>
      </c>
      <c r="E180" s="134" t="s">
        <v>2803</v>
      </c>
      <c r="F180" s="135" t="s">
        <v>2804</v>
      </c>
      <c r="G180" s="136" t="s">
        <v>193</v>
      </c>
      <c r="H180" s="137">
        <v>2</v>
      </c>
      <c r="I180" s="138"/>
      <c r="J180" s="139">
        <f t="shared" si="10"/>
        <v>0</v>
      </c>
      <c r="K180" s="140"/>
      <c r="L180" s="28"/>
      <c r="M180" s="141" t="s">
        <v>1</v>
      </c>
      <c r="N180" s="142" t="s">
        <v>42</v>
      </c>
      <c r="P180" s="143">
        <f t="shared" si="11"/>
        <v>0</v>
      </c>
      <c r="Q180" s="143">
        <v>6.8000000000000005E-4</v>
      </c>
      <c r="R180" s="143">
        <f t="shared" si="12"/>
        <v>1.3600000000000001E-3</v>
      </c>
      <c r="S180" s="143">
        <v>0</v>
      </c>
      <c r="T180" s="144">
        <f t="shared" si="13"/>
        <v>0</v>
      </c>
      <c r="AR180" s="145" t="s">
        <v>251</v>
      </c>
      <c r="AT180" s="145" t="s">
        <v>190</v>
      </c>
      <c r="AU180" s="145" t="s">
        <v>87</v>
      </c>
      <c r="AY180" s="13" t="s">
        <v>188</v>
      </c>
      <c r="BE180" s="146">
        <f t="shared" si="14"/>
        <v>0</v>
      </c>
      <c r="BF180" s="146">
        <f t="shared" si="15"/>
        <v>0</v>
      </c>
      <c r="BG180" s="146">
        <f t="shared" si="16"/>
        <v>0</v>
      </c>
      <c r="BH180" s="146">
        <f t="shared" si="17"/>
        <v>0</v>
      </c>
      <c r="BI180" s="146">
        <f t="shared" si="18"/>
        <v>0</v>
      </c>
      <c r="BJ180" s="13" t="s">
        <v>85</v>
      </c>
      <c r="BK180" s="146">
        <f t="shared" si="19"/>
        <v>0</v>
      </c>
      <c r="BL180" s="13" t="s">
        <v>251</v>
      </c>
      <c r="BM180" s="145" t="s">
        <v>2805</v>
      </c>
    </row>
    <row r="181" spans="2:65" s="1" customFormat="1" ht="24.2" customHeight="1">
      <c r="B181" s="28"/>
      <c r="C181" s="133" t="s">
        <v>402</v>
      </c>
      <c r="D181" s="133" t="s">
        <v>190</v>
      </c>
      <c r="E181" s="134" t="s">
        <v>2806</v>
      </c>
      <c r="F181" s="135" t="s">
        <v>2807</v>
      </c>
      <c r="G181" s="136" t="s">
        <v>193</v>
      </c>
      <c r="H181" s="137">
        <v>4</v>
      </c>
      <c r="I181" s="138"/>
      <c r="J181" s="139">
        <f t="shared" si="10"/>
        <v>0</v>
      </c>
      <c r="K181" s="140"/>
      <c r="L181" s="28"/>
      <c r="M181" s="141" t="s">
        <v>1</v>
      </c>
      <c r="N181" s="142" t="s">
        <v>42</v>
      </c>
      <c r="P181" s="143">
        <f t="shared" si="11"/>
        <v>0</v>
      </c>
      <c r="Q181" s="143">
        <v>2.4000000000000001E-4</v>
      </c>
      <c r="R181" s="143">
        <f t="shared" si="12"/>
        <v>9.6000000000000002E-4</v>
      </c>
      <c r="S181" s="143">
        <v>0</v>
      </c>
      <c r="T181" s="144">
        <f t="shared" si="13"/>
        <v>0</v>
      </c>
      <c r="AR181" s="145" t="s">
        <v>194</v>
      </c>
      <c r="AT181" s="145" t="s">
        <v>190</v>
      </c>
      <c r="AU181" s="145" t="s">
        <v>87</v>
      </c>
      <c r="AY181" s="13" t="s">
        <v>188</v>
      </c>
      <c r="BE181" s="146">
        <f t="shared" si="14"/>
        <v>0</v>
      </c>
      <c r="BF181" s="146">
        <f t="shared" si="15"/>
        <v>0</v>
      </c>
      <c r="BG181" s="146">
        <f t="shared" si="16"/>
        <v>0</v>
      </c>
      <c r="BH181" s="146">
        <f t="shared" si="17"/>
        <v>0</v>
      </c>
      <c r="BI181" s="146">
        <f t="shared" si="18"/>
        <v>0</v>
      </c>
      <c r="BJ181" s="13" t="s">
        <v>85</v>
      </c>
      <c r="BK181" s="146">
        <f t="shared" si="19"/>
        <v>0</v>
      </c>
      <c r="BL181" s="13" t="s">
        <v>194</v>
      </c>
      <c r="BM181" s="145" t="s">
        <v>2808</v>
      </c>
    </row>
    <row r="182" spans="2:65" s="1" customFormat="1" ht="16.5" customHeight="1">
      <c r="B182" s="28"/>
      <c r="C182" s="153" t="s">
        <v>554</v>
      </c>
      <c r="D182" s="153" t="s">
        <v>433</v>
      </c>
      <c r="E182" s="154" t="s">
        <v>2809</v>
      </c>
      <c r="F182" s="155" t="s">
        <v>2810</v>
      </c>
      <c r="G182" s="156" t="s">
        <v>193</v>
      </c>
      <c r="H182" s="157">
        <v>1</v>
      </c>
      <c r="I182" s="158"/>
      <c r="J182" s="159">
        <f t="shared" si="10"/>
        <v>0</v>
      </c>
      <c r="K182" s="160"/>
      <c r="L182" s="161"/>
      <c r="M182" s="162" t="s">
        <v>1</v>
      </c>
      <c r="N182" s="163" t="s">
        <v>42</v>
      </c>
      <c r="P182" s="143">
        <f t="shared" si="11"/>
        <v>0</v>
      </c>
      <c r="Q182" s="143">
        <v>1.34E-3</v>
      </c>
      <c r="R182" s="143">
        <f t="shared" si="12"/>
        <v>1.34E-3</v>
      </c>
      <c r="S182" s="143">
        <v>0</v>
      </c>
      <c r="T182" s="144">
        <f t="shared" si="13"/>
        <v>0</v>
      </c>
      <c r="AR182" s="145" t="s">
        <v>220</v>
      </c>
      <c r="AT182" s="145" t="s">
        <v>433</v>
      </c>
      <c r="AU182" s="145" t="s">
        <v>87</v>
      </c>
      <c r="AY182" s="13" t="s">
        <v>188</v>
      </c>
      <c r="BE182" s="146">
        <f t="shared" si="14"/>
        <v>0</v>
      </c>
      <c r="BF182" s="146">
        <f t="shared" si="15"/>
        <v>0</v>
      </c>
      <c r="BG182" s="146">
        <f t="shared" si="16"/>
        <v>0</v>
      </c>
      <c r="BH182" s="146">
        <f t="shared" si="17"/>
        <v>0</v>
      </c>
      <c r="BI182" s="146">
        <f t="shared" si="18"/>
        <v>0</v>
      </c>
      <c r="BJ182" s="13" t="s">
        <v>85</v>
      </c>
      <c r="BK182" s="146">
        <f t="shared" si="19"/>
        <v>0</v>
      </c>
      <c r="BL182" s="13" t="s">
        <v>194</v>
      </c>
      <c r="BM182" s="145" t="s">
        <v>2811</v>
      </c>
    </row>
    <row r="183" spans="2:65" s="1" customFormat="1" ht="21.75" customHeight="1">
      <c r="B183" s="28"/>
      <c r="C183" s="153" t="s">
        <v>556</v>
      </c>
      <c r="D183" s="153" t="s">
        <v>433</v>
      </c>
      <c r="E183" s="154" t="s">
        <v>2812</v>
      </c>
      <c r="F183" s="155" t="s">
        <v>2813</v>
      </c>
      <c r="G183" s="156" t="s">
        <v>193</v>
      </c>
      <c r="H183" s="157">
        <v>1</v>
      </c>
      <c r="I183" s="158"/>
      <c r="J183" s="159">
        <f t="shared" si="10"/>
        <v>0</v>
      </c>
      <c r="K183" s="160"/>
      <c r="L183" s="161"/>
      <c r="M183" s="162" t="s">
        <v>1</v>
      </c>
      <c r="N183" s="163" t="s">
        <v>42</v>
      </c>
      <c r="P183" s="143">
        <f t="shared" si="11"/>
        <v>0</v>
      </c>
      <c r="Q183" s="143">
        <v>1.4599999999999999E-3</v>
      </c>
      <c r="R183" s="143">
        <f t="shared" si="12"/>
        <v>1.4599999999999999E-3</v>
      </c>
      <c r="S183" s="143">
        <v>0</v>
      </c>
      <c r="T183" s="144">
        <f t="shared" si="13"/>
        <v>0</v>
      </c>
      <c r="AR183" s="145" t="s">
        <v>220</v>
      </c>
      <c r="AT183" s="145" t="s">
        <v>433</v>
      </c>
      <c r="AU183" s="145" t="s">
        <v>87</v>
      </c>
      <c r="AY183" s="13" t="s">
        <v>188</v>
      </c>
      <c r="BE183" s="146">
        <f t="shared" si="14"/>
        <v>0</v>
      </c>
      <c r="BF183" s="146">
        <f t="shared" si="15"/>
        <v>0</v>
      </c>
      <c r="BG183" s="146">
        <f t="shared" si="16"/>
        <v>0</v>
      </c>
      <c r="BH183" s="146">
        <f t="shared" si="17"/>
        <v>0</v>
      </c>
      <c r="BI183" s="146">
        <f t="shared" si="18"/>
        <v>0</v>
      </c>
      <c r="BJ183" s="13" t="s">
        <v>85</v>
      </c>
      <c r="BK183" s="146">
        <f t="shared" si="19"/>
        <v>0</v>
      </c>
      <c r="BL183" s="13" t="s">
        <v>194</v>
      </c>
      <c r="BM183" s="145" t="s">
        <v>2814</v>
      </c>
    </row>
    <row r="184" spans="2:65" s="1" customFormat="1" ht="16.5" customHeight="1">
      <c r="B184" s="28"/>
      <c r="C184" s="153" t="s">
        <v>558</v>
      </c>
      <c r="D184" s="153" t="s">
        <v>433</v>
      </c>
      <c r="E184" s="154" t="s">
        <v>2815</v>
      </c>
      <c r="F184" s="155" t="s">
        <v>2816</v>
      </c>
      <c r="G184" s="156" t="s">
        <v>193</v>
      </c>
      <c r="H184" s="157">
        <v>1</v>
      </c>
      <c r="I184" s="158"/>
      <c r="J184" s="159">
        <f t="shared" si="10"/>
        <v>0</v>
      </c>
      <c r="K184" s="160"/>
      <c r="L184" s="161"/>
      <c r="M184" s="162" t="s">
        <v>1</v>
      </c>
      <c r="N184" s="163" t="s">
        <v>42</v>
      </c>
      <c r="P184" s="143">
        <f t="shared" si="11"/>
        <v>0</v>
      </c>
      <c r="Q184" s="143">
        <v>1.3500000000000001E-3</v>
      </c>
      <c r="R184" s="143">
        <f t="shared" si="12"/>
        <v>1.3500000000000001E-3</v>
      </c>
      <c r="S184" s="143">
        <v>0</v>
      </c>
      <c r="T184" s="144">
        <f t="shared" si="13"/>
        <v>0</v>
      </c>
      <c r="AR184" s="145" t="s">
        <v>220</v>
      </c>
      <c r="AT184" s="145" t="s">
        <v>433</v>
      </c>
      <c r="AU184" s="145" t="s">
        <v>87</v>
      </c>
      <c r="AY184" s="13" t="s">
        <v>188</v>
      </c>
      <c r="BE184" s="146">
        <f t="shared" si="14"/>
        <v>0</v>
      </c>
      <c r="BF184" s="146">
        <f t="shared" si="15"/>
        <v>0</v>
      </c>
      <c r="BG184" s="146">
        <f t="shared" si="16"/>
        <v>0</v>
      </c>
      <c r="BH184" s="146">
        <f t="shared" si="17"/>
        <v>0</v>
      </c>
      <c r="BI184" s="146">
        <f t="shared" si="18"/>
        <v>0</v>
      </c>
      <c r="BJ184" s="13" t="s">
        <v>85</v>
      </c>
      <c r="BK184" s="146">
        <f t="shared" si="19"/>
        <v>0</v>
      </c>
      <c r="BL184" s="13" t="s">
        <v>194</v>
      </c>
      <c r="BM184" s="145" t="s">
        <v>2817</v>
      </c>
    </row>
    <row r="185" spans="2:65" s="1" customFormat="1" ht="21.75" customHeight="1">
      <c r="B185" s="28"/>
      <c r="C185" s="153" t="s">
        <v>741</v>
      </c>
      <c r="D185" s="153" t="s">
        <v>433</v>
      </c>
      <c r="E185" s="154" t="s">
        <v>2818</v>
      </c>
      <c r="F185" s="155" t="s">
        <v>2819</v>
      </c>
      <c r="G185" s="156" t="s">
        <v>193</v>
      </c>
      <c r="H185" s="157">
        <v>1</v>
      </c>
      <c r="I185" s="158"/>
      <c r="J185" s="159">
        <f t="shared" si="10"/>
        <v>0</v>
      </c>
      <c r="K185" s="160"/>
      <c r="L185" s="161"/>
      <c r="M185" s="162" t="s">
        <v>1</v>
      </c>
      <c r="N185" s="163" t="s">
        <v>42</v>
      </c>
      <c r="P185" s="143">
        <f t="shared" si="11"/>
        <v>0</v>
      </c>
      <c r="Q185" s="143">
        <v>6.9999999999999999E-4</v>
      </c>
      <c r="R185" s="143">
        <f t="shared" si="12"/>
        <v>6.9999999999999999E-4</v>
      </c>
      <c r="S185" s="143">
        <v>0</v>
      </c>
      <c r="T185" s="144">
        <f t="shared" si="13"/>
        <v>0</v>
      </c>
      <c r="AR185" s="145" t="s">
        <v>220</v>
      </c>
      <c r="AT185" s="145" t="s">
        <v>433</v>
      </c>
      <c r="AU185" s="145" t="s">
        <v>87</v>
      </c>
      <c r="AY185" s="13" t="s">
        <v>188</v>
      </c>
      <c r="BE185" s="146">
        <f t="shared" si="14"/>
        <v>0</v>
      </c>
      <c r="BF185" s="146">
        <f t="shared" si="15"/>
        <v>0</v>
      </c>
      <c r="BG185" s="146">
        <f t="shared" si="16"/>
        <v>0</v>
      </c>
      <c r="BH185" s="146">
        <f t="shared" si="17"/>
        <v>0</v>
      </c>
      <c r="BI185" s="146">
        <f t="shared" si="18"/>
        <v>0</v>
      </c>
      <c r="BJ185" s="13" t="s">
        <v>85</v>
      </c>
      <c r="BK185" s="146">
        <f t="shared" si="19"/>
        <v>0</v>
      </c>
      <c r="BL185" s="13" t="s">
        <v>194</v>
      </c>
      <c r="BM185" s="145" t="s">
        <v>2820</v>
      </c>
    </row>
    <row r="186" spans="2:65" s="1" customFormat="1" ht="24.2" customHeight="1">
      <c r="B186" s="28"/>
      <c r="C186" s="133" t="s">
        <v>745</v>
      </c>
      <c r="D186" s="133" t="s">
        <v>190</v>
      </c>
      <c r="E186" s="134" t="s">
        <v>2821</v>
      </c>
      <c r="F186" s="135" t="s">
        <v>2822</v>
      </c>
      <c r="G186" s="136" t="s">
        <v>2018</v>
      </c>
      <c r="H186" s="137">
        <v>1</v>
      </c>
      <c r="I186" s="138"/>
      <c r="J186" s="139">
        <f t="shared" si="10"/>
        <v>0</v>
      </c>
      <c r="K186" s="140"/>
      <c r="L186" s="28"/>
      <c r="M186" s="141" t="s">
        <v>1</v>
      </c>
      <c r="N186" s="142" t="s">
        <v>42</v>
      </c>
      <c r="P186" s="143">
        <f t="shared" si="11"/>
        <v>0</v>
      </c>
      <c r="Q186" s="143">
        <v>0</v>
      </c>
      <c r="R186" s="143">
        <f t="shared" si="12"/>
        <v>0</v>
      </c>
      <c r="S186" s="143">
        <v>0</v>
      </c>
      <c r="T186" s="144">
        <f t="shared" si="13"/>
        <v>0</v>
      </c>
      <c r="AR186" s="145" t="s">
        <v>251</v>
      </c>
      <c r="AT186" s="145" t="s">
        <v>190</v>
      </c>
      <c r="AU186" s="145" t="s">
        <v>87</v>
      </c>
      <c r="AY186" s="13" t="s">
        <v>188</v>
      </c>
      <c r="BE186" s="146">
        <f t="shared" si="14"/>
        <v>0</v>
      </c>
      <c r="BF186" s="146">
        <f t="shared" si="15"/>
        <v>0</v>
      </c>
      <c r="BG186" s="146">
        <f t="shared" si="16"/>
        <v>0</v>
      </c>
      <c r="BH186" s="146">
        <f t="shared" si="17"/>
        <v>0</v>
      </c>
      <c r="BI186" s="146">
        <f t="shared" si="18"/>
        <v>0</v>
      </c>
      <c r="BJ186" s="13" t="s">
        <v>85</v>
      </c>
      <c r="BK186" s="146">
        <f t="shared" si="19"/>
        <v>0</v>
      </c>
      <c r="BL186" s="13" t="s">
        <v>251</v>
      </c>
      <c r="BM186" s="145" t="s">
        <v>2823</v>
      </c>
    </row>
    <row r="187" spans="2:65" s="1" customFormat="1" ht="24.2" customHeight="1">
      <c r="B187" s="28"/>
      <c r="C187" s="133" t="s">
        <v>749</v>
      </c>
      <c r="D187" s="133" t="s">
        <v>190</v>
      </c>
      <c r="E187" s="134" t="s">
        <v>2074</v>
      </c>
      <c r="F187" s="135" t="s">
        <v>2824</v>
      </c>
      <c r="G187" s="136" t="s">
        <v>193</v>
      </c>
      <c r="H187" s="137">
        <v>1</v>
      </c>
      <c r="I187" s="138"/>
      <c r="J187" s="139">
        <f t="shared" si="10"/>
        <v>0</v>
      </c>
      <c r="K187" s="140"/>
      <c r="L187" s="28"/>
      <c r="M187" s="141" t="s">
        <v>1</v>
      </c>
      <c r="N187" s="142" t="s">
        <v>42</v>
      </c>
      <c r="P187" s="143">
        <f t="shared" si="11"/>
        <v>0</v>
      </c>
      <c r="Q187" s="143">
        <v>5.8E-4</v>
      </c>
      <c r="R187" s="143">
        <f t="shared" si="12"/>
        <v>5.8E-4</v>
      </c>
      <c r="S187" s="143">
        <v>0</v>
      </c>
      <c r="T187" s="144">
        <f t="shared" si="13"/>
        <v>0</v>
      </c>
      <c r="AR187" s="145" t="s">
        <v>194</v>
      </c>
      <c r="AT187" s="145" t="s">
        <v>190</v>
      </c>
      <c r="AU187" s="145" t="s">
        <v>87</v>
      </c>
      <c r="AY187" s="13" t="s">
        <v>188</v>
      </c>
      <c r="BE187" s="146">
        <f t="shared" si="14"/>
        <v>0</v>
      </c>
      <c r="BF187" s="146">
        <f t="shared" si="15"/>
        <v>0</v>
      </c>
      <c r="BG187" s="146">
        <f t="shared" si="16"/>
        <v>0</v>
      </c>
      <c r="BH187" s="146">
        <f t="shared" si="17"/>
        <v>0</v>
      </c>
      <c r="BI187" s="146">
        <f t="shared" si="18"/>
        <v>0</v>
      </c>
      <c r="BJ187" s="13" t="s">
        <v>85</v>
      </c>
      <c r="BK187" s="146">
        <f t="shared" si="19"/>
        <v>0</v>
      </c>
      <c r="BL187" s="13" t="s">
        <v>194</v>
      </c>
      <c r="BM187" s="145" t="s">
        <v>2825</v>
      </c>
    </row>
    <row r="188" spans="2:65" s="1" customFormat="1" ht="16.5" customHeight="1">
      <c r="B188" s="28"/>
      <c r="C188" s="153" t="s">
        <v>753</v>
      </c>
      <c r="D188" s="153" t="s">
        <v>433</v>
      </c>
      <c r="E188" s="154" t="s">
        <v>2826</v>
      </c>
      <c r="F188" s="155" t="s">
        <v>2827</v>
      </c>
      <c r="G188" s="156" t="s">
        <v>193</v>
      </c>
      <c r="H188" s="157">
        <v>1</v>
      </c>
      <c r="I188" s="158"/>
      <c r="J188" s="159">
        <f t="shared" si="10"/>
        <v>0</v>
      </c>
      <c r="K188" s="160"/>
      <c r="L188" s="161"/>
      <c r="M188" s="162" t="s">
        <v>1</v>
      </c>
      <c r="N188" s="163" t="s">
        <v>42</v>
      </c>
      <c r="P188" s="143">
        <f t="shared" si="11"/>
        <v>0</v>
      </c>
      <c r="Q188" s="143">
        <v>3.2000000000000003E-4</v>
      </c>
      <c r="R188" s="143">
        <f t="shared" si="12"/>
        <v>3.2000000000000003E-4</v>
      </c>
      <c r="S188" s="143">
        <v>0</v>
      </c>
      <c r="T188" s="144">
        <f t="shared" si="13"/>
        <v>0</v>
      </c>
      <c r="AR188" s="145" t="s">
        <v>220</v>
      </c>
      <c r="AT188" s="145" t="s">
        <v>433</v>
      </c>
      <c r="AU188" s="145" t="s">
        <v>87</v>
      </c>
      <c r="AY188" s="13" t="s">
        <v>188</v>
      </c>
      <c r="BE188" s="146">
        <f t="shared" si="14"/>
        <v>0</v>
      </c>
      <c r="BF188" s="146">
        <f t="shared" si="15"/>
        <v>0</v>
      </c>
      <c r="BG188" s="146">
        <f t="shared" si="16"/>
        <v>0</v>
      </c>
      <c r="BH188" s="146">
        <f t="shared" si="17"/>
        <v>0</v>
      </c>
      <c r="BI188" s="146">
        <f t="shared" si="18"/>
        <v>0</v>
      </c>
      <c r="BJ188" s="13" t="s">
        <v>85</v>
      </c>
      <c r="BK188" s="146">
        <f t="shared" si="19"/>
        <v>0</v>
      </c>
      <c r="BL188" s="13" t="s">
        <v>194</v>
      </c>
      <c r="BM188" s="145" t="s">
        <v>2828</v>
      </c>
    </row>
    <row r="189" spans="2:65" s="1" customFormat="1" ht="16.5" customHeight="1">
      <c r="B189" s="28"/>
      <c r="C189" s="133" t="s">
        <v>757</v>
      </c>
      <c r="D189" s="133" t="s">
        <v>190</v>
      </c>
      <c r="E189" s="134" t="s">
        <v>2829</v>
      </c>
      <c r="F189" s="135" t="s">
        <v>2830</v>
      </c>
      <c r="G189" s="136" t="s">
        <v>193</v>
      </c>
      <c r="H189" s="137">
        <v>1</v>
      </c>
      <c r="I189" s="138"/>
      <c r="J189" s="139">
        <f t="shared" si="10"/>
        <v>0</v>
      </c>
      <c r="K189" s="140"/>
      <c r="L189" s="28"/>
      <c r="M189" s="141" t="s">
        <v>1</v>
      </c>
      <c r="N189" s="142" t="s">
        <v>42</v>
      </c>
      <c r="P189" s="143">
        <f t="shared" si="11"/>
        <v>0</v>
      </c>
      <c r="Q189" s="143">
        <v>1.5399999999999999E-3</v>
      </c>
      <c r="R189" s="143">
        <f t="shared" si="12"/>
        <v>1.5399999999999999E-3</v>
      </c>
      <c r="S189" s="143">
        <v>0</v>
      </c>
      <c r="T189" s="144">
        <f t="shared" si="13"/>
        <v>0</v>
      </c>
      <c r="AR189" s="145" t="s">
        <v>194</v>
      </c>
      <c r="AT189" s="145" t="s">
        <v>190</v>
      </c>
      <c r="AU189" s="145" t="s">
        <v>87</v>
      </c>
      <c r="AY189" s="13" t="s">
        <v>188</v>
      </c>
      <c r="BE189" s="146">
        <f t="shared" si="14"/>
        <v>0</v>
      </c>
      <c r="BF189" s="146">
        <f t="shared" si="15"/>
        <v>0</v>
      </c>
      <c r="BG189" s="146">
        <f t="shared" si="16"/>
        <v>0</v>
      </c>
      <c r="BH189" s="146">
        <f t="shared" si="17"/>
        <v>0</v>
      </c>
      <c r="BI189" s="146">
        <f t="shared" si="18"/>
        <v>0</v>
      </c>
      <c r="BJ189" s="13" t="s">
        <v>85</v>
      </c>
      <c r="BK189" s="146">
        <f t="shared" si="19"/>
        <v>0</v>
      </c>
      <c r="BL189" s="13" t="s">
        <v>194</v>
      </c>
      <c r="BM189" s="145" t="s">
        <v>2831</v>
      </c>
    </row>
    <row r="190" spans="2:65" s="1" customFormat="1" ht="24.2" customHeight="1">
      <c r="B190" s="28"/>
      <c r="C190" s="153" t="s">
        <v>761</v>
      </c>
      <c r="D190" s="153" t="s">
        <v>433</v>
      </c>
      <c r="E190" s="154" t="s">
        <v>2832</v>
      </c>
      <c r="F190" s="155" t="s">
        <v>2833</v>
      </c>
      <c r="G190" s="156" t="s">
        <v>193</v>
      </c>
      <c r="H190" s="157">
        <v>1</v>
      </c>
      <c r="I190" s="158"/>
      <c r="J190" s="159">
        <f t="shared" si="10"/>
        <v>0</v>
      </c>
      <c r="K190" s="160"/>
      <c r="L190" s="161"/>
      <c r="M190" s="162" t="s">
        <v>1</v>
      </c>
      <c r="N190" s="163" t="s">
        <v>42</v>
      </c>
      <c r="P190" s="143">
        <f t="shared" si="11"/>
        <v>0</v>
      </c>
      <c r="Q190" s="143">
        <v>3.5999999999999999E-3</v>
      </c>
      <c r="R190" s="143">
        <f t="shared" si="12"/>
        <v>3.5999999999999999E-3</v>
      </c>
      <c r="S190" s="143">
        <v>0</v>
      </c>
      <c r="T190" s="144">
        <f t="shared" si="13"/>
        <v>0</v>
      </c>
      <c r="AR190" s="145" t="s">
        <v>220</v>
      </c>
      <c r="AT190" s="145" t="s">
        <v>433</v>
      </c>
      <c r="AU190" s="145" t="s">
        <v>87</v>
      </c>
      <c r="AY190" s="13" t="s">
        <v>188</v>
      </c>
      <c r="BE190" s="146">
        <f t="shared" si="14"/>
        <v>0</v>
      </c>
      <c r="BF190" s="146">
        <f t="shared" si="15"/>
        <v>0</v>
      </c>
      <c r="BG190" s="146">
        <f t="shared" si="16"/>
        <v>0</v>
      </c>
      <c r="BH190" s="146">
        <f t="shared" si="17"/>
        <v>0</v>
      </c>
      <c r="BI190" s="146">
        <f t="shared" si="18"/>
        <v>0</v>
      </c>
      <c r="BJ190" s="13" t="s">
        <v>85</v>
      </c>
      <c r="BK190" s="146">
        <f t="shared" si="19"/>
        <v>0</v>
      </c>
      <c r="BL190" s="13" t="s">
        <v>194</v>
      </c>
      <c r="BM190" s="145" t="s">
        <v>2834</v>
      </c>
    </row>
    <row r="191" spans="2:65" s="11" customFormat="1" ht="22.7" customHeight="1">
      <c r="B191" s="121"/>
      <c r="D191" s="122" t="s">
        <v>76</v>
      </c>
      <c r="E191" s="131" t="s">
        <v>224</v>
      </c>
      <c r="F191" s="131" t="s">
        <v>281</v>
      </c>
      <c r="I191" s="124"/>
      <c r="J191" s="132">
        <f>BK191</f>
        <v>0</v>
      </c>
      <c r="L191" s="121"/>
      <c r="M191" s="126"/>
      <c r="P191" s="127">
        <f>SUM(P192:P198)</f>
        <v>0</v>
      </c>
      <c r="R191" s="127">
        <f>SUM(R192:R198)</f>
        <v>0.23261999999999999</v>
      </c>
      <c r="T191" s="128">
        <f>SUM(T192:T198)</f>
        <v>0</v>
      </c>
      <c r="AR191" s="122" t="s">
        <v>85</v>
      </c>
      <c r="AT191" s="129" t="s">
        <v>76</v>
      </c>
      <c r="AU191" s="129" t="s">
        <v>85</v>
      </c>
      <c r="AY191" s="122" t="s">
        <v>188</v>
      </c>
      <c r="BK191" s="130">
        <f>SUM(BK192:BK198)</f>
        <v>0</v>
      </c>
    </row>
    <row r="192" spans="2:65" s="1" customFormat="1" ht="48.95" customHeight="1">
      <c r="B192" s="28"/>
      <c r="C192" s="133" t="s">
        <v>766</v>
      </c>
      <c r="D192" s="133" t="s">
        <v>190</v>
      </c>
      <c r="E192" s="134" t="s">
        <v>2608</v>
      </c>
      <c r="F192" s="135" t="s">
        <v>2609</v>
      </c>
      <c r="G192" s="136" t="s">
        <v>218</v>
      </c>
      <c r="H192" s="137">
        <v>1.5</v>
      </c>
      <c r="I192" s="138"/>
      <c r="J192" s="139">
        <f t="shared" ref="J192:J198" si="20">ROUND(I192*H192,2)</f>
        <v>0</v>
      </c>
      <c r="K192" s="140"/>
      <c r="L192" s="28"/>
      <c r="M192" s="141" t="s">
        <v>1</v>
      </c>
      <c r="N192" s="142" t="s">
        <v>42</v>
      </c>
      <c r="P192" s="143">
        <f t="shared" ref="P192:P198" si="21">O192*H192</f>
        <v>0</v>
      </c>
      <c r="Q192" s="143">
        <v>0.15256</v>
      </c>
      <c r="R192" s="143">
        <f t="shared" ref="R192:R198" si="22">Q192*H192</f>
        <v>0.22883999999999999</v>
      </c>
      <c r="S192" s="143">
        <v>0</v>
      </c>
      <c r="T192" s="144">
        <f t="shared" ref="T192:T198" si="23">S192*H192</f>
        <v>0</v>
      </c>
      <c r="AR192" s="145" t="s">
        <v>194</v>
      </c>
      <c r="AT192" s="145" t="s">
        <v>190</v>
      </c>
      <c r="AU192" s="145" t="s">
        <v>87</v>
      </c>
      <c r="AY192" s="13" t="s">
        <v>188</v>
      </c>
      <c r="BE192" s="146">
        <f t="shared" ref="BE192:BE198" si="24">IF(N192="základní",J192,0)</f>
        <v>0</v>
      </c>
      <c r="BF192" s="146">
        <f t="shared" ref="BF192:BF198" si="25">IF(N192="snížená",J192,0)</f>
        <v>0</v>
      </c>
      <c r="BG192" s="146">
        <f t="shared" ref="BG192:BG198" si="26">IF(N192="zákl. přenesená",J192,0)</f>
        <v>0</v>
      </c>
      <c r="BH192" s="146">
        <f t="shared" ref="BH192:BH198" si="27">IF(N192="sníž. přenesená",J192,0)</f>
        <v>0</v>
      </c>
      <c r="BI192" s="146">
        <f t="shared" ref="BI192:BI198" si="28">IF(N192="nulová",J192,0)</f>
        <v>0</v>
      </c>
      <c r="BJ192" s="13" t="s">
        <v>85</v>
      </c>
      <c r="BK192" s="146">
        <f t="shared" ref="BK192:BK198" si="29">ROUND(I192*H192,2)</f>
        <v>0</v>
      </c>
      <c r="BL192" s="13" t="s">
        <v>194</v>
      </c>
      <c r="BM192" s="145" t="s">
        <v>2835</v>
      </c>
    </row>
    <row r="193" spans="2:65" s="1" customFormat="1" ht="44.25" customHeight="1">
      <c r="B193" s="28"/>
      <c r="C193" s="133" t="s">
        <v>770</v>
      </c>
      <c r="D193" s="133" t="s">
        <v>190</v>
      </c>
      <c r="E193" s="134" t="s">
        <v>2836</v>
      </c>
      <c r="F193" s="135" t="s">
        <v>2837</v>
      </c>
      <c r="G193" s="136" t="s">
        <v>218</v>
      </c>
      <c r="H193" s="137">
        <v>6</v>
      </c>
      <c r="I193" s="138"/>
      <c r="J193" s="139">
        <f t="shared" si="20"/>
        <v>0</v>
      </c>
      <c r="K193" s="140"/>
      <c r="L193" s="28"/>
      <c r="M193" s="141" t="s">
        <v>1</v>
      </c>
      <c r="N193" s="142" t="s">
        <v>42</v>
      </c>
      <c r="P193" s="143">
        <f t="shared" si="21"/>
        <v>0</v>
      </c>
      <c r="Q193" s="143">
        <v>0</v>
      </c>
      <c r="R193" s="143">
        <f t="shared" si="22"/>
        <v>0</v>
      </c>
      <c r="S193" s="143">
        <v>0</v>
      </c>
      <c r="T193" s="144">
        <f t="shared" si="23"/>
        <v>0</v>
      </c>
      <c r="AR193" s="145" t="s">
        <v>194</v>
      </c>
      <c r="AT193" s="145" t="s">
        <v>190</v>
      </c>
      <c r="AU193" s="145" t="s">
        <v>87</v>
      </c>
      <c r="AY193" s="13" t="s">
        <v>188</v>
      </c>
      <c r="BE193" s="146">
        <f t="shared" si="24"/>
        <v>0</v>
      </c>
      <c r="BF193" s="146">
        <f t="shared" si="25"/>
        <v>0</v>
      </c>
      <c r="BG193" s="146">
        <f t="shared" si="26"/>
        <v>0</v>
      </c>
      <c r="BH193" s="146">
        <f t="shared" si="27"/>
        <v>0</v>
      </c>
      <c r="BI193" s="146">
        <f t="shared" si="28"/>
        <v>0</v>
      </c>
      <c r="BJ193" s="13" t="s">
        <v>85</v>
      </c>
      <c r="BK193" s="146">
        <f t="shared" si="29"/>
        <v>0</v>
      </c>
      <c r="BL193" s="13" t="s">
        <v>194</v>
      </c>
      <c r="BM193" s="145" t="s">
        <v>2838</v>
      </c>
    </row>
    <row r="194" spans="2:65" s="1" customFormat="1" ht="44.25" customHeight="1">
      <c r="B194" s="28"/>
      <c r="C194" s="133" t="s">
        <v>774</v>
      </c>
      <c r="D194" s="133" t="s">
        <v>190</v>
      </c>
      <c r="E194" s="134" t="s">
        <v>2839</v>
      </c>
      <c r="F194" s="135" t="s">
        <v>2840</v>
      </c>
      <c r="G194" s="136" t="s">
        <v>218</v>
      </c>
      <c r="H194" s="137">
        <v>6</v>
      </c>
      <c r="I194" s="138"/>
      <c r="J194" s="139">
        <f t="shared" si="20"/>
        <v>0</v>
      </c>
      <c r="K194" s="140"/>
      <c r="L194" s="28"/>
      <c r="M194" s="141" t="s">
        <v>1</v>
      </c>
      <c r="N194" s="142" t="s">
        <v>42</v>
      </c>
      <c r="P194" s="143">
        <f t="shared" si="21"/>
        <v>0</v>
      </c>
      <c r="Q194" s="143">
        <v>0</v>
      </c>
      <c r="R194" s="143">
        <f t="shared" si="22"/>
        <v>0</v>
      </c>
      <c r="S194" s="143">
        <v>0</v>
      </c>
      <c r="T194" s="144">
        <f t="shared" si="23"/>
        <v>0</v>
      </c>
      <c r="AR194" s="145" t="s">
        <v>194</v>
      </c>
      <c r="AT194" s="145" t="s">
        <v>190</v>
      </c>
      <c r="AU194" s="145" t="s">
        <v>87</v>
      </c>
      <c r="AY194" s="13" t="s">
        <v>188</v>
      </c>
      <c r="BE194" s="146">
        <f t="shared" si="24"/>
        <v>0</v>
      </c>
      <c r="BF194" s="146">
        <f t="shared" si="25"/>
        <v>0</v>
      </c>
      <c r="BG194" s="146">
        <f t="shared" si="26"/>
        <v>0</v>
      </c>
      <c r="BH194" s="146">
        <f t="shared" si="27"/>
        <v>0</v>
      </c>
      <c r="BI194" s="146">
        <f t="shared" si="28"/>
        <v>0</v>
      </c>
      <c r="BJ194" s="13" t="s">
        <v>85</v>
      </c>
      <c r="BK194" s="146">
        <f t="shared" si="29"/>
        <v>0</v>
      </c>
      <c r="BL194" s="13" t="s">
        <v>194</v>
      </c>
      <c r="BM194" s="145" t="s">
        <v>2841</v>
      </c>
    </row>
    <row r="195" spans="2:65" s="1" customFormat="1" ht="55.5" customHeight="1">
      <c r="B195" s="28"/>
      <c r="C195" s="133" t="s">
        <v>778</v>
      </c>
      <c r="D195" s="133" t="s">
        <v>190</v>
      </c>
      <c r="E195" s="134" t="s">
        <v>2842</v>
      </c>
      <c r="F195" s="135" t="s">
        <v>2843</v>
      </c>
      <c r="G195" s="136" t="s">
        <v>218</v>
      </c>
      <c r="H195" s="137">
        <v>6</v>
      </c>
      <c r="I195" s="138"/>
      <c r="J195" s="139">
        <f t="shared" si="20"/>
        <v>0</v>
      </c>
      <c r="K195" s="140"/>
      <c r="L195" s="28"/>
      <c r="M195" s="141" t="s">
        <v>1</v>
      </c>
      <c r="N195" s="142" t="s">
        <v>42</v>
      </c>
      <c r="P195" s="143">
        <f t="shared" si="21"/>
        <v>0</v>
      </c>
      <c r="Q195" s="143">
        <v>5.9999999999999995E-4</v>
      </c>
      <c r="R195" s="143">
        <f t="shared" si="22"/>
        <v>3.5999999999999999E-3</v>
      </c>
      <c r="S195" s="143">
        <v>0</v>
      </c>
      <c r="T195" s="144">
        <f t="shared" si="23"/>
        <v>0</v>
      </c>
      <c r="AR195" s="145" t="s">
        <v>194</v>
      </c>
      <c r="AT195" s="145" t="s">
        <v>190</v>
      </c>
      <c r="AU195" s="145" t="s">
        <v>87</v>
      </c>
      <c r="AY195" s="13" t="s">
        <v>188</v>
      </c>
      <c r="BE195" s="146">
        <f t="shared" si="24"/>
        <v>0</v>
      </c>
      <c r="BF195" s="146">
        <f t="shared" si="25"/>
        <v>0</v>
      </c>
      <c r="BG195" s="146">
        <f t="shared" si="26"/>
        <v>0</v>
      </c>
      <c r="BH195" s="146">
        <f t="shared" si="27"/>
        <v>0</v>
      </c>
      <c r="BI195" s="146">
        <f t="shared" si="28"/>
        <v>0</v>
      </c>
      <c r="BJ195" s="13" t="s">
        <v>85</v>
      </c>
      <c r="BK195" s="146">
        <f t="shared" si="29"/>
        <v>0</v>
      </c>
      <c r="BL195" s="13" t="s">
        <v>194</v>
      </c>
      <c r="BM195" s="145" t="s">
        <v>2844</v>
      </c>
    </row>
    <row r="196" spans="2:65" s="1" customFormat="1" ht="24.2" customHeight="1">
      <c r="B196" s="28"/>
      <c r="C196" s="133" t="s">
        <v>782</v>
      </c>
      <c r="D196" s="133" t="s">
        <v>190</v>
      </c>
      <c r="E196" s="134" t="s">
        <v>2845</v>
      </c>
      <c r="F196" s="135" t="s">
        <v>2846</v>
      </c>
      <c r="G196" s="136" t="s">
        <v>218</v>
      </c>
      <c r="H196" s="137">
        <v>6</v>
      </c>
      <c r="I196" s="138"/>
      <c r="J196" s="139">
        <f t="shared" si="20"/>
        <v>0</v>
      </c>
      <c r="K196" s="140"/>
      <c r="L196" s="28"/>
      <c r="M196" s="141" t="s">
        <v>1</v>
      </c>
      <c r="N196" s="142" t="s">
        <v>42</v>
      </c>
      <c r="P196" s="143">
        <f t="shared" si="21"/>
        <v>0</v>
      </c>
      <c r="Q196" s="143">
        <v>0</v>
      </c>
      <c r="R196" s="143">
        <f t="shared" si="22"/>
        <v>0</v>
      </c>
      <c r="S196" s="143">
        <v>0</v>
      </c>
      <c r="T196" s="144">
        <f t="shared" si="23"/>
        <v>0</v>
      </c>
      <c r="AR196" s="145" t="s">
        <v>194</v>
      </c>
      <c r="AT196" s="145" t="s">
        <v>190</v>
      </c>
      <c r="AU196" s="145" t="s">
        <v>87</v>
      </c>
      <c r="AY196" s="13" t="s">
        <v>188</v>
      </c>
      <c r="BE196" s="146">
        <f t="shared" si="24"/>
        <v>0</v>
      </c>
      <c r="BF196" s="146">
        <f t="shared" si="25"/>
        <v>0</v>
      </c>
      <c r="BG196" s="146">
        <f t="shared" si="26"/>
        <v>0</v>
      </c>
      <c r="BH196" s="146">
        <f t="shared" si="27"/>
        <v>0</v>
      </c>
      <c r="BI196" s="146">
        <f t="shared" si="28"/>
        <v>0</v>
      </c>
      <c r="BJ196" s="13" t="s">
        <v>85</v>
      </c>
      <c r="BK196" s="146">
        <f t="shared" si="29"/>
        <v>0</v>
      </c>
      <c r="BL196" s="13" t="s">
        <v>194</v>
      </c>
      <c r="BM196" s="145" t="s">
        <v>2847</v>
      </c>
    </row>
    <row r="197" spans="2:65" s="1" customFormat="1" ht="24.2" customHeight="1">
      <c r="B197" s="28"/>
      <c r="C197" s="133" t="s">
        <v>786</v>
      </c>
      <c r="D197" s="133" t="s">
        <v>190</v>
      </c>
      <c r="E197" s="134" t="s">
        <v>2848</v>
      </c>
      <c r="F197" s="135" t="s">
        <v>2849</v>
      </c>
      <c r="G197" s="136" t="s">
        <v>218</v>
      </c>
      <c r="H197" s="137">
        <v>6</v>
      </c>
      <c r="I197" s="138"/>
      <c r="J197" s="139">
        <f t="shared" si="20"/>
        <v>0</v>
      </c>
      <c r="K197" s="140"/>
      <c r="L197" s="28"/>
      <c r="M197" s="141" t="s">
        <v>1</v>
      </c>
      <c r="N197" s="142" t="s">
        <v>42</v>
      </c>
      <c r="P197" s="143">
        <f t="shared" si="21"/>
        <v>0</v>
      </c>
      <c r="Q197" s="143">
        <v>3.0000000000000001E-5</v>
      </c>
      <c r="R197" s="143">
        <f t="shared" si="22"/>
        <v>1.8000000000000001E-4</v>
      </c>
      <c r="S197" s="143">
        <v>0</v>
      </c>
      <c r="T197" s="144">
        <f t="shared" si="23"/>
        <v>0</v>
      </c>
      <c r="AR197" s="145" t="s">
        <v>194</v>
      </c>
      <c r="AT197" s="145" t="s">
        <v>190</v>
      </c>
      <c r="AU197" s="145" t="s">
        <v>87</v>
      </c>
      <c r="AY197" s="13" t="s">
        <v>188</v>
      </c>
      <c r="BE197" s="146">
        <f t="shared" si="24"/>
        <v>0</v>
      </c>
      <c r="BF197" s="146">
        <f t="shared" si="25"/>
        <v>0</v>
      </c>
      <c r="BG197" s="146">
        <f t="shared" si="26"/>
        <v>0</v>
      </c>
      <c r="BH197" s="146">
        <f t="shared" si="27"/>
        <v>0</v>
      </c>
      <c r="BI197" s="146">
        <f t="shared" si="28"/>
        <v>0</v>
      </c>
      <c r="BJ197" s="13" t="s">
        <v>85</v>
      </c>
      <c r="BK197" s="146">
        <f t="shared" si="29"/>
        <v>0</v>
      </c>
      <c r="BL197" s="13" t="s">
        <v>194</v>
      </c>
      <c r="BM197" s="145" t="s">
        <v>2850</v>
      </c>
    </row>
    <row r="198" spans="2:65" s="1" customFormat="1" ht="66.75" customHeight="1">
      <c r="B198" s="28"/>
      <c r="C198" s="133" t="s">
        <v>790</v>
      </c>
      <c r="D198" s="133" t="s">
        <v>190</v>
      </c>
      <c r="E198" s="134" t="s">
        <v>2851</v>
      </c>
      <c r="F198" s="135" t="s">
        <v>2852</v>
      </c>
      <c r="G198" s="136" t="s">
        <v>218</v>
      </c>
      <c r="H198" s="137">
        <v>1.5</v>
      </c>
      <c r="I198" s="138"/>
      <c r="J198" s="139">
        <f t="shared" si="20"/>
        <v>0</v>
      </c>
      <c r="K198" s="140"/>
      <c r="L198" s="28"/>
      <c r="M198" s="141" t="s">
        <v>1</v>
      </c>
      <c r="N198" s="142" t="s">
        <v>42</v>
      </c>
      <c r="P198" s="143">
        <f t="shared" si="21"/>
        <v>0</v>
      </c>
      <c r="Q198" s="143">
        <v>0</v>
      </c>
      <c r="R198" s="143">
        <f t="shared" si="22"/>
        <v>0</v>
      </c>
      <c r="S198" s="143">
        <v>0</v>
      </c>
      <c r="T198" s="144">
        <f t="shared" si="23"/>
        <v>0</v>
      </c>
      <c r="AR198" s="145" t="s">
        <v>194</v>
      </c>
      <c r="AT198" s="145" t="s">
        <v>190</v>
      </c>
      <c r="AU198" s="145" t="s">
        <v>87</v>
      </c>
      <c r="AY198" s="13" t="s">
        <v>188</v>
      </c>
      <c r="BE198" s="146">
        <f t="shared" si="24"/>
        <v>0</v>
      </c>
      <c r="BF198" s="146">
        <f t="shared" si="25"/>
        <v>0</v>
      </c>
      <c r="BG198" s="146">
        <f t="shared" si="26"/>
        <v>0</v>
      </c>
      <c r="BH198" s="146">
        <f t="shared" si="27"/>
        <v>0</v>
      </c>
      <c r="BI198" s="146">
        <f t="shared" si="28"/>
        <v>0</v>
      </c>
      <c r="BJ198" s="13" t="s">
        <v>85</v>
      </c>
      <c r="BK198" s="146">
        <f t="shared" si="29"/>
        <v>0</v>
      </c>
      <c r="BL198" s="13" t="s">
        <v>194</v>
      </c>
      <c r="BM198" s="145" t="s">
        <v>2853</v>
      </c>
    </row>
    <row r="199" spans="2:65" s="11" customFormat="1" ht="22.7" customHeight="1">
      <c r="B199" s="121"/>
      <c r="D199" s="122" t="s">
        <v>76</v>
      </c>
      <c r="E199" s="131" t="s">
        <v>364</v>
      </c>
      <c r="F199" s="131" t="s">
        <v>365</v>
      </c>
      <c r="I199" s="124"/>
      <c r="J199" s="132">
        <f>BK199</f>
        <v>0</v>
      </c>
      <c r="L199" s="121"/>
      <c r="M199" s="126"/>
      <c r="P199" s="127">
        <f>P200</f>
        <v>0</v>
      </c>
      <c r="R199" s="127">
        <f>R200</f>
        <v>0</v>
      </c>
      <c r="T199" s="128">
        <f>T200</f>
        <v>0</v>
      </c>
      <c r="AR199" s="122" t="s">
        <v>85</v>
      </c>
      <c r="AT199" s="129" t="s">
        <v>76</v>
      </c>
      <c r="AU199" s="129" t="s">
        <v>85</v>
      </c>
      <c r="AY199" s="122" t="s">
        <v>188</v>
      </c>
      <c r="BK199" s="130">
        <f>BK200</f>
        <v>0</v>
      </c>
    </row>
    <row r="200" spans="2:65" s="1" customFormat="1" ht="48.95" customHeight="1">
      <c r="B200" s="28"/>
      <c r="C200" s="133" t="s">
        <v>794</v>
      </c>
      <c r="D200" s="133" t="s">
        <v>190</v>
      </c>
      <c r="E200" s="134" t="s">
        <v>1870</v>
      </c>
      <c r="F200" s="135" t="s">
        <v>1871</v>
      </c>
      <c r="G200" s="136" t="s">
        <v>267</v>
      </c>
      <c r="H200" s="137">
        <v>14.445</v>
      </c>
      <c r="I200" s="138"/>
      <c r="J200" s="139">
        <f>ROUND(I200*H200,2)</f>
        <v>0</v>
      </c>
      <c r="K200" s="140"/>
      <c r="L200" s="28"/>
      <c r="M200" s="141" t="s">
        <v>1</v>
      </c>
      <c r="N200" s="142" t="s">
        <v>42</v>
      </c>
      <c r="P200" s="143">
        <f>O200*H200</f>
        <v>0</v>
      </c>
      <c r="Q200" s="143">
        <v>0</v>
      </c>
      <c r="R200" s="143">
        <f>Q200*H200</f>
        <v>0</v>
      </c>
      <c r="S200" s="143">
        <v>0</v>
      </c>
      <c r="T200" s="144">
        <f>S200*H200</f>
        <v>0</v>
      </c>
      <c r="AR200" s="145" t="s">
        <v>194</v>
      </c>
      <c r="AT200" s="145" t="s">
        <v>190</v>
      </c>
      <c r="AU200" s="145" t="s">
        <v>87</v>
      </c>
      <c r="AY200" s="13" t="s">
        <v>188</v>
      </c>
      <c r="BE200" s="146">
        <f>IF(N200="základní",J200,0)</f>
        <v>0</v>
      </c>
      <c r="BF200" s="146">
        <f>IF(N200="snížená",J200,0)</f>
        <v>0</v>
      </c>
      <c r="BG200" s="146">
        <f>IF(N200="zákl. přenesená",J200,0)</f>
        <v>0</v>
      </c>
      <c r="BH200" s="146">
        <f>IF(N200="sníž. přenesená",J200,0)</f>
        <v>0</v>
      </c>
      <c r="BI200" s="146">
        <f>IF(N200="nulová",J200,0)</f>
        <v>0</v>
      </c>
      <c r="BJ200" s="13" t="s">
        <v>85</v>
      </c>
      <c r="BK200" s="146">
        <f>ROUND(I200*H200,2)</f>
        <v>0</v>
      </c>
      <c r="BL200" s="13" t="s">
        <v>194</v>
      </c>
      <c r="BM200" s="145" t="s">
        <v>2854</v>
      </c>
    </row>
    <row r="201" spans="2:65" s="11" customFormat="1" ht="25.9" customHeight="1">
      <c r="B201" s="121"/>
      <c r="D201" s="122" t="s">
        <v>76</v>
      </c>
      <c r="E201" s="123" t="s">
        <v>379</v>
      </c>
      <c r="F201" s="123" t="s">
        <v>380</v>
      </c>
      <c r="I201" s="124"/>
      <c r="J201" s="125">
        <f>BK201</f>
        <v>0</v>
      </c>
      <c r="L201" s="121"/>
      <c r="M201" s="126"/>
      <c r="P201" s="127">
        <f>P202+P204+P206+P208</f>
        <v>0</v>
      </c>
      <c r="R201" s="127">
        <f>R202+R204+R206+R208</f>
        <v>0</v>
      </c>
      <c r="T201" s="128">
        <f>T202+T204+T206+T208</f>
        <v>0</v>
      </c>
      <c r="AR201" s="122" t="s">
        <v>207</v>
      </c>
      <c r="AT201" s="129" t="s">
        <v>76</v>
      </c>
      <c r="AU201" s="129" t="s">
        <v>77</v>
      </c>
      <c r="AY201" s="122" t="s">
        <v>188</v>
      </c>
      <c r="BK201" s="130">
        <f>BK202+BK204+BK206+BK208</f>
        <v>0</v>
      </c>
    </row>
    <row r="202" spans="2:65" s="11" customFormat="1" ht="22.7" customHeight="1">
      <c r="B202" s="121"/>
      <c r="D202" s="122" t="s">
        <v>76</v>
      </c>
      <c r="E202" s="131" t="s">
        <v>381</v>
      </c>
      <c r="F202" s="131" t="s">
        <v>382</v>
      </c>
      <c r="I202" s="124"/>
      <c r="J202" s="132">
        <f>BK202</f>
        <v>0</v>
      </c>
      <c r="L202" s="121"/>
      <c r="M202" s="126"/>
      <c r="P202" s="127">
        <f>P203</f>
        <v>0</v>
      </c>
      <c r="R202" s="127">
        <f>R203</f>
        <v>0</v>
      </c>
      <c r="T202" s="128">
        <f>T203</f>
        <v>0</v>
      </c>
      <c r="AR202" s="122" t="s">
        <v>207</v>
      </c>
      <c r="AT202" s="129" t="s">
        <v>76</v>
      </c>
      <c r="AU202" s="129" t="s">
        <v>85</v>
      </c>
      <c r="AY202" s="122" t="s">
        <v>188</v>
      </c>
      <c r="BK202" s="130">
        <f>BK203</f>
        <v>0</v>
      </c>
    </row>
    <row r="203" spans="2:65" s="1" customFormat="1" ht="21.75" customHeight="1">
      <c r="B203" s="28"/>
      <c r="C203" s="133" t="s">
        <v>798</v>
      </c>
      <c r="D203" s="133" t="s">
        <v>190</v>
      </c>
      <c r="E203" s="134" t="s">
        <v>384</v>
      </c>
      <c r="F203" s="135" t="s">
        <v>385</v>
      </c>
      <c r="G203" s="136" t="s">
        <v>386</v>
      </c>
      <c r="H203" s="137">
        <v>16</v>
      </c>
      <c r="I203" s="138"/>
      <c r="J203" s="139">
        <f>ROUND(I203*H203,2)</f>
        <v>0</v>
      </c>
      <c r="K203" s="140"/>
      <c r="L203" s="28"/>
      <c r="M203" s="141" t="s">
        <v>1</v>
      </c>
      <c r="N203" s="142" t="s">
        <v>42</v>
      </c>
      <c r="P203" s="143">
        <f>O203*H203</f>
        <v>0</v>
      </c>
      <c r="Q203" s="143">
        <v>0</v>
      </c>
      <c r="R203" s="143">
        <f>Q203*H203</f>
        <v>0</v>
      </c>
      <c r="S203" s="143">
        <v>0</v>
      </c>
      <c r="T203" s="144">
        <f>S203*H203</f>
        <v>0</v>
      </c>
      <c r="AR203" s="145" t="s">
        <v>387</v>
      </c>
      <c r="AT203" s="145" t="s">
        <v>190</v>
      </c>
      <c r="AU203" s="145" t="s">
        <v>87</v>
      </c>
      <c r="AY203" s="13" t="s">
        <v>188</v>
      </c>
      <c r="BE203" s="146">
        <f>IF(N203="základní",J203,0)</f>
        <v>0</v>
      </c>
      <c r="BF203" s="146">
        <f>IF(N203="snížená",J203,0)</f>
        <v>0</v>
      </c>
      <c r="BG203" s="146">
        <f>IF(N203="zákl. přenesená",J203,0)</f>
        <v>0</v>
      </c>
      <c r="BH203" s="146">
        <f>IF(N203="sníž. přenesená",J203,0)</f>
        <v>0</v>
      </c>
      <c r="BI203" s="146">
        <f>IF(N203="nulová",J203,0)</f>
        <v>0</v>
      </c>
      <c r="BJ203" s="13" t="s">
        <v>85</v>
      </c>
      <c r="BK203" s="146">
        <f>ROUND(I203*H203,2)</f>
        <v>0</v>
      </c>
      <c r="BL203" s="13" t="s">
        <v>387</v>
      </c>
      <c r="BM203" s="145" t="s">
        <v>2855</v>
      </c>
    </row>
    <row r="204" spans="2:65" s="11" customFormat="1" ht="22.7" customHeight="1">
      <c r="B204" s="121"/>
      <c r="D204" s="122" t="s">
        <v>76</v>
      </c>
      <c r="E204" s="131" t="s">
        <v>389</v>
      </c>
      <c r="F204" s="131" t="s">
        <v>390</v>
      </c>
      <c r="I204" s="124"/>
      <c r="J204" s="132">
        <f>BK204</f>
        <v>0</v>
      </c>
      <c r="L204" s="121"/>
      <c r="M204" s="126"/>
      <c r="P204" s="127">
        <f>P205</f>
        <v>0</v>
      </c>
      <c r="R204" s="127">
        <f>R205</f>
        <v>0</v>
      </c>
      <c r="T204" s="128">
        <f>T205</f>
        <v>0</v>
      </c>
      <c r="AR204" s="122" t="s">
        <v>207</v>
      </c>
      <c r="AT204" s="129" t="s">
        <v>76</v>
      </c>
      <c r="AU204" s="129" t="s">
        <v>85</v>
      </c>
      <c r="AY204" s="122" t="s">
        <v>188</v>
      </c>
      <c r="BK204" s="130">
        <f>BK205</f>
        <v>0</v>
      </c>
    </row>
    <row r="205" spans="2:65" s="1" customFormat="1" ht="16.5" customHeight="1">
      <c r="B205" s="28"/>
      <c r="C205" s="133" t="s">
        <v>802</v>
      </c>
      <c r="D205" s="133" t="s">
        <v>190</v>
      </c>
      <c r="E205" s="134" t="s">
        <v>392</v>
      </c>
      <c r="F205" s="135" t="s">
        <v>390</v>
      </c>
      <c r="G205" s="136" t="s">
        <v>393</v>
      </c>
      <c r="H205" s="147"/>
      <c r="I205" s="138"/>
      <c r="J205" s="139">
        <f>ROUND(I205*H205,2)</f>
        <v>0</v>
      </c>
      <c r="K205" s="140"/>
      <c r="L205" s="28"/>
      <c r="M205" s="141" t="s">
        <v>1</v>
      </c>
      <c r="N205" s="142" t="s">
        <v>42</v>
      </c>
      <c r="P205" s="143">
        <f>O205*H205</f>
        <v>0</v>
      </c>
      <c r="Q205" s="143">
        <v>0</v>
      </c>
      <c r="R205" s="143">
        <f>Q205*H205</f>
        <v>0</v>
      </c>
      <c r="S205" s="143">
        <v>0</v>
      </c>
      <c r="T205" s="144">
        <f>S205*H205</f>
        <v>0</v>
      </c>
      <c r="AR205" s="145" t="s">
        <v>387</v>
      </c>
      <c r="AT205" s="145" t="s">
        <v>190</v>
      </c>
      <c r="AU205" s="145" t="s">
        <v>87</v>
      </c>
      <c r="AY205" s="13" t="s">
        <v>188</v>
      </c>
      <c r="BE205" s="146">
        <f>IF(N205="základní",J205,0)</f>
        <v>0</v>
      </c>
      <c r="BF205" s="146">
        <f>IF(N205="snížená",J205,0)</f>
        <v>0</v>
      </c>
      <c r="BG205" s="146">
        <f>IF(N205="zákl. přenesená",J205,0)</f>
        <v>0</v>
      </c>
      <c r="BH205" s="146">
        <f>IF(N205="sníž. přenesená",J205,0)</f>
        <v>0</v>
      </c>
      <c r="BI205" s="146">
        <f>IF(N205="nulová",J205,0)</f>
        <v>0</v>
      </c>
      <c r="BJ205" s="13" t="s">
        <v>85</v>
      </c>
      <c r="BK205" s="146">
        <f>ROUND(I205*H205,2)</f>
        <v>0</v>
      </c>
      <c r="BL205" s="13" t="s">
        <v>387</v>
      </c>
      <c r="BM205" s="145" t="s">
        <v>2856</v>
      </c>
    </row>
    <row r="206" spans="2:65" s="11" customFormat="1" ht="22.7" customHeight="1">
      <c r="B206" s="121"/>
      <c r="D206" s="122" t="s">
        <v>76</v>
      </c>
      <c r="E206" s="131" t="s">
        <v>395</v>
      </c>
      <c r="F206" s="131" t="s">
        <v>396</v>
      </c>
      <c r="I206" s="124"/>
      <c r="J206" s="132">
        <f>BK206</f>
        <v>0</v>
      </c>
      <c r="L206" s="121"/>
      <c r="M206" s="126"/>
      <c r="P206" s="127">
        <f>P207</f>
        <v>0</v>
      </c>
      <c r="R206" s="127">
        <f>R207</f>
        <v>0</v>
      </c>
      <c r="T206" s="128">
        <f>T207</f>
        <v>0</v>
      </c>
      <c r="AR206" s="122" t="s">
        <v>207</v>
      </c>
      <c r="AT206" s="129" t="s">
        <v>76</v>
      </c>
      <c r="AU206" s="129" t="s">
        <v>85</v>
      </c>
      <c r="AY206" s="122" t="s">
        <v>188</v>
      </c>
      <c r="BK206" s="130">
        <f>BK207</f>
        <v>0</v>
      </c>
    </row>
    <row r="207" spans="2:65" s="1" customFormat="1" ht="16.5" customHeight="1">
      <c r="B207" s="28"/>
      <c r="C207" s="133" t="s">
        <v>806</v>
      </c>
      <c r="D207" s="133" t="s">
        <v>190</v>
      </c>
      <c r="E207" s="134" t="s">
        <v>398</v>
      </c>
      <c r="F207" s="135" t="s">
        <v>396</v>
      </c>
      <c r="G207" s="136" t="s">
        <v>393</v>
      </c>
      <c r="H207" s="147"/>
      <c r="I207" s="138"/>
      <c r="J207" s="139">
        <f>ROUND(I207*H207,2)</f>
        <v>0</v>
      </c>
      <c r="K207" s="140"/>
      <c r="L207" s="28"/>
      <c r="M207" s="141" t="s">
        <v>1</v>
      </c>
      <c r="N207" s="142" t="s">
        <v>42</v>
      </c>
      <c r="P207" s="143">
        <f>O207*H207</f>
        <v>0</v>
      </c>
      <c r="Q207" s="143">
        <v>0</v>
      </c>
      <c r="R207" s="143">
        <f>Q207*H207</f>
        <v>0</v>
      </c>
      <c r="S207" s="143">
        <v>0</v>
      </c>
      <c r="T207" s="144">
        <f>S207*H207</f>
        <v>0</v>
      </c>
      <c r="AR207" s="145" t="s">
        <v>387</v>
      </c>
      <c r="AT207" s="145" t="s">
        <v>190</v>
      </c>
      <c r="AU207" s="145" t="s">
        <v>87</v>
      </c>
      <c r="AY207" s="13" t="s">
        <v>188</v>
      </c>
      <c r="BE207" s="146">
        <f>IF(N207="základní",J207,0)</f>
        <v>0</v>
      </c>
      <c r="BF207" s="146">
        <f>IF(N207="snížená",J207,0)</f>
        <v>0</v>
      </c>
      <c r="BG207" s="146">
        <f>IF(N207="zákl. přenesená",J207,0)</f>
        <v>0</v>
      </c>
      <c r="BH207" s="146">
        <f>IF(N207="sníž. přenesená",J207,0)</f>
        <v>0</v>
      </c>
      <c r="BI207" s="146">
        <f>IF(N207="nulová",J207,0)</f>
        <v>0</v>
      </c>
      <c r="BJ207" s="13" t="s">
        <v>85</v>
      </c>
      <c r="BK207" s="146">
        <f>ROUND(I207*H207,2)</f>
        <v>0</v>
      </c>
      <c r="BL207" s="13" t="s">
        <v>387</v>
      </c>
      <c r="BM207" s="145" t="s">
        <v>2857</v>
      </c>
    </row>
    <row r="208" spans="2:65" s="11" customFormat="1" ht="22.7" customHeight="1">
      <c r="B208" s="121"/>
      <c r="D208" s="122" t="s">
        <v>76</v>
      </c>
      <c r="E208" s="131" t="s">
        <v>400</v>
      </c>
      <c r="F208" s="131" t="s">
        <v>401</v>
      </c>
      <c r="I208" s="124"/>
      <c r="J208" s="132">
        <f>BK208</f>
        <v>0</v>
      </c>
      <c r="L208" s="121"/>
      <c r="M208" s="126"/>
      <c r="P208" s="127">
        <f>P209</f>
        <v>0</v>
      </c>
      <c r="R208" s="127">
        <f>R209</f>
        <v>0</v>
      </c>
      <c r="T208" s="128">
        <f>T209</f>
        <v>0</v>
      </c>
      <c r="AR208" s="122" t="s">
        <v>207</v>
      </c>
      <c r="AT208" s="129" t="s">
        <v>76</v>
      </c>
      <c r="AU208" s="129" t="s">
        <v>85</v>
      </c>
      <c r="AY208" s="122" t="s">
        <v>188</v>
      </c>
      <c r="BK208" s="130">
        <f>BK209</f>
        <v>0</v>
      </c>
    </row>
    <row r="209" spans="2:65" s="1" customFormat="1" ht="16.5" customHeight="1">
      <c r="B209" s="28"/>
      <c r="C209" s="133" t="s">
        <v>810</v>
      </c>
      <c r="D209" s="133" t="s">
        <v>190</v>
      </c>
      <c r="E209" s="134" t="s">
        <v>403</v>
      </c>
      <c r="F209" s="135" t="s">
        <v>404</v>
      </c>
      <c r="G209" s="136" t="s">
        <v>393</v>
      </c>
      <c r="H209" s="147"/>
      <c r="I209" s="138"/>
      <c r="J209" s="139">
        <f>ROUND(I209*H209,2)</f>
        <v>0</v>
      </c>
      <c r="K209" s="140"/>
      <c r="L209" s="28"/>
      <c r="M209" s="148" t="s">
        <v>1</v>
      </c>
      <c r="N209" s="149" t="s">
        <v>42</v>
      </c>
      <c r="O209" s="150"/>
      <c r="P209" s="151">
        <f>O209*H209</f>
        <v>0</v>
      </c>
      <c r="Q209" s="151">
        <v>0</v>
      </c>
      <c r="R209" s="151">
        <f>Q209*H209</f>
        <v>0</v>
      </c>
      <c r="S209" s="151">
        <v>0</v>
      </c>
      <c r="T209" s="152">
        <f>S209*H209</f>
        <v>0</v>
      </c>
      <c r="AR209" s="145" t="s">
        <v>387</v>
      </c>
      <c r="AT209" s="145" t="s">
        <v>190</v>
      </c>
      <c r="AU209" s="145" t="s">
        <v>87</v>
      </c>
      <c r="AY209" s="13" t="s">
        <v>188</v>
      </c>
      <c r="BE209" s="146">
        <f>IF(N209="základní",J209,0)</f>
        <v>0</v>
      </c>
      <c r="BF209" s="146">
        <f>IF(N209="snížená",J209,0)</f>
        <v>0</v>
      </c>
      <c r="BG209" s="146">
        <f>IF(N209="zákl. přenesená",J209,0)</f>
        <v>0</v>
      </c>
      <c r="BH209" s="146">
        <f>IF(N209="sníž. přenesená",J209,0)</f>
        <v>0</v>
      </c>
      <c r="BI209" s="146">
        <f>IF(N209="nulová",J209,0)</f>
        <v>0</v>
      </c>
      <c r="BJ209" s="13" t="s">
        <v>85</v>
      </c>
      <c r="BK209" s="146">
        <f>ROUND(I209*H209,2)</f>
        <v>0</v>
      </c>
      <c r="BL209" s="13" t="s">
        <v>387</v>
      </c>
      <c r="BM209" s="145" t="s">
        <v>2858</v>
      </c>
    </row>
    <row r="210" spans="2:65" s="1" customFormat="1" ht="6.95" customHeight="1">
      <c r="B210" s="40"/>
      <c r="C210" s="41"/>
      <c r="D210" s="41"/>
      <c r="E210" s="41"/>
      <c r="F210" s="41"/>
      <c r="G210" s="41"/>
      <c r="H210" s="41"/>
      <c r="I210" s="41"/>
      <c r="J210" s="41"/>
      <c r="K210" s="41"/>
      <c r="L210" s="28"/>
    </row>
  </sheetData>
  <sheetProtection algorithmName="SHA-512" hashValue="v7YOHNdkQHsX0cgW58hPS2WYctZ/xVpXYmjFRAipiHi75qzCP7FJp2ucURklCgdcM6S4WG7yJ0uEbpPUUHrpZg==" saltValue="qekeTLBYthkIOXcO3MHp/QoZolWd3CIVjIiJ1Y4WIEqV+fZEejwO5lDdxoYeTSRd5Wxsa4zH7UDx83ws3gb6Tg==" spinCount="100000" sheet="1" objects="1" scenarios="1" formatColumns="0" formatRows="0" autoFilter="0"/>
  <autoFilter ref="C127:K209"/>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218"/>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136</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s="1" customFormat="1" ht="12" customHeight="1">
      <c r="B8" s="28"/>
      <c r="D8" s="23" t="s">
        <v>153</v>
      </c>
      <c r="L8" s="28"/>
    </row>
    <row r="9" spans="2:46" s="1" customFormat="1" ht="16.5" customHeight="1">
      <c r="B9" s="28"/>
      <c r="E9" s="614" t="s">
        <v>2859</v>
      </c>
      <c r="F9" s="654"/>
      <c r="G9" s="654"/>
      <c r="H9" s="654"/>
      <c r="L9" s="28"/>
    </row>
    <row r="10" spans="2:46" s="1" customFormat="1">
      <c r="B10" s="28"/>
      <c r="L10" s="28"/>
    </row>
    <row r="11" spans="2:46" s="1" customFormat="1" ht="12" customHeight="1">
      <c r="B11" s="28"/>
      <c r="D11" s="23" t="s">
        <v>18</v>
      </c>
      <c r="F11" s="21" t="s">
        <v>1</v>
      </c>
      <c r="I11" s="23" t="s">
        <v>19</v>
      </c>
      <c r="J11" s="21" t="s">
        <v>1</v>
      </c>
      <c r="L11" s="28"/>
    </row>
    <row r="12" spans="2:46" s="1" customFormat="1" ht="12" customHeight="1">
      <c r="B12" s="28"/>
      <c r="D12" s="23" t="s">
        <v>20</v>
      </c>
      <c r="F12" s="21" t="s">
        <v>21</v>
      </c>
      <c r="I12" s="23" t="s">
        <v>22</v>
      </c>
      <c r="J12" s="48" t="str">
        <f>'Rekapitulace stavby'!AN8</f>
        <v>19. 12. 2025</v>
      </c>
      <c r="L12" s="28"/>
    </row>
    <row r="13" spans="2:46" s="1" customFormat="1" ht="10.7" customHeight="1">
      <c r="B13" s="28"/>
      <c r="L13" s="28"/>
    </row>
    <row r="14" spans="2:46" s="1" customFormat="1" ht="12" customHeight="1">
      <c r="B14" s="28"/>
      <c r="D14" s="23" t="s">
        <v>24</v>
      </c>
      <c r="I14" s="23" t="s">
        <v>25</v>
      </c>
      <c r="J14" s="21" t="s">
        <v>1</v>
      </c>
      <c r="L14" s="28"/>
    </row>
    <row r="15" spans="2:46" s="1" customFormat="1" ht="18" customHeight="1">
      <c r="B15" s="28"/>
      <c r="E15" s="21" t="s">
        <v>26</v>
      </c>
      <c r="I15" s="23" t="s">
        <v>27</v>
      </c>
      <c r="J15" s="21" t="s">
        <v>1</v>
      </c>
      <c r="L15" s="28"/>
    </row>
    <row r="16" spans="2:46" s="1" customFormat="1" ht="6.95" customHeight="1">
      <c r="B16" s="28"/>
      <c r="L16" s="28"/>
    </row>
    <row r="17" spans="2:12" s="1" customFormat="1" ht="12" customHeight="1">
      <c r="B17" s="28"/>
      <c r="D17" s="23" t="s">
        <v>28</v>
      </c>
      <c r="I17" s="23" t="s">
        <v>25</v>
      </c>
      <c r="J17" s="24" t="str">
        <f>'Rekapitulace stavby'!AN13</f>
        <v>Vyplň údaj</v>
      </c>
      <c r="L17" s="28"/>
    </row>
    <row r="18" spans="2:12" s="1" customFormat="1" ht="18" customHeight="1">
      <c r="B18" s="28"/>
      <c r="E18" s="657" t="str">
        <f>'Rekapitulace stavby'!E14</f>
        <v>Vyplň údaj</v>
      </c>
      <c r="F18" s="646"/>
      <c r="G18" s="646"/>
      <c r="H18" s="646"/>
      <c r="I18" s="23" t="s">
        <v>27</v>
      </c>
      <c r="J18" s="24" t="str">
        <f>'Rekapitulace stavby'!AN14</f>
        <v>Vyplň údaj</v>
      </c>
      <c r="L18" s="28"/>
    </row>
    <row r="19" spans="2:12" s="1" customFormat="1" ht="6.95" customHeight="1">
      <c r="B19" s="28"/>
      <c r="L19" s="28"/>
    </row>
    <row r="20" spans="2:12" s="1" customFormat="1" ht="12" customHeight="1">
      <c r="B20" s="28"/>
      <c r="D20" s="23" t="s">
        <v>30</v>
      </c>
      <c r="I20" s="23" t="s">
        <v>25</v>
      </c>
      <c r="J20" s="21" t="s">
        <v>1</v>
      </c>
      <c r="L20" s="28"/>
    </row>
    <row r="21" spans="2:12" s="1" customFormat="1" ht="18" customHeight="1">
      <c r="B21" s="28"/>
      <c r="E21" s="21" t="s">
        <v>31</v>
      </c>
      <c r="I21" s="23" t="s">
        <v>27</v>
      </c>
      <c r="J21" s="21" t="s">
        <v>1</v>
      </c>
      <c r="L21" s="28"/>
    </row>
    <row r="22" spans="2:12" s="1" customFormat="1" ht="6.95" customHeight="1">
      <c r="B22" s="28"/>
      <c r="L22" s="28"/>
    </row>
    <row r="23" spans="2:12" s="1" customFormat="1" ht="12" customHeight="1">
      <c r="B23" s="28"/>
      <c r="D23" s="23" t="s">
        <v>33</v>
      </c>
      <c r="I23" s="23" t="s">
        <v>25</v>
      </c>
      <c r="J23" s="21" t="s">
        <v>1</v>
      </c>
      <c r="L23" s="28"/>
    </row>
    <row r="24" spans="2:12" s="1" customFormat="1" ht="18" customHeight="1">
      <c r="B24" s="28"/>
      <c r="E24" s="21" t="s">
        <v>34</v>
      </c>
      <c r="I24" s="23" t="s">
        <v>27</v>
      </c>
      <c r="J24" s="21" t="s">
        <v>1</v>
      </c>
      <c r="L24" s="28"/>
    </row>
    <row r="25" spans="2:12" s="1" customFormat="1" ht="6.95" customHeight="1">
      <c r="B25" s="28"/>
      <c r="L25" s="28"/>
    </row>
    <row r="26" spans="2:12" s="1" customFormat="1" ht="12" customHeight="1">
      <c r="B26" s="28"/>
      <c r="D26" s="23" t="s">
        <v>35</v>
      </c>
      <c r="L26" s="28"/>
    </row>
    <row r="27" spans="2:12" s="7" customFormat="1" ht="16.5" customHeight="1">
      <c r="B27" s="90"/>
      <c r="E27" s="650" t="s">
        <v>1</v>
      </c>
      <c r="F27" s="650"/>
      <c r="G27" s="650"/>
      <c r="H27" s="650"/>
      <c r="L27" s="90"/>
    </row>
    <row r="28" spans="2:12" s="1" customFormat="1" ht="6.95" customHeight="1">
      <c r="B28" s="28"/>
      <c r="L28" s="28"/>
    </row>
    <row r="29" spans="2:12" s="1" customFormat="1" ht="6.95" customHeight="1">
      <c r="B29" s="28"/>
      <c r="D29" s="49"/>
      <c r="E29" s="49"/>
      <c r="F29" s="49"/>
      <c r="G29" s="49"/>
      <c r="H29" s="49"/>
      <c r="I29" s="49"/>
      <c r="J29" s="49"/>
      <c r="K29" s="49"/>
      <c r="L29" s="28"/>
    </row>
    <row r="30" spans="2:12" s="1" customFormat="1" ht="25.35" customHeight="1">
      <c r="B30" s="28"/>
      <c r="D30" s="91" t="s">
        <v>37</v>
      </c>
      <c r="J30" s="62">
        <f>ROUND(J128, 2)</f>
        <v>0</v>
      </c>
      <c r="L30" s="28"/>
    </row>
    <row r="31" spans="2:12" s="1" customFormat="1" ht="6.95" customHeight="1">
      <c r="B31" s="28"/>
      <c r="D31" s="49"/>
      <c r="E31" s="49"/>
      <c r="F31" s="49"/>
      <c r="G31" s="49"/>
      <c r="H31" s="49"/>
      <c r="I31" s="49"/>
      <c r="J31" s="49"/>
      <c r="K31" s="49"/>
      <c r="L31" s="28"/>
    </row>
    <row r="32" spans="2:12" s="1" customFormat="1" ht="14.45" customHeight="1">
      <c r="B32" s="28"/>
      <c r="F32" s="31" t="s">
        <v>39</v>
      </c>
      <c r="I32" s="31" t="s">
        <v>38</v>
      </c>
      <c r="J32" s="31" t="s">
        <v>40</v>
      </c>
      <c r="L32" s="28"/>
    </row>
    <row r="33" spans="2:12" s="1" customFormat="1" ht="14.45" customHeight="1">
      <c r="B33" s="28"/>
      <c r="D33" s="51" t="s">
        <v>41</v>
      </c>
      <c r="E33" s="23" t="s">
        <v>42</v>
      </c>
      <c r="F33" s="82">
        <f>ROUND((SUM(BE128:BE217)),  2)</f>
        <v>0</v>
      </c>
      <c r="I33" s="92">
        <v>0.21</v>
      </c>
      <c r="J33" s="82">
        <f>ROUND(((SUM(BE128:BE217))*I33),  2)</f>
        <v>0</v>
      </c>
      <c r="L33" s="28"/>
    </row>
    <row r="34" spans="2:12" s="1" customFormat="1" ht="14.45" customHeight="1">
      <c r="B34" s="28"/>
      <c r="E34" s="23" t="s">
        <v>43</v>
      </c>
      <c r="F34" s="82">
        <f>ROUND((SUM(BF128:BF217)),  2)</f>
        <v>0</v>
      </c>
      <c r="I34" s="92">
        <v>0.12</v>
      </c>
      <c r="J34" s="82">
        <f>ROUND(((SUM(BF128:BF217))*I34),  2)</f>
        <v>0</v>
      </c>
      <c r="L34" s="28"/>
    </row>
    <row r="35" spans="2:12" s="1" customFormat="1" ht="14.45" hidden="1" customHeight="1">
      <c r="B35" s="28"/>
      <c r="E35" s="23" t="s">
        <v>44</v>
      </c>
      <c r="F35" s="82">
        <f>ROUND((SUM(BG128:BG217)),  2)</f>
        <v>0</v>
      </c>
      <c r="I35" s="92">
        <v>0.21</v>
      </c>
      <c r="J35" s="82">
        <f>0</f>
        <v>0</v>
      </c>
      <c r="L35" s="28"/>
    </row>
    <row r="36" spans="2:12" s="1" customFormat="1" ht="14.45" hidden="1" customHeight="1">
      <c r="B36" s="28"/>
      <c r="E36" s="23" t="s">
        <v>45</v>
      </c>
      <c r="F36" s="82">
        <f>ROUND((SUM(BH128:BH217)),  2)</f>
        <v>0</v>
      </c>
      <c r="I36" s="92">
        <v>0.12</v>
      </c>
      <c r="J36" s="82">
        <f>0</f>
        <v>0</v>
      </c>
      <c r="L36" s="28"/>
    </row>
    <row r="37" spans="2:12" s="1" customFormat="1" ht="14.45" hidden="1" customHeight="1">
      <c r="B37" s="28"/>
      <c r="E37" s="23" t="s">
        <v>46</v>
      </c>
      <c r="F37" s="82">
        <f>ROUND((SUM(BI128:BI217)),  2)</f>
        <v>0</v>
      </c>
      <c r="I37" s="92">
        <v>0</v>
      </c>
      <c r="J37" s="82">
        <f>0</f>
        <v>0</v>
      </c>
      <c r="L37" s="28"/>
    </row>
    <row r="38" spans="2:12" s="1" customFormat="1" ht="6.95" customHeight="1">
      <c r="B38" s="28"/>
      <c r="L38" s="28"/>
    </row>
    <row r="39" spans="2:12" s="1" customFormat="1" ht="25.35" customHeight="1">
      <c r="B39" s="28"/>
      <c r="C39" s="93"/>
      <c r="D39" s="94" t="s">
        <v>47</v>
      </c>
      <c r="E39" s="53"/>
      <c r="F39" s="53"/>
      <c r="G39" s="95" t="s">
        <v>48</v>
      </c>
      <c r="H39" s="96" t="s">
        <v>49</v>
      </c>
      <c r="I39" s="53"/>
      <c r="J39" s="97">
        <f>SUM(J30:J37)</f>
        <v>0</v>
      </c>
      <c r="K39" s="98"/>
      <c r="L39" s="28"/>
    </row>
    <row r="40" spans="2:12" s="1" customFormat="1" ht="14.45" customHeight="1">
      <c r="B40" s="28"/>
      <c r="L40" s="28"/>
    </row>
    <row r="41" spans="2:12" ht="14.45" customHeight="1">
      <c r="B41" s="16"/>
      <c r="L41" s="16"/>
    </row>
    <row r="42" spans="2:12" ht="14.45" customHeight="1">
      <c r="B42" s="16"/>
      <c r="L42" s="16"/>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47" s="1" customFormat="1" ht="6.95" customHeight="1">
      <c r="B81" s="42"/>
      <c r="C81" s="43"/>
      <c r="D81" s="43"/>
      <c r="E81" s="43"/>
      <c r="F81" s="43"/>
      <c r="G81" s="43"/>
      <c r="H81" s="43"/>
      <c r="I81" s="43"/>
      <c r="J81" s="43"/>
      <c r="K81" s="43"/>
      <c r="L81" s="28"/>
    </row>
    <row r="82" spans="2:47" s="1" customFormat="1" ht="24.95" customHeight="1">
      <c r="B82" s="28"/>
      <c r="C82" s="17" t="s">
        <v>155</v>
      </c>
      <c r="L82" s="28"/>
    </row>
    <row r="83" spans="2:47" s="1" customFormat="1" ht="6.95" customHeight="1">
      <c r="B83" s="28"/>
      <c r="L83" s="28"/>
    </row>
    <row r="84" spans="2:47" s="1" customFormat="1" ht="12" customHeight="1">
      <c r="B84" s="28"/>
      <c r="C84" s="23" t="s">
        <v>16</v>
      </c>
      <c r="L84" s="28"/>
    </row>
    <row r="85" spans="2:47" s="1" customFormat="1" ht="16.5" customHeight="1">
      <c r="B85" s="28"/>
      <c r="E85" s="655" t="str">
        <f>E7</f>
        <v>Rekonstrukce a modernizace fotbalového hřiště SK Union Břevnov</v>
      </c>
      <c r="F85" s="656"/>
      <c r="G85" s="656"/>
      <c r="H85" s="656"/>
      <c r="L85" s="28"/>
    </row>
    <row r="86" spans="2:47" s="1" customFormat="1" ht="12" customHeight="1">
      <c r="B86" s="28"/>
      <c r="C86" s="23" t="s">
        <v>153</v>
      </c>
      <c r="L86" s="28"/>
    </row>
    <row r="87" spans="2:47" s="1" customFormat="1" ht="16.5" customHeight="1">
      <c r="B87" s="28"/>
      <c r="E87" s="614" t="str">
        <f>E9</f>
        <v>IO-02 - Přípojka kanalizace</v>
      </c>
      <c r="F87" s="654"/>
      <c r="G87" s="654"/>
      <c r="H87" s="654"/>
      <c r="L87" s="28"/>
    </row>
    <row r="88" spans="2:47" s="1" customFormat="1" ht="6.95" customHeight="1">
      <c r="B88" s="28"/>
      <c r="L88" s="28"/>
    </row>
    <row r="89" spans="2:47" s="1" customFormat="1" ht="12" customHeight="1">
      <c r="B89" s="28"/>
      <c r="C89" s="23" t="s">
        <v>20</v>
      </c>
      <c r="F89" s="21" t="str">
        <f>F12</f>
        <v>Praha 6</v>
      </c>
      <c r="I89" s="23" t="s">
        <v>22</v>
      </c>
      <c r="J89" s="48" t="str">
        <f>IF(J12="","",J12)</f>
        <v>19. 12. 2025</v>
      </c>
      <c r="L89" s="28"/>
    </row>
    <row r="90" spans="2:47" s="1" customFormat="1" ht="6.95" customHeight="1">
      <c r="B90" s="28"/>
      <c r="L90" s="28"/>
    </row>
    <row r="91" spans="2:47" s="1" customFormat="1" ht="25.7" customHeight="1">
      <c r="B91" s="28"/>
      <c r="C91" s="23" t="s">
        <v>24</v>
      </c>
      <c r="F91" s="21" t="str">
        <f>E15</f>
        <v>Městská část Praha 6</v>
      </c>
      <c r="I91" s="23" t="s">
        <v>30</v>
      </c>
      <c r="J91" s="26" t="str">
        <f>E21</f>
        <v>Sportovní projekty s.r.o.</v>
      </c>
      <c r="L91" s="28"/>
    </row>
    <row r="92" spans="2:47" s="1" customFormat="1" ht="15.2" customHeight="1">
      <c r="B92" s="28"/>
      <c r="C92" s="23" t="s">
        <v>28</v>
      </c>
      <c r="F92" s="21" t="str">
        <f>IF(E18="","",E18)</f>
        <v>Vyplň údaj</v>
      </c>
      <c r="I92" s="23" t="s">
        <v>33</v>
      </c>
      <c r="J92" s="26" t="str">
        <f>E24</f>
        <v>F.Pecka</v>
      </c>
      <c r="L92" s="28"/>
    </row>
    <row r="93" spans="2:47" s="1" customFormat="1" ht="10.35" customHeight="1">
      <c r="B93" s="28"/>
      <c r="L93" s="28"/>
    </row>
    <row r="94" spans="2:47" s="1" customFormat="1" ht="29.25" customHeight="1">
      <c r="B94" s="28"/>
      <c r="C94" s="101" t="s">
        <v>156</v>
      </c>
      <c r="D94" s="93"/>
      <c r="E94" s="93"/>
      <c r="F94" s="93"/>
      <c r="G94" s="93"/>
      <c r="H94" s="93"/>
      <c r="I94" s="93"/>
      <c r="J94" s="102" t="s">
        <v>157</v>
      </c>
      <c r="K94" s="93"/>
      <c r="L94" s="28"/>
    </row>
    <row r="95" spans="2:47" s="1" customFormat="1" ht="10.35" customHeight="1">
      <c r="B95" s="28"/>
      <c r="L95" s="28"/>
    </row>
    <row r="96" spans="2:47" s="1" customFormat="1" ht="22.7" customHeight="1">
      <c r="B96" s="28"/>
      <c r="C96" s="103" t="s">
        <v>158</v>
      </c>
      <c r="J96" s="62">
        <f>J128</f>
        <v>0</v>
      </c>
      <c r="L96" s="28"/>
      <c r="AU96" s="13" t="s">
        <v>159</v>
      </c>
    </row>
    <row r="97" spans="2:12" s="8" customFormat="1" ht="24.95" customHeight="1">
      <c r="B97" s="104"/>
      <c r="D97" s="105" t="s">
        <v>160</v>
      </c>
      <c r="E97" s="106"/>
      <c r="F97" s="106"/>
      <c r="G97" s="106"/>
      <c r="H97" s="106"/>
      <c r="I97" s="106"/>
      <c r="J97" s="107">
        <f>J129</f>
        <v>0</v>
      </c>
      <c r="L97" s="104"/>
    </row>
    <row r="98" spans="2:12" s="9" customFormat="1" ht="19.899999999999999" customHeight="1">
      <c r="B98" s="108"/>
      <c r="D98" s="109" t="s">
        <v>161</v>
      </c>
      <c r="E98" s="110"/>
      <c r="F98" s="110"/>
      <c r="G98" s="110"/>
      <c r="H98" s="110"/>
      <c r="I98" s="110"/>
      <c r="J98" s="111">
        <f>J130</f>
        <v>0</v>
      </c>
      <c r="L98" s="108"/>
    </row>
    <row r="99" spans="2:12" s="9" customFormat="1" ht="19.899999999999999" customHeight="1">
      <c r="B99" s="108"/>
      <c r="D99" s="109" t="s">
        <v>569</v>
      </c>
      <c r="E99" s="110"/>
      <c r="F99" s="110"/>
      <c r="G99" s="110"/>
      <c r="H99" s="110"/>
      <c r="I99" s="110"/>
      <c r="J99" s="111">
        <f>J161</f>
        <v>0</v>
      </c>
      <c r="L99" s="108"/>
    </row>
    <row r="100" spans="2:12" s="9" customFormat="1" ht="19.899999999999999" customHeight="1">
      <c r="B100" s="108"/>
      <c r="D100" s="109" t="s">
        <v>410</v>
      </c>
      <c r="E100" s="110"/>
      <c r="F100" s="110"/>
      <c r="G100" s="110"/>
      <c r="H100" s="110"/>
      <c r="I100" s="110"/>
      <c r="J100" s="111">
        <f>J164</f>
        <v>0</v>
      </c>
      <c r="L100" s="108"/>
    </row>
    <row r="101" spans="2:12" s="9" customFormat="1" ht="19.899999999999999" customHeight="1">
      <c r="B101" s="108"/>
      <c r="D101" s="109" t="s">
        <v>411</v>
      </c>
      <c r="E101" s="110"/>
      <c r="F101" s="110"/>
      <c r="G101" s="110"/>
      <c r="H101" s="110"/>
      <c r="I101" s="110"/>
      <c r="J101" s="111">
        <f>J169</f>
        <v>0</v>
      </c>
      <c r="L101" s="108"/>
    </row>
    <row r="102" spans="2:12" s="9" customFormat="1" ht="19.899999999999999" customHeight="1">
      <c r="B102" s="108"/>
      <c r="D102" s="109" t="s">
        <v>163</v>
      </c>
      <c r="E102" s="110"/>
      <c r="F102" s="110"/>
      <c r="G102" s="110"/>
      <c r="H102" s="110"/>
      <c r="I102" s="110"/>
      <c r="J102" s="111">
        <f>J199</f>
        <v>0</v>
      </c>
      <c r="L102" s="108"/>
    </row>
    <row r="103" spans="2:12" s="9" customFormat="1" ht="19.899999999999999" customHeight="1">
      <c r="B103" s="108"/>
      <c r="D103" s="109" t="s">
        <v>165</v>
      </c>
      <c r="E103" s="110"/>
      <c r="F103" s="110"/>
      <c r="G103" s="110"/>
      <c r="H103" s="110"/>
      <c r="I103" s="110"/>
      <c r="J103" s="111">
        <f>J207</f>
        <v>0</v>
      </c>
      <c r="L103" s="108"/>
    </row>
    <row r="104" spans="2:12" s="8" customFormat="1" ht="24.95" customHeight="1">
      <c r="B104" s="104"/>
      <c r="D104" s="105" t="s">
        <v>168</v>
      </c>
      <c r="E104" s="106"/>
      <c r="F104" s="106"/>
      <c r="G104" s="106"/>
      <c r="H104" s="106"/>
      <c r="I104" s="106"/>
      <c r="J104" s="107">
        <f>J209</f>
        <v>0</v>
      </c>
      <c r="L104" s="104"/>
    </row>
    <row r="105" spans="2:12" s="9" customFormat="1" ht="19.899999999999999" customHeight="1">
      <c r="B105" s="108"/>
      <c r="D105" s="109" t="s">
        <v>169</v>
      </c>
      <c r="E105" s="110"/>
      <c r="F105" s="110"/>
      <c r="G105" s="110"/>
      <c r="H105" s="110"/>
      <c r="I105" s="110"/>
      <c r="J105" s="111">
        <f>J210</f>
        <v>0</v>
      </c>
      <c r="L105" s="108"/>
    </row>
    <row r="106" spans="2:12" s="9" customFormat="1" ht="19.899999999999999" customHeight="1">
      <c r="B106" s="108"/>
      <c r="D106" s="109" t="s">
        <v>170</v>
      </c>
      <c r="E106" s="110"/>
      <c r="F106" s="110"/>
      <c r="G106" s="110"/>
      <c r="H106" s="110"/>
      <c r="I106" s="110"/>
      <c r="J106" s="111">
        <f>J212</f>
        <v>0</v>
      </c>
      <c r="L106" s="108"/>
    </row>
    <row r="107" spans="2:12" s="9" customFormat="1" ht="19.899999999999999" customHeight="1">
      <c r="B107" s="108"/>
      <c r="D107" s="109" t="s">
        <v>171</v>
      </c>
      <c r="E107" s="110"/>
      <c r="F107" s="110"/>
      <c r="G107" s="110"/>
      <c r="H107" s="110"/>
      <c r="I107" s="110"/>
      <c r="J107" s="111">
        <f>J214</f>
        <v>0</v>
      </c>
      <c r="L107" s="108"/>
    </row>
    <row r="108" spans="2:12" s="9" customFormat="1" ht="19.899999999999999" customHeight="1">
      <c r="B108" s="108"/>
      <c r="D108" s="109" t="s">
        <v>172</v>
      </c>
      <c r="E108" s="110"/>
      <c r="F108" s="110"/>
      <c r="G108" s="110"/>
      <c r="H108" s="110"/>
      <c r="I108" s="110"/>
      <c r="J108" s="111">
        <f>J216</f>
        <v>0</v>
      </c>
      <c r="L108" s="108"/>
    </row>
    <row r="109" spans="2:12" s="1" customFormat="1" ht="21.75" customHeight="1">
      <c r="B109" s="28"/>
      <c r="L109" s="28"/>
    </row>
    <row r="110" spans="2:12" s="1" customFormat="1" ht="6.95" customHeight="1">
      <c r="B110" s="40"/>
      <c r="C110" s="41"/>
      <c r="D110" s="41"/>
      <c r="E110" s="41"/>
      <c r="F110" s="41"/>
      <c r="G110" s="41"/>
      <c r="H110" s="41"/>
      <c r="I110" s="41"/>
      <c r="J110" s="41"/>
      <c r="K110" s="41"/>
      <c r="L110" s="28"/>
    </row>
    <row r="114" spans="2:63" s="1" customFormat="1" ht="6.95" customHeight="1">
      <c r="B114" s="42"/>
      <c r="C114" s="43"/>
      <c r="D114" s="43"/>
      <c r="E114" s="43"/>
      <c r="F114" s="43"/>
      <c r="G114" s="43"/>
      <c r="H114" s="43"/>
      <c r="I114" s="43"/>
      <c r="J114" s="43"/>
      <c r="K114" s="43"/>
      <c r="L114" s="28"/>
    </row>
    <row r="115" spans="2:63" s="1" customFormat="1" ht="24.95" customHeight="1">
      <c r="B115" s="28"/>
      <c r="C115" s="17" t="s">
        <v>173</v>
      </c>
      <c r="L115" s="28"/>
    </row>
    <row r="116" spans="2:63" s="1" customFormat="1" ht="6.95" customHeight="1">
      <c r="B116" s="28"/>
      <c r="L116" s="28"/>
    </row>
    <row r="117" spans="2:63" s="1" customFormat="1" ht="12" customHeight="1">
      <c r="B117" s="28"/>
      <c r="C117" s="23" t="s">
        <v>16</v>
      </c>
      <c r="L117" s="28"/>
    </row>
    <row r="118" spans="2:63" s="1" customFormat="1" ht="16.5" customHeight="1">
      <c r="B118" s="28"/>
      <c r="E118" s="655" t="str">
        <f>E7</f>
        <v>Rekonstrukce a modernizace fotbalového hřiště SK Union Břevnov</v>
      </c>
      <c r="F118" s="656"/>
      <c r="G118" s="656"/>
      <c r="H118" s="656"/>
      <c r="L118" s="28"/>
    </row>
    <row r="119" spans="2:63" s="1" customFormat="1" ht="12" customHeight="1">
      <c r="B119" s="28"/>
      <c r="C119" s="23" t="s">
        <v>153</v>
      </c>
      <c r="L119" s="28"/>
    </row>
    <row r="120" spans="2:63" s="1" customFormat="1" ht="16.5" customHeight="1">
      <c r="B120" s="28"/>
      <c r="E120" s="614" t="str">
        <f>E9</f>
        <v>IO-02 - Přípojka kanalizace</v>
      </c>
      <c r="F120" s="654"/>
      <c r="G120" s="654"/>
      <c r="H120" s="654"/>
      <c r="L120" s="28"/>
    </row>
    <row r="121" spans="2:63" s="1" customFormat="1" ht="6.95" customHeight="1">
      <c r="B121" s="28"/>
      <c r="L121" s="28"/>
    </row>
    <row r="122" spans="2:63" s="1" customFormat="1" ht="12" customHeight="1">
      <c r="B122" s="28"/>
      <c r="C122" s="23" t="s">
        <v>20</v>
      </c>
      <c r="F122" s="21" t="str">
        <f>F12</f>
        <v>Praha 6</v>
      </c>
      <c r="I122" s="23" t="s">
        <v>22</v>
      </c>
      <c r="J122" s="48" t="str">
        <f>IF(J12="","",J12)</f>
        <v>19. 12. 2025</v>
      </c>
      <c r="L122" s="28"/>
    </row>
    <row r="123" spans="2:63" s="1" customFormat="1" ht="6.95" customHeight="1">
      <c r="B123" s="28"/>
      <c r="L123" s="28"/>
    </row>
    <row r="124" spans="2:63" s="1" customFormat="1" ht="25.7" customHeight="1">
      <c r="B124" s="28"/>
      <c r="C124" s="23" t="s">
        <v>24</v>
      </c>
      <c r="F124" s="21" t="str">
        <f>E15</f>
        <v>Městská část Praha 6</v>
      </c>
      <c r="I124" s="23" t="s">
        <v>30</v>
      </c>
      <c r="J124" s="26" t="str">
        <f>E21</f>
        <v>Sportovní projekty s.r.o.</v>
      </c>
      <c r="L124" s="28"/>
    </row>
    <row r="125" spans="2:63" s="1" customFormat="1" ht="15.2" customHeight="1">
      <c r="B125" s="28"/>
      <c r="C125" s="23" t="s">
        <v>28</v>
      </c>
      <c r="F125" s="21" t="str">
        <f>IF(E18="","",E18)</f>
        <v>Vyplň údaj</v>
      </c>
      <c r="I125" s="23" t="s">
        <v>33</v>
      </c>
      <c r="J125" s="26" t="str">
        <f>E24</f>
        <v>F.Pecka</v>
      </c>
      <c r="L125" s="28"/>
    </row>
    <row r="126" spans="2:63" s="1" customFormat="1" ht="10.35" customHeight="1">
      <c r="B126" s="28"/>
      <c r="L126" s="28"/>
    </row>
    <row r="127" spans="2:63" s="10" customFormat="1" ht="29.25" customHeight="1">
      <c r="B127" s="112"/>
      <c r="C127" s="113" t="s">
        <v>174</v>
      </c>
      <c r="D127" s="114" t="s">
        <v>62</v>
      </c>
      <c r="E127" s="114" t="s">
        <v>58</v>
      </c>
      <c r="F127" s="114" t="s">
        <v>59</v>
      </c>
      <c r="G127" s="114" t="s">
        <v>175</v>
      </c>
      <c r="H127" s="114" t="s">
        <v>176</v>
      </c>
      <c r="I127" s="114" t="s">
        <v>177</v>
      </c>
      <c r="J127" s="115" t="s">
        <v>157</v>
      </c>
      <c r="K127" s="116" t="s">
        <v>178</v>
      </c>
      <c r="L127" s="112"/>
      <c r="M127" s="55" t="s">
        <v>1</v>
      </c>
      <c r="N127" s="56" t="s">
        <v>41</v>
      </c>
      <c r="O127" s="56" t="s">
        <v>179</v>
      </c>
      <c r="P127" s="56" t="s">
        <v>180</v>
      </c>
      <c r="Q127" s="56" t="s">
        <v>181</v>
      </c>
      <c r="R127" s="56" t="s">
        <v>182</v>
      </c>
      <c r="S127" s="56" t="s">
        <v>183</v>
      </c>
      <c r="T127" s="57" t="s">
        <v>184</v>
      </c>
    </row>
    <row r="128" spans="2:63" s="1" customFormat="1" ht="22.7" customHeight="1">
      <c r="B128" s="28"/>
      <c r="C128" s="60" t="s">
        <v>185</v>
      </c>
      <c r="J128" s="117">
        <f>BK128</f>
        <v>0</v>
      </c>
      <c r="L128" s="28"/>
      <c r="M128" s="58"/>
      <c r="N128" s="49"/>
      <c r="O128" s="49"/>
      <c r="P128" s="118">
        <f>P129+P209</f>
        <v>0</v>
      </c>
      <c r="Q128" s="49"/>
      <c r="R128" s="118">
        <f>R129+R209</f>
        <v>30.453593000000001</v>
      </c>
      <c r="S128" s="49"/>
      <c r="T128" s="119">
        <f>T129+T209</f>
        <v>3.7324999999999999</v>
      </c>
      <c r="AT128" s="13" t="s">
        <v>76</v>
      </c>
      <c r="AU128" s="13" t="s">
        <v>159</v>
      </c>
      <c r="BK128" s="120">
        <f>BK129+BK209</f>
        <v>0</v>
      </c>
    </row>
    <row r="129" spans="2:65" s="11" customFormat="1" ht="25.9" customHeight="1">
      <c r="B129" s="121"/>
      <c r="D129" s="122" t="s">
        <v>76</v>
      </c>
      <c r="E129" s="123" t="s">
        <v>186</v>
      </c>
      <c r="F129" s="123" t="s">
        <v>187</v>
      </c>
      <c r="I129" s="124"/>
      <c r="J129" s="125">
        <f>BK129</f>
        <v>0</v>
      </c>
      <c r="L129" s="121"/>
      <c r="M129" s="126"/>
      <c r="P129" s="127">
        <f>P130+P161+P164+P169+P199+P207</f>
        <v>0</v>
      </c>
      <c r="R129" s="127">
        <f>R130+R161+R164+R169+R199+R207</f>
        <v>30.453593000000001</v>
      </c>
      <c r="T129" s="128">
        <f>T130+T161+T164+T169+T199+T207</f>
        <v>3.7324999999999999</v>
      </c>
      <c r="AR129" s="122" t="s">
        <v>85</v>
      </c>
      <c r="AT129" s="129" t="s">
        <v>76</v>
      </c>
      <c r="AU129" s="129" t="s">
        <v>77</v>
      </c>
      <c r="AY129" s="122" t="s">
        <v>188</v>
      </c>
      <c r="BK129" s="130">
        <f>BK130+BK161+BK164+BK169+BK199+BK207</f>
        <v>0</v>
      </c>
    </row>
    <row r="130" spans="2:65" s="11" customFormat="1" ht="22.7" customHeight="1">
      <c r="B130" s="121"/>
      <c r="D130" s="122" t="s">
        <v>76</v>
      </c>
      <c r="E130" s="131" t="s">
        <v>85</v>
      </c>
      <c r="F130" s="131" t="s">
        <v>189</v>
      </c>
      <c r="I130" s="124"/>
      <c r="J130" s="132">
        <f>BK130</f>
        <v>0</v>
      </c>
      <c r="L130" s="121"/>
      <c r="M130" s="126"/>
      <c r="P130" s="127">
        <f>SUM(P131:P160)</f>
        <v>0</v>
      </c>
      <c r="R130" s="127">
        <f>SUM(R131:R160)</f>
        <v>13.111689999999999</v>
      </c>
      <c r="T130" s="128">
        <f>SUM(T131:T160)</f>
        <v>1.3325</v>
      </c>
      <c r="AR130" s="122" t="s">
        <v>85</v>
      </c>
      <c r="AT130" s="129" t="s">
        <v>76</v>
      </c>
      <c r="AU130" s="129" t="s">
        <v>85</v>
      </c>
      <c r="AY130" s="122" t="s">
        <v>188</v>
      </c>
      <c r="BK130" s="130">
        <f>SUM(BK131:BK160)</f>
        <v>0</v>
      </c>
    </row>
    <row r="131" spans="2:65" s="1" customFormat="1" ht="76.349999999999994" customHeight="1">
      <c r="B131" s="28"/>
      <c r="C131" s="133" t="s">
        <v>85</v>
      </c>
      <c r="D131" s="133" t="s">
        <v>190</v>
      </c>
      <c r="E131" s="134" t="s">
        <v>2860</v>
      </c>
      <c r="F131" s="135" t="s">
        <v>2861</v>
      </c>
      <c r="G131" s="136" t="s">
        <v>205</v>
      </c>
      <c r="H131" s="137">
        <v>4</v>
      </c>
      <c r="I131" s="138"/>
      <c r="J131" s="139">
        <f t="shared" ref="J131:J160" si="0">ROUND(I131*H131,2)</f>
        <v>0</v>
      </c>
      <c r="K131" s="140"/>
      <c r="L131" s="28"/>
      <c r="M131" s="141" t="s">
        <v>1</v>
      </c>
      <c r="N131" s="142" t="s">
        <v>42</v>
      </c>
      <c r="P131" s="143">
        <f t="shared" ref="P131:P160" si="1">O131*H131</f>
        <v>0</v>
      </c>
      <c r="Q131" s="143">
        <v>0</v>
      </c>
      <c r="R131" s="143">
        <f t="shared" ref="R131:R160" si="2">Q131*H131</f>
        <v>0</v>
      </c>
      <c r="S131" s="143">
        <v>0.28999999999999998</v>
      </c>
      <c r="T131" s="144">
        <f t="shared" ref="T131:T160" si="3">S131*H131</f>
        <v>1.1599999999999999</v>
      </c>
      <c r="AR131" s="145" t="s">
        <v>194</v>
      </c>
      <c r="AT131" s="145" t="s">
        <v>190</v>
      </c>
      <c r="AU131" s="145" t="s">
        <v>87</v>
      </c>
      <c r="AY131" s="13" t="s">
        <v>188</v>
      </c>
      <c r="BE131" s="146">
        <f t="shared" ref="BE131:BE160" si="4">IF(N131="základní",J131,0)</f>
        <v>0</v>
      </c>
      <c r="BF131" s="146">
        <f t="shared" ref="BF131:BF160" si="5">IF(N131="snížená",J131,0)</f>
        <v>0</v>
      </c>
      <c r="BG131" s="146">
        <f t="shared" ref="BG131:BG160" si="6">IF(N131="zákl. přenesená",J131,0)</f>
        <v>0</v>
      </c>
      <c r="BH131" s="146">
        <f t="shared" ref="BH131:BH160" si="7">IF(N131="sníž. přenesená",J131,0)</f>
        <v>0</v>
      </c>
      <c r="BI131" s="146">
        <f t="shared" ref="BI131:BI160" si="8">IF(N131="nulová",J131,0)</f>
        <v>0</v>
      </c>
      <c r="BJ131" s="13" t="s">
        <v>85</v>
      </c>
      <c r="BK131" s="146">
        <f t="shared" ref="BK131:BK160" si="9">ROUND(I131*H131,2)</f>
        <v>0</v>
      </c>
      <c r="BL131" s="13" t="s">
        <v>194</v>
      </c>
      <c r="BM131" s="145" t="s">
        <v>2862</v>
      </c>
    </row>
    <row r="132" spans="2:65" s="1" customFormat="1" ht="44.25" customHeight="1">
      <c r="B132" s="28"/>
      <c r="C132" s="133" t="s">
        <v>87</v>
      </c>
      <c r="D132" s="133" t="s">
        <v>190</v>
      </c>
      <c r="E132" s="134" t="s">
        <v>2702</v>
      </c>
      <c r="F132" s="135" t="s">
        <v>2703</v>
      </c>
      <c r="G132" s="136" t="s">
        <v>218</v>
      </c>
      <c r="H132" s="137">
        <v>1.5</v>
      </c>
      <c r="I132" s="138"/>
      <c r="J132" s="139">
        <f t="shared" si="0"/>
        <v>0</v>
      </c>
      <c r="K132" s="140"/>
      <c r="L132" s="28"/>
      <c r="M132" s="141" t="s">
        <v>1</v>
      </c>
      <c r="N132" s="142" t="s">
        <v>42</v>
      </c>
      <c r="P132" s="143">
        <f t="shared" si="1"/>
        <v>0</v>
      </c>
      <c r="Q132" s="143">
        <v>0</v>
      </c>
      <c r="R132" s="143">
        <f t="shared" si="2"/>
        <v>0</v>
      </c>
      <c r="S132" s="143">
        <v>0.115</v>
      </c>
      <c r="T132" s="144">
        <f t="shared" si="3"/>
        <v>0.17250000000000001</v>
      </c>
      <c r="AR132" s="145" t="s">
        <v>194</v>
      </c>
      <c r="AT132" s="145" t="s">
        <v>190</v>
      </c>
      <c r="AU132" s="145" t="s">
        <v>87</v>
      </c>
      <c r="AY132" s="13" t="s">
        <v>188</v>
      </c>
      <c r="BE132" s="146">
        <f t="shared" si="4"/>
        <v>0</v>
      </c>
      <c r="BF132" s="146">
        <f t="shared" si="5"/>
        <v>0</v>
      </c>
      <c r="BG132" s="146">
        <f t="shared" si="6"/>
        <v>0</v>
      </c>
      <c r="BH132" s="146">
        <f t="shared" si="7"/>
        <v>0</v>
      </c>
      <c r="BI132" s="146">
        <f t="shared" si="8"/>
        <v>0</v>
      </c>
      <c r="BJ132" s="13" t="s">
        <v>85</v>
      </c>
      <c r="BK132" s="146">
        <f t="shared" si="9"/>
        <v>0</v>
      </c>
      <c r="BL132" s="13" t="s">
        <v>194</v>
      </c>
      <c r="BM132" s="145" t="s">
        <v>2863</v>
      </c>
    </row>
    <row r="133" spans="2:65" s="1" customFormat="1" ht="37.700000000000003" customHeight="1">
      <c r="B133" s="28"/>
      <c r="C133" s="133" t="s">
        <v>199</v>
      </c>
      <c r="D133" s="133" t="s">
        <v>190</v>
      </c>
      <c r="E133" s="134" t="s">
        <v>2705</v>
      </c>
      <c r="F133" s="135" t="s">
        <v>2706</v>
      </c>
      <c r="G133" s="136" t="s">
        <v>218</v>
      </c>
      <c r="H133" s="137">
        <v>42</v>
      </c>
      <c r="I133" s="138"/>
      <c r="J133" s="139">
        <f t="shared" si="0"/>
        <v>0</v>
      </c>
      <c r="K133" s="140"/>
      <c r="L133" s="28"/>
      <c r="M133" s="141" t="s">
        <v>1</v>
      </c>
      <c r="N133" s="142" t="s">
        <v>42</v>
      </c>
      <c r="P133" s="143">
        <f t="shared" si="1"/>
        <v>0</v>
      </c>
      <c r="Q133" s="143">
        <v>4.2000000000000002E-4</v>
      </c>
      <c r="R133" s="143">
        <f t="shared" si="2"/>
        <v>1.7639999999999999E-2</v>
      </c>
      <c r="S133" s="143">
        <v>0</v>
      </c>
      <c r="T133" s="144">
        <f t="shared" si="3"/>
        <v>0</v>
      </c>
      <c r="AR133" s="145" t="s">
        <v>194</v>
      </c>
      <c r="AT133" s="145" t="s">
        <v>190</v>
      </c>
      <c r="AU133" s="145" t="s">
        <v>87</v>
      </c>
      <c r="AY133" s="13" t="s">
        <v>188</v>
      </c>
      <c r="BE133" s="146">
        <f t="shared" si="4"/>
        <v>0</v>
      </c>
      <c r="BF133" s="146">
        <f t="shared" si="5"/>
        <v>0</v>
      </c>
      <c r="BG133" s="146">
        <f t="shared" si="6"/>
        <v>0</v>
      </c>
      <c r="BH133" s="146">
        <f t="shared" si="7"/>
        <v>0</v>
      </c>
      <c r="BI133" s="146">
        <f t="shared" si="8"/>
        <v>0</v>
      </c>
      <c r="BJ133" s="13" t="s">
        <v>85</v>
      </c>
      <c r="BK133" s="146">
        <f t="shared" si="9"/>
        <v>0</v>
      </c>
      <c r="BL133" s="13" t="s">
        <v>194</v>
      </c>
      <c r="BM133" s="145" t="s">
        <v>2864</v>
      </c>
    </row>
    <row r="134" spans="2:65" s="1" customFormat="1" ht="44.25" customHeight="1">
      <c r="B134" s="28"/>
      <c r="C134" s="133" t="s">
        <v>194</v>
      </c>
      <c r="D134" s="133" t="s">
        <v>190</v>
      </c>
      <c r="E134" s="134" t="s">
        <v>2708</v>
      </c>
      <c r="F134" s="135" t="s">
        <v>2709</v>
      </c>
      <c r="G134" s="136" t="s">
        <v>218</v>
      </c>
      <c r="H134" s="137">
        <v>42</v>
      </c>
      <c r="I134" s="138"/>
      <c r="J134" s="139">
        <f t="shared" si="0"/>
        <v>0</v>
      </c>
      <c r="K134" s="140"/>
      <c r="L134" s="28"/>
      <c r="M134" s="141" t="s">
        <v>1</v>
      </c>
      <c r="N134" s="142" t="s">
        <v>42</v>
      </c>
      <c r="P134" s="143">
        <f t="shared" si="1"/>
        <v>0</v>
      </c>
      <c r="Q134" s="143">
        <v>0</v>
      </c>
      <c r="R134" s="143">
        <f t="shared" si="2"/>
        <v>0</v>
      </c>
      <c r="S134" s="143">
        <v>0</v>
      </c>
      <c r="T134" s="144">
        <f t="shared" si="3"/>
        <v>0</v>
      </c>
      <c r="AR134" s="145" t="s">
        <v>194</v>
      </c>
      <c r="AT134" s="145" t="s">
        <v>190</v>
      </c>
      <c r="AU134" s="145" t="s">
        <v>87</v>
      </c>
      <c r="AY134" s="13" t="s">
        <v>188</v>
      </c>
      <c r="BE134" s="146">
        <f t="shared" si="4"/>
        <v>0</v>
      </c>
      <c r="BF134" s="146">
        <f t="shared" si="5"/>
        <v>0</v>
      </c>
      <c r="BG134" s="146">
        <f t="shared" si="6"/>
        <v>0</v>
      </c>
      <c r="BH134" s="146">
        <f t="shared" si="7"/>
        <v>0</v>
      </c>
      <c r="BI134" s="146">
        <f t="shared" si="8"/>
        <v>0</v>
      </c>
      <c r="BJ134" s="13" t="s">
        <v>85</v>
      </c>
      <c r="BK134" s="146">
        <f t="shared" si="9"/>
        <v>0</v>
      </c>
      <c r="BL134" s="13" t="s">
        <v>194</v>
      </c>
      <c r="BM134" s="145" t="s">
        <v>2865</v>
      </c>
    </row>
    <row r="135" spans="2:65" s="1" customFormat="1" ht="24.2" customHeight="1">
      <c r="B135" s="28"/>
      <c r="C135" s="133" t="s">
        <v>207</v>
      </c>
      <c r="D135" s="133" t="s">
        <v>190</v>
      </c>
      <c r="E135" s="134" t="s">
        <v>1823</v>
      </c>
      <c r="F135" s="135" t="s">
        <v>1824</v>
      </c>
      <c r="G135" s="136" t="s">
        <v>205</v>
      </c>
      <c r="H135" s="137">
        <v>9</v>
      </c>
      <c r="I135" s="138"/>
      <c r="J135" s="139">
        <f t="shared" si="0"/>
        <v>0</v>
      </c>
      <c r="K135" s="140"/>
      <c r="L135" s="28"/>
      <c r="M135" s="141" t="s">
        <v>1</v>
      </c>
      <c r="N135" s="142" t="s">
        <v>42</v>
      </c>
      <c r="P135" s="143">
        <f t="shared" si="1"/>
        <v>0</v>
      </c>
      <c r="Q135" s="143">
        <v>0</v>
      </c>
      <c r="R135" s="143">
        <f t="shared" si="2"/>
        <v>0</v>
      </c>
      <c r="S135" s="143">
        <v>0</v>
      </c>
      <c r="T135" s="144">
        <f t="shared" si="3"/>
        <v>0</v>
      </c>
      <c r="AR135" s="145" t="s">
        <v>194</v>
      </c>
      <c r="AT135" s="145" t="s">
        <v>190</v>
      </c>
      <c r="AU135" s="145" t="s">
        <v>87</v>
      </c>
      <c r="AY135" s="13" t="s">
        <v>188</v>
      </c>
      <c r="BE135" s="146">
        <f t="shared" si="4"/>
        <v>0</v>
      </c>
      <c r="BF135" s="146">
        <f t="shared" si="5"/>
        <v>0</v>
      </c>
      <c r="BG135" s="146">
        <f t="shared" si="6"/>
        <v>0</v>
      </c>
      <c r="BH135" s="146">
        <f t="shared" si="7"/>
        <v>0</v>
      </c>
      <c r="BI135" s="146">
        <f t="shared" si="8"/>
        <v>0</v>
      </c>
      <c r="BJ135" s="13" t="s">
        <v>85</v>
      </c>
      <c r="BK135" s="146">
        <f t="shared" si="9"/>
        <v>0</v>
      </c>
      <c r="BL135" s="13" t="s">
        <v>194</v>
      </c>
      <c r="BM135" s="145" t="s">
        <v>2866</v>
      </c>
    </row>
    <row r="136" spans="2:65" s="1" customFormat="1" ht="44.25" customHeight="1">
      <c r="B136" s="28"/>
      <c r="C136" s="133" t="s">
        <v>211</v>
      </c>
      <c r="D136" s="133" t="s">
        <v>190</v>
      </c>
      <c r="E136" s="134" t="s">
        <v>2867</v>
      </c>
      <c r="F136" s="135" t="s">
        <v>2868</v>
      </c>
      <c r="G136" s="136" t="s">
        <v>258</v>
      </c>
      <c r="H136" s="137">
        <v>6.6</v>
      </c>
      <c r="I136" s="138"/>
      <c r="J136" s="139">
        <f t="shared" si="0"/>
        <v>0</v>
      </c>
      <c r="K136" s="140"/>
      <c r="L136" s="28"/>
      <c r="M136" s="141" t="s">
        <v>1</v>
      </c>
      <c r="N136" s="142" t="s">
        <v>42</v>
      </c>
      <c r="P136" s="143">
        <f t="shared" si="1"/>
        <v>0</v>
      </c>
      <c r="Q136" s="143">
        <v>0</v>
      </c>
      <c r="R136" s="143">
        <f t="shared" si="2"/>
        <v>0</v>
      </c>
      <c r="S136" s="143">
        <v>0</v>
      </c>
      <c r="T136" s="144">
        <f t="shared" si="3"/>
        <v>0</v>
      </c>
      <c r="AR136" s="145" t="s">
        <v>194</v>
      </c>
      <c r="AT136" s="145" t="s">
        <v>190</v>
      </c>
      <c r="AU136" s="145" t="s">
        <v>87</v>
      </c>
      <c r="AY136" s="13" t="s">
        <v>188</v>
      </c>
      <c r="BE136" s="146">
        <f t="shared" si="4"/>
        <v>0</v>
      </c>
      <c r="BF136" s="146">
        <f t="shared" si="5"/>
        <v>0</v>
      </c>
      <c r="BG136" s="146">
        <f t="shared" si="6"/>
        <v>0</v>
      </c>
      <c r="BH136" s="146">
        <f t="shared" si="7"/>
        <v>0</v>
      </c>
      <c r="BI136" s="146">
        <f t="shared" si="8"/>
        <v>0</v>
      </c>
      <c r="BJ136" s="13" t="s">
        <v>85</v>
      </c>
      <c r="BK136" s="146">
        <f t="shared" si="9"/>
        <v>0</v>
      </c>
      <c r="BL136" s="13" t="s">
        <v>194</v>
      </c>
      <c r="BM136" s="145" t="s">
        <v>2869</v>
      </c>
    </row>
    <row r="137" spans="2:65" s="1" customFormat="1" ht="48.95" customHeight="1">
      <c r="B137" s="28"/>
      <c r="C137" s="133" t="s">
        <v>215</v>
      </c>
      <c r="D137" s="133" t="s">
        <v>190</v>
      </c>
      <c r="E137" s="134" t="s">
        <v>2870</v>
      </c>
      <c r="F137" s="135" t="s">
        <v>2871</v>
      </c>
      <c r="G137" s="136" t="s">
        <v>258</v>
      </c>
      <c r="H137" s="137">
        <v>33.5</v>
      </c>
      <c r="I137" s="138"/>
      <c r="J137" s="139">
        <f t="shared" si="0"/>
        <v>0</v>
      </c>
      <c r="K137" s="140"/>
      <c r="L137" s="28"/>
      <c r="M137" s="141" t="s">
        <v>1</v>
      </c>
      <c r="N137" s="142" t="s">
        <v>42</v>
      </c>
      <c r="P137" s="143">
        <f t="shared" si="1"/>
        <v>0</v>
      </c>
      <c r="Q137" s="143">
        <v>0</v>
      </c>
      <c r="R137" s="143">
        <f t="shared" si="2"/>
        <v>0</v>
      </c>
      <c r="S137" s="143">
        <v>0</v>
      </c>
      <c r="T137" s="144">
        <f t="shared" si="3"/>
        <v>0</v>
      </c>
      <c r="AR137" s="145" t="s">
        <v>194</v>
      </c>
      <c r="AT137" s="145" t="s">
        <v>190</v>
      </c>
      <c r="AU137" s="145" t="s">
        <v>87</v>
      </c>
      <c r="AY137" s="13" t="s">
        <v>188</v>
      </c>
      <c r="BE137" s="146">
        <f t="shared" si="4"/>
        <v>0</v>
      </c>
      <c r="BF137" s="146">
        <f t="shared" si="5"/>
        <v>0</v>
      </c>
      <c r="BG137" s="146">
        <f t="shared" si="6"/>
        <v>0</v>
      </c>
      <c r="BH137" s="146">
        <f t="shared" si="7"/>
        <v>0</v>
      </c>
      <c r="BI137" s="146">
        <f t="shared" si="8"/>
        <v>0</v>
      </c>
      <c r="BJ137" s="13" t="s">
        <v>85</v>
      </c>
      <c r="BK137" s="146">
        <f t="shared" si="9"/>
        <v>0</v>
      </c>
      <c r="BL137" s="13" t="s">
        <v>194</v>
      </c>
      <c r="BM137" s="145" t="s">
        <v>2872</v>
      </c>
    </row>
    <row r="138" spans="2:65" s="1" customFormat="1" ht="37.700000000000003" customHeight="1">
      <c r="B138" s="28"/>
      <c r="C138" s="133" t="s">
        <v>220</v>
      </c>
      <c r="D138" s="133" t="s">
        <v>190</v>
      </c>
      <c r="E138" s="134" t="s">
        <v>1829</v>
      </c>
      <c r="F138" s="135" t="s">
        <v>1830</v>
      </c>
      <c r="G138" s="136" t="s">
        <v>205</v>
      </c>
      <c r="H138" s="137">
        <v>40</v>
      </c>
      <c r="I138" s="138"/>
      <c r="J138" s="139">
        <f t="shared" si="0"/>
        <v>0</v>
      </c>
      <c r="K138" s="140"/>
      <c r="L138" s="28"/>
      <c r="M138" s="141" t="s">
        <v>1</v>
      </c>
      <c r="N138" s="142" t="s">
        <v>42</v>
      </c>
      <c r="P138" s="143">
        <f t="shared" si="1"/>
        <v>0</v>
      </c>
      <c r="Q138" s="143">
        <v>8.4000000000000003E-4</v>
      </c>
      <c r="R138" s="143">
        <f t="shared" si="2"/>
        <v>3.3600000000000005E-2</v>
      </c>
      <c r="S138" s="143">
        <v>0</v>
      </c>
      <c r="T138" s="144">
        <f t="shared" si="3"/>
        <v>0</v>
      </c>
      <c r="AR138" s="145" t="s">
        <v>194</v>
      </c>
      <c r="AT138" s="145" t="s">
        <v>190</v>
      </c>
      <c r="AU138" s="145" t="s">
        <v>87</v>
      </c>
      <c r="AY138" s="13" t="s">
        <v>188</v>
      </c>
      <c r="BE138" s="146">
        <f t="shared" si="4"/>
        <v>0</v>
      </c>
      <c r="BF138" s="146">
        <f t="shared" si="5"/>
        <v>0</v>
      </c>
      <c r="BG138" s="146">
        <f t="shared" si="6"/>
        <v>0</v>
      </c>
      <c r="BH138" s="146">
        <f t="shared" si="7"/>
        <v>0</v>
      </c>
      <c r="BI138" s="146">
        <f t="shared" si="8"/>
        <v>0</v>
      </c>
      <c r="BJ138" s="13" t="s">
        <v>85</v>
      </c>
      <c r="BK138" s="146">
        <f t="shared" si="9"/>
        <v>0</v>
      </c>
      <c r="BL138" s="13" t="s">
        <v>194</v>
      </c>
      <c r="BM138" s="145" t="s">
        <v>2873</v>
      </c>
    </row>
    <row r="139" spans="2:65" s="1" customFormat="1" ht="37.700000000000003" customHeight="1">
      <c r="B139" s="28"/>
      <c r="C139" s="133" t="s">
        <v>224</v>
      </c>
      <c r="D139" s="133" t="s">
        <v>190</v>
      </c>
      <c r="E139" s="134" t="s">
        <v>2874</v>
      </c>
      <c r="F139" s="135" t="s">
        <v>2875</v>
      </c>
      <c r="G139" s="136" t="s">
        <v>205</v>
      </c>
      <c r="H139" s="137">
        <v>27</v>
      </c>
      <c r="I139" s="138"/>
      <c r="J139" s="139">
        <f t="shared" si="0"/>
        <v>0</v>
      </c>
      <c r="K139" s="140"/>
      <c r="L139" s="28"/>
      <c r="M139" s="141" t="s">
        <v>1</v>
      </c>
      <c r="N139" s="142" t="s">
        <v>42</v>
      </c>
      <c r="P139" s="143">
        <f t="shared" si="1"/>
        <v>0</v>
      </c>
      <c r="Q139" s="143">
        <v>8.4999999999999995E-4</v>
      </c>
      <c r="R139" s="143">
        <f t="shared" si="2"/>
        <v>2.2949999999999998E-2</v>
      </c>
      <c r="S139" s="143">
        <v>0</v>
      </c>
      <c r="T139" s="144">
        <f t="shared" si="3"/>
        <v>0</v>
      </c>
      <c r="AR139" s="145" t="s">
        <v>194</v>
      </c>
      <c r="AT139" s="145" t="s">
        <v>190</v>
      </c>
      <c r="AU139" s="145" t="s">
        <v>87</v>
      </c>
      <c r="AY139" s="13" t="s">
        <v>188</v>
      </c>
      <c r="BE139" s="146">
        <f t="shared" si="4"/>
        <v>0</v>
      </c>
      <c r="BF139" s="146">
        <f t="shared" si="5"/>
        <v>0</v>
      </c>
      <c r="BG139" s="146">
        <f t="shared" si="6"/>
        <v>0</v>
      </c>
      <c r="BH139" s="146">
        <f t="shared" si="7"/>
        <v>0</v>
      </c>
      <c r="BI139" s="146">
        <f t="shared" si="8"/>
        <v>0</v>
      </c>
      <c r="BJ139" s="13" t="s">
        <v>85</v>
      </c>
      <c r="BK139" s="146">
        <f t="shared" si="9"/>
        <v>0</v>
      </c>
      <c r="BL139" s="13" t="s">
        <v>194</v>
      </c>
      <c r="BM139" s="145" t="s">
        <v>2876</v>
      </c>
    </row>
    <row r="140" spans="2:65" s="1" customFormat="1" ht="44.25" customHeight="1">
      <c r="B140" s="28"/>
      <c r="C140" s="133" t="s">
        <v>228</v>
      </c>
      <c r="D140" s="133" t="s">
        <v>190</v>
      </c>
      <c r="E140" s="134" t="s">
        <v>1832</v>
      </c>
      <c r="F140" s="135" t="s">
        <v>1833</v>
      </c>
      <c r="G140" s="136" t="s">
        <v>205</v>
      </c>
      <c r="H140" s="137">
        <v>40</v>
      </c>
      <c r="I140" s="138"/>
      <c r="J140" s="139">
        <f t="shared" si="0"/>
        <v>0</v>
      </c>
      <c r="K140" s="140"/>
      <c r="L140" s="28"/>
      <c r="M140" s="141" t="s">
        <v>1</v>
      </c>
      <c r="N140" s="142" t="s">
        <v>42</v>
      </c>
      <c r="P140" s="143">
        <f t="shared" si="1"/>
        <v>0</v>
      </c>
      <c r="Q140" s="143">
        <v>0</v>
      </c>
      <c r="R140" s="143">
        <f t="shared" si="2"/>
        <v>0</v>
      </c>
      <c r="S140" s="143">
        <v>0</v>
      </c>
      <c r="T140" s="144">
        <f t="shared" si="3"/>
        <v>0</v>
      </c>
      <c r="AR140" s="145" t="s">
        <v>194</v>
      </c>
      <c r="AT140" s="145" t="s">
        <v>190</v>
      </c>
      <c r="AU140" s="145" t="s">
        <v>87</v>
      </c>
      <c r="AY140" s="13" t="s">
        <v>188</v>
      </c>
      <c r="BE140" s="146">
        <f t="shared" si="4"/>
        <v>0</v>
      </c>
      <c r="BF140" s="146">
        <f t="shared" si="5"/>
        <v>0</v>
      </c>
      <c r="BG140" s="146">
        <f t="shared" si="6"/>
        <v>0</v>
      </c>
      <c r="BH140" s="146">
        <f t="shared" si="7"/>
        <v>0</v>
      </c>
      <c r="BI140" s="146">
        <f t="shared" si="8"/>
        <v>0</v>
      </c>
      <c r="BJ140" s="13" t="s">
        <v>85</v>
      </c>
      <c r="BK140" s="146">
        <f t="shared" si="9"/>
        <v>0</v>
      </c>
      <c r="BL140" s="13" t="s">
        <v>194</v>
      </c>
      <c r="BM140" s="145" t="s">
        <v>2877</v>
      </c>
    </row>
    <row r="141" spans="2:65" s="1" customFormat="1" ht="44.25" customHeight="1">
      <c r="B141" s="28"/>
      <c r="C141" s="133" t="s">
        <v>232</v>
      </c>
      <c r="D141" s="133" t="s">
        <v>190</v>
      </c>
      <c r="E141" s="134" t="s">
        <v>2878</v>
      </c>
      <c r="F141" s="135" t="s">
        <v>2879</v>
      </c>
      <c r="G141" s="136" t="s">
        <v>205</v>
      </c>
      <c r="H141" s="137">
        <v>27</v>
      </c>
      <c r="I141" s="138"/>
      <c r="J141" s="139">
        <f t="shared" si="0"/>
        <v>0</v>
      </c>
      <c r="K141" s="140"/>
      <c r="L141" s="28"/>
      <c r="M141" s="141" t="s">
        <v>1</v>
      </c>
      <c r="N141" s="142" t="s">
        <v>42</v>
      </c>
      <c r="P141" s="143">
        <f t="shared" si="1"/>
        <v>0</v>
      </c>
      <c r="Q141" s="143">
        <v>0</v>
      </c>
      <c r="R141" s="143">
        <f t="shared" si="2"/>
        <v>0</v>
      </c>
      <c r="S141" s="143">
        <v>0</v>
      </c>
      <c r="T141" s="144">
        <f t="shared" si="3"/>
        <v>0</v>
      </c>
      <c r="AR141" s="145" t="s">
        <v>194</v>
      </c>
      <c r="AT141" s="145" t="s">
        <v>190</v>
      </c>
      <c r="AU141" s="145" t="s">
        <v>87</v>
      </c>
      <c r="AY141" s="13" t="s">
        <v>188</v>
      </c>
      <c r="BE141" s="146">
        <f t="shared" si="4"/>
        <v>0</v>
      </c>
      <c r="BF141" s="146">
        <f t="shared" si="5"/>
        <v>0</v>
      </c>
      <c r="BG141" s="146">
        <f t="shared" si="6"/>
        <v>0</v>
      </c>
      <c r="BH141" s="146">
        <f t="shared" si="7"/>
        <v>0</v>
      </c>
      <c r="BI141" s="146">
        <f t="shared" si="8"/>
        <v>0</v>
      </c>
      <c r="BJ141" s="13" t="s">
        <v>85</v>
      </c>
      <c r="BK141" s="146">
        <f t="shared" si="9"/>
        <v>0</v>
      </c>
      <c r="BL141" s="13" t="s">
        <v>194</v>
      </c>
      <c r="BM141" s="145" t="s">
        <v>2880</v>
      </c>
    </row>
    <row r="142" spans="2:65" s="1" customFormat="1" ht="24.2" customHeight="1">
      <c r="B142" s="28"/>
      <c r="C142" s="133" t="s">
        <v>8</v>
      </c>
      <c r="D142" s="133" t="s">
        <v>190</v>
      </c>
      <c r="E142" s="134" t="s">
        <v>2881</v>
      </c>
      <c r="F142" s="135" t="s">
        <v>2882</v>
      </c>
      <c r="G142" s="136" t="s">
        <v>205</v>
      </c>
      <c r="H142" s="137">
        <v>15</v>
      </c>
      <c r="I142" s="138"/>
      <c r="J142" s="139">
        <f t="shared" si="0"/>
        <v>0</v>
      </c>
      <c r="K142" s="140"/>
      <c r="L142" s="28"/>
      <c r="M142" s="141" t="s">
        <v>1</v>
      </c>
      <c r="N142" s="142" t="s">
        <v>42</v>
      </c>
      <c r="P142" s="143">
        <f t="shared" si="1"/>
        <v>0</v>
      </c>
      <c r="Q142" s="143">
        <v>6.9999999999999999E-4</v>
      </c>
      <c r="R142" s="143">
        <f t="shared" si="2"/>
        <v>1.0500000000000001E-2</v>
      </c>
      <c r="S142" s="143">
        <v>0</v>
      </c>
      <c r="T142" s="144">
        <f t="shared" si="3"/>
        <v>0</v>
      </c>
      <c r="AR142" s="145" t="s">
        <v>194</v>
      </c>
      <c r="AT142" s="145" t="s">
        <v>190</v>
      </c>
      <c r="AU142" s="145" t="s">
        <v>87</v>
      </c>
      <c r="AY142" s="13" t="s">
        <v>188</v>
      </c>
      <c r="BE142" s="146">
        <f t="shared" si="4"/>
        <v>0</v>
      </c>
      <c r="BF142" s="146">
        <f t="shared" si="5"/>
        <v>0</v>
      </c>
      <c r="BG142" s="146">
        <f t="shared" si="6"/>
        <v>0</v>
      </c>
      <c r="BH142" s="146">
        <f t="shared" si="7"/>
        <v>0</v>
      </c>
      <c r="BI142" s="146">
        <f t="shared" si="8"/>
        <v>0</v>
      </c>
      <c r="BJ142" s="13" t="s">
        <v>85</v>
      </c>
      <c r="BK142" s="146">
        <f t="shared" si="9"/>
        <v>0</v>
      </c>
      <c r="BL142" s="13" t="s">
        <v>194</v>
      </c>
      <c r="BM142" s="145" t="s">
        <v>2883</v>
      </c>
    </row>
    <row r="143" spans="2:65" s="1" customFormat="1" ht="44.25" customHeight="1">
      <c r="B143" s="28"/>
      <c r="C143" s="133" t="s">
        <v>239</v>
      </c>
      <c r="D143" s="133" t="s">
        <v>190</v>
      </c>
      <c r="E143" s="134" t="s">
        <v>2884</v>
      </c>
      <c r="F143" s="135" t="s">
        <v>2885</v>
      </c>
      <c r="G143" s="136" t="s">
        <v>205</v>
      </c>
      <c r="H143" s="137">
        <v>15</v>
      </c>
      <c r="I143" s="138"/>
      <c r="J143" s="139">
        <f t="shared" si="0"/>
        <v>0</v>
      </c>
      <c r="K143" s="140"/>
      <c r="L143" s="28"/>
      <c r="M143" s="141" t="s">
        <v>1</v>
      </c>
      <c r="N143" s="142" t="s">
        <v>42</v>
      </c>
      <c r="P143" s="143">
        <f t="shared" si="1"/>
        <v>0</v>
      </c>
      <c r="Q143" s="143">
        <v>0</v>
      </c>
      <c r="R143" s="143">
        <f t="shared" si="2"/>
        <v>0</v>
      </c>
      <c r="S143" s="143">
        <v>0</v>
      </c>
      <c r="T143" s="144">
        <f t="shared" si="3"/>
        <v>0</v>
      </c>
      <c r="AR143" s="145" t="s">
        <v>194</v>
      </c>
      <c r="AT143" s="145" t="s">
        <v>190</v>
      </c>
      <c r="AU143" s="145" t="s">
        <v>87</v>
      </c>
      <c r="AY143" s="13" t="s">
        <v>188</v>
      </c>
      <c r="BE143" s="146">
        <f t="shared" si="4"/>
        <v>0</v>
      </c>
      <c r="BF143" s="146">
        <f t="shared" si="5"/>
        <v>0</v>
      </c>
      <c r="BG143" s="146">
        <f t="shared" si="6"/>
        <v>0</v>
      </c>
      <c r="BH143" s="146">
        <f t="shared" si="7"/>
        <v>0</v>
      </c>
      <c r="BI143" s="146">
        <f t="shared" si="8"/>
        <v>0</v>
      </c>
      <c r="BJ143" s="13" t="s">
        <v>85</v>
      </c>
      <c r="BK143" s="146">
        <f t="shared" si="9"/>
        <v>0</v>
      </c>
      <c r="BL143" s="13" t="s">
        <v>194</v>
      </c>
      <c r="BM143" s="145" t="s">
        <v>2886</v>
      </c>
    </row>
    <row r="144" spans="2:65" s="1" customFormat="1" ht="33" customHeight="1">
      <c r="B144" s="28"/>
      <c r="C144" s="133" t="s">
        <v>243</v>
      </c>
      <c r="D144" s="133" t="s">
        <v>190</v>
      </c>
      <c r="E144" s="134" t="s">
        <v>2887</v>
      </c>
      <c r="F144" s="135" t="s">
        <v>2888</v>
      </c>
      <c r="G144" s="136" t="s">
        <v>205</v>
      </c>
      <c r="H144" s="137">
        <v>15</v>
      </c>
      <c r="I144" s="138"/>
      <c r="J144" s="139">
        <f t="shared" si="0"/>
        <v>0</v>
      </c>
      <c r="K144" s="140"/>
      <c r="L144" s="28"/>
      <c r="M144" s="141" t="s">
        <v>1</v>
      </c>
      <c r="N144" s="142" t="s">
        <v>42</v>
      </c>
      <c r="P144" s="143">
        <f t="shared" si="1"/>
        <v>0</v>
      </c>
      <c r="Q144" s="143">
        <v>7.9000000000000001E-4</v>
      </c>
      <c r="R144" s="143">
        <f t="shared" si="2"/>
        <v>1.1849999999999999E-2</v>
      </c>
      <c r="S144" s="143">
        <v>0</v>
      </c>
      <c r="T144" s="144">
        <f t="shared" si="3"/>
        <v>0</v>
      </c>
      <c r="AR144" s="145" t="s">
        <v>194</v>
      </c>
      <c r="AT144" s="145" t="s">
        <v>190</v>
      </c>
      <c r="AU144" s="145" t="s">
        <v>87</v>
      </c>
      <c r="AY144" s="13" t="s">
        <v>188</v>
      </c>
      <c r="BE144" s="146">
        <f t="shared" si="4"/>
        <v>0</v>
      </c>
      <c r="BF144" s="146">
        <f t="shared" si="5"/>
        <v>0</v>
      </c>
      <c r="BG144" s="146">
        <f t="shared" si="6"/>
        <v>0</v>
      </c>
      <c r="BH144" s="146">
        <f t="shared" si="7"/>
        <v>0</v>
      </c>
      <c r="BI144" s="146">
        <f t="shared" si="8"/>
        <v>0</v>
      </c>
      <c r="BJ144" s="13" t="s">
        <v>85</v>
      </c>
      <c r="BK144" s="146">
        <f t="shared" si="9"/>
        <v>0</v>
      </c>
      <c r="BL144" s="13" t="s">
        <v>194</v>
      </c>
      <c r="BM144" s="145" t="s">
        <v>2889</v>
      </c>
    </row>
    <row r="145" spans="2:65" s="1" customFormat="1" ht="37.700000000000003" customHeight="1">
      <c r="B145" s="28"/>
      <c r="C145" s="133" t="s">
        <v>247</v>
      </c>
      <c r="D145" s="133" t="s">
        <v>190</v>
      </c>
      <c r="E145" s="134" t="s">
        <v>2890</v>
      </c>
      <c r="F145" s="135" t="s">
        <v>2891</v>
      </c>
      <c r="G145" s="136" t="s">
        <v>205</v>
      </c>
      <c r="H145" s="137">
        <v>15</v>
      </c>
      <c r="I145" s="138"/>
      <c r="J145" s="139">
        <f t="shared" si="0"/>
        <v>0</v>
      </c>
      <c r="K145" s="140"/>
      <c r="L145" s="28"/>
      <c r="M145" s="141" t="s">
        <v>1</v>
      </c>
      <c r="N145" s="142" t="s">
        <v>42</v>
      </c>
      <c r="P145" s="143">
        <f t="shared" si="1"/>
        <v>0</v>
      </c>
      <c r="Q145" s="143">
        <v>0</v>
      </c>
      <c r="R145" s="143">
        <f t="shared" si="2"/>
        <v>0</v>
      </c>
      <c r="S145" s="143">
        <v>0</v>
      </c>
      <c r="T145" s="144">
        <f t="shared" si="3"/>
        <v>0</v>
      </c>
      <c r="AR145" s="145" t="s">
        <v>194</v>
      </c>
      <c r="AT145" s="145" t="s">
        <v>190</v>
      </c>
      <c r="AU145" s="145" t="s">
        <v>87</v>
      </c>
      <c r="AY145" s="13" t="s">
        <v>188</v>
      </c>
      <c r="BE145" s="146">
        <f t="shared" si="4"/>
        <v>0</v>
      </c>
      <c r="BF145" s="146">
        <f t="shared" si="5"/>
        <v>0</v>
      </c>
      <c r="BG145" s="146">
        <f t="shared" si="6"/>
        <v>0</v>
      </c>
      <c r="BH145" s="146">
        <f t="shared" si="7"/>
        <v>0</v>
      </c>
      <c r="BI145" s="146">
        <f t="shared" si="8"/>
        <v>0</v>
      </c>
      <c r="BJ145" s="13" t="s">
        <v>85</v>
      </c>
      <c r="BK145" s="146">
        <f t="shared" si="9"/>
        <v>0</v>
      </c>
      <c r="BL145" s="13" t="s">
        <v>194</v>
      </c>
      <c r="BM145" s="145" t="s">
        <v>2892</v>
      </c>
    </row>
    <row r="146" spans="2:65" s="1" customFormat="1" ht="55.5" customHeight="1">
      <c r="B146" s="28"/>
      <c r="C146" s="133" t="s">
        <v>251</v>
      </c>
      <c r="D146" s="133" t="s">
        <v>190</v>
      </c>
      <c r="E146" s="134" t="s">
        <v>1835</v>
      </c>
      <c r="F146" s="135" t="s">
        <v>1836</v>
      </c>
      <c r="G146" s="136" t="s">
        <v>258</v>
      </c>
      <c r="H146" s="137">
        <v>11.75</v>
      </c>
      <c r="I146" s="138"/>
      <c r="J146" s="139">
        <f t="shared" si="0"/>
        <v>0</v>
      </c>
      <c r="K146" s="140"/>
      <c r="L146" s="28"/>
      <c r="M146" s="141" t="s">
        <v>1</v>
      </c>
      <c r="N146" s="142" t="s">
        <v>42</v>
      </c>
      <c r="P146" s="143">
        <f t="shared" si="1"/>
        <v>0</v>
      </c>
      <c r="Q146" s="143">
        <v>0</v>
      </c>
      <c r="R146" s="143">
        <f t="shared" si="2"/>
        <v>0</v>
      </c>
      <c r="S146" s="143">
        <v>0</v>
      </c>
      <c r="T146" s="144">
        <f t="shared" si="3"/>
        <v>0</v>
      </c>
      <c r="AR146" s="145" t="s">
        <v>194</v>
      </c>
      <c r="AT146" s="145" t="s">
        <v>190</v>
      </c>
      <c r="AU146" s="145" t="s">
        <v>87</v>
      </c>
      <c r="AY146" s="13" t="s">
        <v>188</v>
      </c>
      <c r="BE146" s="146">
        <f t="shared" si="4"/>
        <v>0</v>
      </c>
      <c r="BF146" s="146">
        <f t="shared" si="5"/>
        <v>0</v>
      </c>
      <c r="BG146" s="146">
        <f t="shared" si="6"/>
        <v>0</v>
      </c>
      <c r="BH146" s="146">
        <f t="shared" si="7"/>
        <v>0</v>
      </c>
      <c r="BI146" s="146">
        <f t="shared" si="8"/>
        <v>0</v>
      </c>
      <c r="BJ146" s="13" t="s">
        <v>85</v>
      </c>
      <c r="BK146" s="146">
        <f t="shared" si="9"/>
        <v>0</v>
      </c>
      <c r="BL146" s="13" t="s">
        <v>194</v>
      </c>
      <c r="BM146" s="145" t="s">
        <v>2893</v>
      </c>
    </row>
    <row r="147" spans="2:65" s="1" customFormat="1" ht="62.85" customHeight="1">
      <c r="B147" s="28"/>
      <c r="C147" s="133" t="s">
        <v>255</v>
      </c>
      <c r="D147" s="133" t="s">
        <v>190</v>
      </c>
      <c r="E147" s="134" t="s">
        <v>256</v>
      </c>
      <c r="F147" s="135" t="s">
        <v>1838</v>
      </c>
      <c r="G147" s="136" t="s">
        <v>258</v>
      </c>
      <c r="H147" s="137">
        <v>11.75</v>
      </c>
      <c r="I147" s="138"/>
      <c r="J147" s="139">
        <f t="shared" si="0"/>
        <v>0</v>
      </c>
      <c r="K147" s="140"/>
      <c r="L147" s="28"/>
      <c r="M147" s="141" t="s">
        <v>1</v>
      </c>
      <c r="N147" s="142" t="s">
        <v>42</v>
      </c>
      <c r="P147" s="143">
        <f t="shared" si="1"/>
        <v>0</v>
      </c>
      <c r="Q147" s="143">
        <v>0</v>
      </c>
      <c r="R147" s="143">
        <f t="shared" si="2"/>
        <v>0</v>
      </c>
      <c r="S147" s="143">
        <v>0</v>
      </c>
      <c r="T147" s="144">
        <f t="shared" si="3"/>
        <v>0</v>
      </c>
      <c r="AR147" s="145" t="s">
        <v>194</v>
      </c>
      <c r="AT147" s="145" t="s">
        <v>190</v>
      </c>
      <c r="AU147" s="145" t="s">
        <v>87</v>
      </c>
      <c r="AY147" s="13" t="s">
        <v>188</v>
      </c>
      <c r="BE147" s="146">
        <f t="shared" si="4"/>
        <v>0</v>
      </c>
      <c r="BF147" s="146">
        <f t="shared" si="5"/>
        <v>0</v>
      </c>
      <c r="BG147" s="146">
        <f t="shared" si="6"/>
        <v>0</v>
      </c>
      <c r="BH147" s="146">
        <f t="shared" si="7"/>
        <v>0</v>
      </c>
      <c r="BI147" s="146">
        <f t="shared" si="8"/>
        <v>0</v>
      </c>
      <c r="BJ147" s="13" t="s">
        <v>85</v>
      </c>
      <c r="BK147" s="146">
        <f t="shared" si="9"/>
        <v>0</v>
      </c>
      <c r="BL147" s="13" t="s">
        <v>194</v>
      </c>
      <c r="BM147" s="145" t="s">
        <v>2894</v>
      </c>
    </row>
    <row r="148" spans="2:65" s="1" customFormat="1" ht="66.75" customHeight="1">
      <c r="B148" s="28"/>
      <c r="C148" s="133" t="s">
        <v>260</v>
      </c>
      <c r="D148" s="133" t="s">
        <v>190</v>
      </c>
      <c r="E148" s="134" t="s">
        <v>261</v>
      </c>
      <c r="F148" s="135" t="s">
        <v>1840</v>
      </c>
      <c r="G148" s="136" t="s">
        <v>258</v>
      </c>
      <c r="H148" s="137">
        <v>117.5</v>
      </c>
      <c r="I148" s="138"/>
      <c r="J148" s="139">
        <f t="shared" si="0"/>
        <v>0</v>
      </c>
      <c r="K148" s="140"/>
      <c r="L148" s="28"/>
      <c r="M148" s="141" t="s">
        <v>1</v>
      </c>
      <c r="N148" s="142" t="s">
        <v>42</v>
      </c>
      <c r="P148" s="143">
        <f t="shared" si="1"/>
        <v>0</v>
      </c>
      <c r="Q148" s="143">
        <v>0</v>
      </c>
      <c r="R148" s="143">
        <f t="shared" si="2"/>
        <v>0</v>
      </c>
      <c r="S148" s="143">
        <v>0</v>
      </c>
      <c r="T148" s="144">
        <f t="shared" si="3"/>
        <v>0</v>
      </c>
      <c r="AR148" s="145" t="s">
        <v>194</v>
      </c>
      <c r="AT148" s="145" t="s">
        <v>190</v>
      </c>
      <c r="AU148" s="145" t="s">
        <v>87</v>
      </c>
      <c r="AY148" s="13" t="s">
        <v>188</v>
      </c>
      <c r="BE148" s="146">
        <f t="shared" si="4"/>
        <v>0</v>
      </c>
      <c r="BF148" s="146">
        <f t="shared" si="5"/>
        <v>0</v>
      </c>
      <c r="BG148" s="146">
        <f t="shared" si="6"/>
        <v>0</v>
      </c>
      <c r="BH148" s="146">
        <f t="shared" si="7"/>
        <v>0</v>
      </c>
      <c r="BI148" s="146">
        <f t="shared" si="8"/>
        <v>0</v>
      </c>
      <c r="BJ148" s="13" t="s">
        <v>85</v>
      </c>
      <c r="BK148" s="146">
        <f t="shared" si="9"/>
        <v>0</v>
      </c>
      <c r="BL148" s="13" t="s">
        <v>194</v>
      </c>
      <c r="BM148" s="145" t="s">
        <v>2895</v>
      </c>
    </row>
    <row r="149" spans="2:65" s="1" customFormat="1" ht="44.25" customHeight="1">
      <c r="B149" s="28"/>
      <c r="C149" s="133" t="s">
        <v>264</v>
      </c>
      <c r="D149" s="133" t="s">
        <v>190</v>
      </c>
      <c r="E149" s="134" t="s">
        <v>1842</v>
      </c>
      <c r="F149" s="135" t="s">
        <v>1843</v>
      </c>
      <c r="G149" s="136" t="s">
        <v>258</v>
      </c>
      <c r="H149" s="137">
        <v>11.75</v>
      </c>
      <c r="I149" s="138"/>
      <c r="J149" s="139">
        <f t="shared" si="0"/>
        <v>0</v>
      </c>
      <c r="K149" s="140"/>
      <c r="L149" s="28"/>
      <c r="M149" s="141" t="s">
        <v>1</v>
      </c>
      <c r="N149" s="142" t="s">
        <v>42</v>
      </c>
      <c r="P149" s="143">
        <f t="shared" si="1"/>
        <v>0</v>
      </c>
      <c r="Q149" s="143">
        <v>0</v>
      </c>
      <c r="R149" s="143">
        <f t="shared" si="2"/>
        <v>0</v>
      </c>
      <c r="S149" s="143">
        <v>0</v>
      </c>
      <c r="T149" s="144">
        <f t="shared" si="3"/>
        <v>0</v>
      </c>
      <c r="AR149" s="145" t="s">
        <v>194</v>
      </c>
      <c r="AT149" s="145" t="s">
        <v>190</v>
      </c>
      <c r="AU149" s="145" t="s">
        <v>87</v>
      </c>
      <c r="AY149" s="13" t="s">
        <v>188</v>
      </c>
      <c r="BE149" s="146">
        <f t="shared" si="4"/>
        <v>0</v>
      </c>
      <c r="BF149" s="146">
        <f t="shared" si="5"/>
        <v>0</v>
      </c>
      <c r="BG149" s="146">
        <f t="shared" si="6"/>
        <v>0</v>
      </c>
      <c r="BH149" s="146">
        <f t="shared" si="7"/>
        <v>0</v>
      </c>
      <c r="BI149" s="146">
        <f t="shared" si="8"/>
        <v>0</v>
      </c>
      <c r="BJ149" s="13" t="s">
        <v>85</v>
      </c>
      <c r="BK149" s="146">
        <f t="shared" si="9"/>
        <v>0</v>
      </c>
      <c r="BL149" s="13" t="s">
        <v>194</v>
      </c>
      <c r="BM149" s="145" t="s">
        <v>2896</v>
      </c>
    </row>
    <row r="150" spans="2:65" s="1" customFormat="1" ht="44.25" customHeight="1">
      <c r="B150" s="28"/>
      <c r="C150" s="133" t="s">
        <v>269</v>
      </c>
      <c r="D150" s="133" t="s">
        <v>190</v>
      </c>
      <c r="E150" s="134" t="s">
        <v>265</v>
      </c>
      <c r="F150" s="135" t="s">
        <v>354</v>
      </c>
      <c r="G150" s="136" t="s">
        <v>267</v>
      </c>
      <c r="H150" s="137">
        <v>23.5</v>
      </c>
      <c r="I150" s="138"/>
      <c r="J150" s="139">
        <f t="shared" si="0"/>
        <v>0</v>
      </c>
      <c r="K150" s="140"/>
      <c r="L150" s="28"/>
      <c r="M150" s="141" t="s">
        <v>1</v>
      </c>
      <c r="N150" s="142" t="s">
        <v>42</v>
      </c>
      <c r="P150" s="143">
        <f t="shared" si="1"/>
        <v>0</v>
      </c>
      <c r="Q150" s="143">
        <v>0</v>
      </c>
      <c r="R150" s="143">
        <f t="shared" si="2"/>
        <v>0</v>
      </c>
      <c r="S150" s="143">
        <v>0</v>
      </c>
      <c r="T150" s="144">
        <f t="shared" si="3"/>
        <v>0</v>
      </c>
      <c r="AR150" s="145" t="s">
        <v>194</v>
      </c>
      <c r="AT150" s="145" t="s">
        <v>190</v>
      </c>
      <c r="AU150" s="145" t="s">
        <v>87</v>
      </c>
      <c r="AY150" s="13" t="s">
        <v>188</v>
      </c>
      <c r="BE150" s="146">
        <f t="shared" si="4"/>
        <v>0</v>
      </c>
      <c r="BF150" s="146">
        <f t="shared" si="5"/>
        <v>0</v>
      </c>
      <c r="BG150" s="146">
        <f t="shared" si="6"/>
        <v>0</v>
      </c>
      <c r="BH150" s="146">
        <f t="shared" si="7"/>
        <v>0</v>
      </c>
      <c r="BI150" s="146">
        <f t="shared" si="8"/>
        <v>0</v>
      </c>
      <c r="BJ150" s="13" t="s">
        <v>85</v>
      </c>
      <c r="BK150" s="146">
        <f t="shared" si="9"/>
        <v>0</v>
      </c>
      <c r="BL150" s="13" t="s">
        <v>194</v>
      </c>
      <c r="BM150" s="145" t="s">
        <v>2897</v>
      </c>
    </row>
    <row r="151" spans="2:65" s="1" customFormat="1" ht="37.700000000000003" customHeight="1">
      <c r="B151" s="28"/>
      <c r="C151" s="133" t="s">
        <v>7</v>
      </c>
      <c r="D151" s="133" t="s">
        <v>190</v>
      </c>
      <c r="E151" s="134" t="s">
        <v>2722</v>
      </c>
      <c r="F151" s="135" t="s">
        <v>2723</v>
      </c>
      <c r="G151" s="136" t="s">
        <v>258</v>
      </c>
      <c r="H151" s="137">
        <v>28.95</v>
      </c>
      <c r="I151" s="138"/>
      <c r="J151" s="139">
        <f t="shared" si="0"/>
        <v>0</v>
      </c>
      <c r="K151" s="140"/>
      <c r="L151" s="28"/>
      <c r="M151" s="141" t="s">
        <v>1</v>
      </c>
      <c r="N151" s="142" t="s">
        <v>42</v>
      </c>
      <c r="P151" s="143">
        <f t="shared" si="1"/>
        <v>0</v>
      </c>
      <c r="Q151" s="143">
        <v>0</v>
      </c>
      <c r="R151" s="143">
        <f t="shared" si="2"/>
        <v>0</v>
      </c>
      <c r="S151" s="143">
        <v>0</v>
      </c>
      <c r="T151" s="144">
        <f t="shared" si="3"/>
        <v>0</v>
      </c>
      <c r="AR151" s="145" t="s">
        <v>194</v>
      </c>
      <c r="AT151" s="145" t="s">
        <v>190</v>
      </c>
      <c r="AU151" s="145" t="s">
        <v>87</v>
      </c>
      <c r="AY151" s="13" t="s">
        <v>188</v>
      </c>
      <c r="BE151" s="146">
        <f t="shared" si="4"/>
        <v>0</v>
      </c>
      <c r="BF151" s="146">
        <f t="shared" si="5"/>
        <v>0</v>
      </c>
      <c r="BG151" s="146">
        <f t="shared" si="6"/>
        <v>0</v>
      </c>
      <c r="BH151" s="146">
        <f t="shared" si="7"/>
        <v>0</v>
      </c>
      <c r="BI151" s="146">
        <f t="shared" si="8"/>
        <v>0</v>
      </c>
      <c r="BJ151" s="13" t="s">
        <v>85</v>
      </c>
      <c r="BK151" s="146">
        <f t="shared" si="9"/>
        <v>0</v>
      </c>
      <c r="BL151" s="13" t="s">
        <v>194</v>
      </c>
      <c r="BM151" s="145" t="s">
        <v>2898</v>
      </c>
    </row>
    <row r="152" spans="2:65" s="1" customFormat="1" ht="44.25" customHeight="1">
      <c r="B152" s="28"/>
      <c r="C152" s="133" t="s">
        <v>277</v>
      </c>
      <c r="D152" s="133" t="s">
        <v>190</v>
      </c>
      <c r="E152" s="134" t="s">
        <v>1846</v>
      </c>
      <c r="F152" s="135" t="s">
        <v>1847</v>
      </c>
      <c r="G152" s="136" t="s">
        <v>258</v>
      </c>
      <c r="H152" s="137">
        <v>28.95</v>
      </c>
      <c r="I152" s="138"/>
      <c r="J152" s="139">
        <f t="shared" si="0"/>
        <v>0</v>
      </c>
      <c r="K152" s="140"/>
      <c r="L152" s="28"/>
      <c r="M152" s="141" t="s">
        <v>1</v>
      </c>
      <c r="N152" s="142" t="s">
        <v>42</v>
      </c>
      <c r="P152" s="143">
        <f t="shared" si="1"/>
        <v>0</v>
      </c>
      <c r="Q152" s="143">
        <v>0</v>
      </c>
      <c r="R152" s="143">
        <f t="shared" si="2"/>
        <v>0</v>
      </c>
      <c r="S152" s="143">
        <v>0</v>
      </c>
      <c r="T152" s="144">
        <f t="shared" si="3"/>
        <v>0</v>
      </c>
      <c r="AR152" s="145" t="s">
        <v>194</v>
      </c>
      <c r="AT152" s="145" t="s">
        <v>190</v>
      </c>
      <c r="AU152" s="145" t="s">
        <v>87</v>
      </c>
      <c r="AY152" s="13" t="s">
        <v>188</v>
      </c>
      <c r="BE152" s="146">
        <f t="shared" si="4"/>
        <v>0</v>
      </c>
      <c r="BF152" s="146">
        <f t="shared" si="5"/>
        <v>0</v>
      </c>
      <c r="BG152" s="146">
        <f t="shared" si="6"/>
        <v>0</v>
      </c>
      <c r="BH152" s="146">
        <f t="shared" si="7"/>
        <v>0</v>
      </c>
      <c r="BI152" s="146">
        <f t="shared" si="8"/>
        <v>0</v>
      </c>
      <c r="BJ152" s="13" t="s">
        <v>85</v>
      </c>
      <c r="BK152" s="146">
        <f t="shared" si="9"/>
        <v>0</v>
      </c>
      <c r="BL152" s="13" t="s">
        <v>194</v>
      </c>
      <c r="BM152" s="145" t="s">
        <v>2899</v>
      </c>
    </row>
    <row r="153" spans="2:65" s="1" customFormat="1" ht="66.75" customHeight="1">
      <c r="B153" s="28"/>
      <c r="C153" s="133" t="s">
        <v>282</v>
      </c>
      <c r="D153" s="133" t="s">
        <v>190</v>
      </c>
      <c r="E153" s="134" t="s">
        <v>1852</v>
      </c>
      <c r="F153" s="135" t="s">
        <v>1853</v>
      </c>
      <c r="G153" s="136" t="s">
        <v>258</v>
      </c>
      <c r="H153" s="137">
        <v>6.85</v>
      </c>
      <c r="I153" s="138"/>
      <c r="J153" s="139">
        <f t="shared" si="0"/>
        <v>0</v>
      </c>
      <c r="K153" s="140"/>
      <c r="L153" s="28"/>
      <c r="M153" s="141" t="s">
        <v>1</v>
      </c>
      <c r="N153" s="142" t="s">
        <v>42</v>
      </c>
      <c r="P153" s="143">
        <f t="shared" si="1"/>
        <v>0</v>
      </c>
      <c r="Q153" s="143">
        <v>0</v>
      </c>
      <c r="R153" s="143">
        <f t="shared" si="2"/>
        <v>0</v>
      </c>
      <c r="S153" s="143">
        <v>0</v>
      </c>
      <c r="T153" s="144">
        <f t="shared" si="3"/>
        <v>0</v>
      </c>
      <c r="AR153" s="145" t="s">
        <v>194</v>
      </c>
      <c r="AT153" s="145" t="s">
        <v>190</v>
      </c>
      <c r="AU153" s="145" t="s">
        <v>87</v>
      </c>
      <c r="AY153" s="13" t="s">
        <v>188</v>
      </c>
      <c r="BE153" s="146">
        <f t="shared" si="4"/>
        <v>0</v>
      </c>
      <c r="BF153" s="146">
        <f t="shared" si="5"/>
        <v>0</v>
      </c>
      <c r="BG153" s="146">
        <f t="shared" si="6"/>
        <v>0</v>
      </c>
      <c r="BH153" s="146">
        <f t="shared" si="7"/>
        <v>0</v>
      </c>
      <c r="BI153" s="146">
        <f t="shared" si="8"/>
        <v>0</v>
      </c>
      <c r="BJ153" s="13" t="s">
        <v>85</v>
      </c>
      <c r="BK153" s="146">
        <f t="shared" si="9"/>
        <v>0</v>
      </c>
      <c r="BL153" s="13" t="s">
        <v>194</v>
      </c>
      <c r="BM153" s="145" t="s">
        <v>2900</v>
      </c>
    </row>
    <row r="154" spans="2:65" s="1" customFormat="1" ht="16.5" customHeight="1">
      <c r="B154" s="28"/>
      <c r="C154" s="153" t="s">
        <v>286</v>
      </c>
      <c r="D154" s="153" t="s">
        <v>433</v>
      </c>
      <c r="E154" s="154" t="s">
        <v>1855</v>
      </c>
      <c r="F154" s="155" t="s">
        <v>1856</v>
      </c>
      <c r="G154" s="156" t="s">
        <v>267</v>
      </c>
      <c r="H154" s="157">
        <v>13.015000000000001</v>
      </c>
      <c r="I154" s="158"/>
      <c r="J154" s="159">
        <f t="shared" si="0"/>
        <v>0</v>
      </c>
      <c r="K154" s="160"/>
      <c r="L154" s="161"/>
      <c r="M154" s="162" t="s">
        <v>1</v>
      </c>
      <c r="N154" s="163" t="s">
        <v>42</v>
      </c>
      <c r="P154" s="143">
        <f t="shared" si="1"/>
        <v>0</v>
      </c>
      <c r="Q154" s="143">
        <v>1</v>
      </c>
      <c r="R154" s="143">
        <f t="shared" si="2"/>
        <v>13.015000000000001</v>
      </c>
      <c r="S154" s="143">
        <v>0</v>
      </c>
      <c r="T154" s="144">
        <f t="shared" si="3"/>
        <v>0</v>
      </c>
      <c r="AR154" s="145" t="s">
        <v>220</v>
      </c>
      <c r="AT154" s="145" t="s">
        <v>433</v>
      </c>
      <c r="AU154" s="145" t="s">
        <v>87</v>
      </c>
      <c r="AY154" s="13" t="s">
        <v>188</v>
      </c>
      <c r="BE154" s="146">
        <f t="shared" si="4"/>
        <v>0</v>
      </c>
      <c r="BF154" s="146">
        <f t="shared" si="5"/>
        <v>0</v>
      </c>
      <c r="BG154" s="146">
        <f t="shared" si="6"/>
        <v>0</v>
      </c>
      <c r="BH154" s="146">
        <f t="shared" si="7"/>
        <v>0</v>
      </c>
      <c r="BI154" s="146">
        <f t="shared" si="8"/>
        <v>0</v>
      </c>
      <c r="BJ154" s="13" t="s">
        <v>85</v>
      </c>
      <c r="BK154" s="146">
        <f t="shared" si="9"/>
        <v>0</v>
      </c>
      <c r="BL154" s="13" t="s">
        <v>194</v>
      </c>
      <c r="BM154" s="145" t="s">
        <v>2901</v>
      </c>
    </row>
    <row r="155" spans="2:65" s="1" customFormat="1" ht="55.5" customHeight="1">
      <c r="B155" s="28"/>
      <c r="C155" s="133" t="s">
        <v>290</v>
      </c>
      <c r="D155" s="133" t="s">
        <v>190</v>
      </c>
      <c r="E155" s="134" t="s">
        <v>1858</v>
      </c>
      <c r="F155" s="135" t="s">
        <v>1859</v>
      </c>
      <c r="G155" s="136" t="s">
        <v>205</v>
      </c>
      <c r="H155" s="137">
        <v>5</v>
      </c>
      <c r="I155" s="138"/>
      <c r="J155" s="139">
        <f t="shared" si="0"/>
        <v>0</v>
      </c>
      <c r="K155" s="140"/>
      <c r="L155" s="28"/>
      <c r="M155" s="141" t="s">
        <v>1</v>
      </c>
      <c r="N155" s="142" t="s">
        <v>42</v>
      </c>
      <c r="P155" s="143">
        <f t="shared" si="1"/>
        <v>0</v>
      </c>
      <c r="Q155" s="143">
        <v>0</v>
      </c>
      <c r="R155" s="143">
        <f t="shared" si="2"/>
        <v>0</v>
      </c>
      <c r="S155" s="143">
        <v>0</v>
      </c>
      <c r="T155" s="144">
        <f t="shared" si="3"/>
        <v>0</v>
      </c>
      <c r="AR155" s="145" t="s">
        <v>194</v>
      </c>
      <c r="AT155" s="145" t="s">
        <v>190</v>
      </c>
      <c r="AU155" s="145" t="s">
        <v>87</v>
      </c>
      <c r="AY155" s="13" t="s">
        <v>188</v>
      </c>
      <c r="BE155" s="146">
        <f t="shared" si="4"/>
        <v>0</v>
      </c>
      <c r="BF155" s="146">
        <f t="shared" si="5"/>
        <v>0</v>
      </c>
      <c r="BG155" s="146">
        <f t="shared" si="6"/>
        <v>0</v>
      </c>
      <c r="BH155" s="146">
        <f t="shared" si="7"/>
        <v>0</v>
      </c>
      <c r="BI155" s="146">
        <f t="shared" si="8"/>
        <v>0</v>
      </c>
      <c r="BJ155" s="13" t="s">
        <v>85</v>
      </c>
      <c r="BK155" s="146">
        <f t="shared" si="9"/>
        <v>0</v>
      </c>
      <c r="BL155" s="13" t="s">
        <v>194</v>
      </c>
      <c r="BM155" s="145" t="s">
        <v>2902</v>
      </c>
    </row>
    <row r="156" spans="2:65" s="1" customFormat="1" ht="37.700000000000003" customHeight="1">
      <c r="B156" s="28"/>
      <c r="C156" s="133" t="s">
        <v>294</v>
      </c>
      <c r="D156" s="133" t="s">
        <v>190</v>
      </c>
      <c r="E156" s="134" t="s">
        <v>2440</v>
      </c>
      <c r="F156" s="135" t="s">
        <v>2441</v>
      </c>
      <c r="G156" s="136" t="s">
        <v>205</v>
      </c>
      <c r="H156" s="137">
        <v>5</v>
      </c>
      <c r="I156" s="138"/>
      <c r="J156" s="139">
        <f t="shared" si="0"/>
        <v>0</v>
      </c>
      <c r="K156" s="140"/>
      <c r="L156" s="28"/>
      <c r="M156" s="141" t="s">
        <v>1</v>
      </c>
      <c r="N156" s="142" t="s">
        <v>42</v>
      </c>
      <c r="P156" s="143">
        <f t="shared" si="1"/>
        <v>0</v>
      </c>
      <c r="Q156" s="143">
        <v>0</v>
      </c>
      <c r="R156" s="143">
        <f t="shared" si="2"/>
        <v>0</v>
      </c>
      <c r="S156" s="143">
        <v>0</v>
      </c>
      <c r="T156" s="144">
        <f t="shared" si="3"/>
        <v>0</v>
      </c>
      <c r="AR156" s="145" t="s">
        <v>194</v>
      </c>
      <c r="AT156" s="145" t="s">
        <v>190</v>
      </c>
      <c r="AU156" s="145" t="s">
        <v>87</v>
      </c>
      <c r="AY156" s="13" t="s">
        <v>188</v>
      </c>
      <c r="BE156" s="146">
        <f t="shared" si="4"/>
        <v>0</v>
      </c>
      <c r="BF156" s="146">
        <f t="shared" si="5"/>
        <v>0</v>
      </c>
      <c r="BG156" s="146">
        <f t="shared" si="6"/>
        <v>0</v>
      </c>
      <c r="BH156" s="146">
        <f t="shared" si="7"/>
        <v>0</v>
      </c>
      <c r="BI156" s="146">
        <f t="shared" si="8"/>
        <v>0</v>
      </c>
      <c r="BJ156" s="13" t="s">
        <v>85</v>
      </c>
      <c r="BK156" s="146">
        <f t="shared" si="9"/>
        <v>0</v>
      </c>
      <c r="BL156" s="13" t="s">
        <v>194</v>
      </c>
      <c r="BM156" s="145" t="s">
        <v>2903</v>
      </c>
    </row>
    <row r="157" spans="2:65" s="1" customFormat="1" ht="37.700000000000003" customHeight="1">
      <c r="B157" s="28"/>
      <c r="C157" s="133" t="s">
        <v>298</v>
      </c>
      <c r="D157" s="133" t="s">
        <v>190</v>
      </c>
      <c r="E157" s="134" t="s">
        <v>2443</v>
      </c>
      <c r="F157" s="135" t="s">
        <v>2444</v>
      </c>
      <c r="G157" s="136" t="s">
        <v>205</v>
      </c>
      <c r="H157" s="137">
        <v>5</v>
      </c>
      <c r="I157" s="138"/>
      <c r="J157" s="139">
        <f t="shared" si="0"/>
        <v>0</v>
      </c>
      <c r="K157" s="140"/>
      <c r="L157" s="28"/>
      <c r="M157" s="141" t="s">
        <v>1</v>
      </c>
      <c r="N157" s="142" t="s">
        <v>42</v>
      </c>
      <c r="P157" s="143">
        <f t="shared" si="1"/>
        <v>0</v>
      </c>
      <c r="Q157" s="143">
        <v>0</v>
      </c>
      <c r="R157" s="143">
        <f t="shared" si="2"/>
        <v>0</v>
      </c>
      <c r="S157" s="143">
        <v>0</v>
      </c>
      <c r="T157" s="144">
        <f t="shared" si="3"/>
        <v>0</v>
      </c>
      <c r="AR157" s="145" t="s">
        <v>194</v>
      </c>
      <c r="AT157" s="145" t="s">
        <v>190</v>
      </c>
      <c r="AU157" s="145" t="s">
        <v>87</v>
      </c>
      <c r="AY157" s="13" t="s">
        <v>188</v>
      </c>
      <c r="BE157" s="146">
        <f t="shared" si="4"/>
        <v>0</v>
      </c>
      <c r="BF157" s="146">
        <f t="shared" si="5"/>
        <v>0</v>
      </c>
      <c r="BG157" s="146">
        <f t="shared" si="6"/>
        <v>0</v>
      </c>
      <c r="BH157" s="146">
        <f t="shared" si="7"/>
        <v>0</v>
      </c>
      <c r="BI157" s="146">
        <f t="shared" si="8"/>
        <v>0</v>
      </c>
      <c r="BJ157" s="13" t="s">
        <v>85</v>
      </c>
      <c r="BK157" s="146">
        <f t="shared" si="9"/>
        <v>0</v>
      </c>
      <c r="BL157" s="13" t="s">
        <v>194</v>
      </c>
      <c r="BM157" s="145" t="s">
        <v>2904</v>
      </c>
    </row>
    <row r="158" spans="2:65" s="1" customFormat="1" ht="16.5" customHeight="1">
      <c r="B158" s="28"/>
      <c r="C158" s="153" t="s">
        <v>302</v>
      </c>
      <c r="D158" s="153" t="s">
        <v>433</v>
      </c>
      <c r="E158" s="154" t="s">
        <v>2446</v>
      </c>
      <c r="F158" s="155" t="s">
        <v>2447</v>
      </c>
      <c r="G158" s="156" t="s">
        <v>377</v>
      </c>
      <c r="H158" s="157">
        <v>0.15</v>
      </c>
      <c r="I158" s="158"/>
      <c r="J158" s="159">
        <f t="shared" si="0"/>
        <v>0</v>
      </c>
      <c r="K158" s="160"/>
      <c r="L158" s="161"/>
      <c r="M158" s="162" t="s">
        <v>1</v>
      </c>
      <c r="N158" s="163" t="s">
        <v>42</v>
      </c>
      <c r="P158" s="143">
        <f t="shared" si="1"/>
        <v>0</v>
      </c>
      <c r="Q158" s="143">
        <v>1E-3</v>
      </c>
      <c r="R158" s="143">
        <f t="shared" si="2"/>
        <v>1.4999999999999999E-4</v>
      </c>
      <c r="S158" s="143">
        <v>0</v>
      </c>
      <c r="T158" s="144">
        <f t="shared" si="3"/>
        <v>0</v>
      </c>
      <c r="AR158" s="145" t="s">
        <v>220</v>
      </c>
      <c r="AT158" s="145" t="s">
        <v>433</v>
      </c>
      <c r="AU158" s="145" t="s">
        <v>87</v>
      </c>
      <c r="AY158" s="13" t="s">
        <v>188</v>
      </c>
      <c r="BE158" s="146">
        <f t="shared" si="4"/>
        <v>0</v>
      </c>
      <c r="BF158" s="146">
        <f t="shared" si="5"/>
        <v>0</v>
      </c>
      <c r="BG158" s="146">
        <f t="shared" si="6"/>
        <v>0</v>
      </c>
      <c r="BH158" s="146">
        <f t="shared" si="7"/>
        <v>0</v>
      </c>
      <c r="BI158" s="146">
        <f t="shared" si="8"/>
        <v>0</v>
      </c>
      <c r="BJ158" s="13" t="s">
        <v>85</v>
      </c>
      <c r="BK158" s="146">
        <f t="shared" si="9"/>
        <v>0</v>
      </c>
      <c r="BL158" s="13" t="s">
        <v>194</v>
      </c>
      <c r="BM158" s="145" t="s">
        <v>2905</v>
      </c>
    </row>
    <row r="159" spans="2:65" s="1" customFormat="1" ht="21.75" customHeight="1">
      <c r="B159" s="28"/>
      <c r="C159" s="133" t="s">
        <v>306</v>
      </c>
      <c r="D159" s="133" t="s">
        <v>190</v>
      </c>
      <c r="E159" s="134" t="s">
        <v>2732</v>
      </c>
      <c r="F159" s="135" t="s">
        <v>2733</v>
      </c>
      <c r="G159" s="136" t="s">
        <v>205</v>
      </c>
      <c r="H159" s="137">
        <v>5</v>
      </c>
      <c r="I159" s="138"/>
      <c r="J159" s="139">
        <f t="shared" si="0"/>
        <v>0</v>
      </c>
      <c r="K159" s="140"/>
      <c r="L159" s="28"/>
      <c r="M159" s="141" t="s">
        <v>1</v>
      </c>
      <c r="N159" s="142" t="s">
        <v>42</v>
      </c>
      <c r="P159" s="143">
        <f t="shared" si="1"/>
        <v>0</v>
      </c>
      <c r="Q159" s="143">
        <v>0</v>
      </c>
      <c r="R159" s="143">
        <f t="shared" si="2"/>
        <v>0</v>
      </c>
      <c r="S159" s="143">
        <v>0</v>
      </c>
      <c r="T159" s="144">
        <f t="shared" si="3"/>
        <v>0</v>
      </c>
      <c r="AR159" s="145" t="s">
        <v>194</v>
      </c>
      <c r="AT159" s="145" t="s">
        <v>190</v>
      </c>
      <c r="AU159" s="145" t="s">
        <v>87</v>
      </c>
      <c r="AY159" s="13" t="s">
        <v>188</v>
      </c>
      <c r="BE159" s="146">
        <f t="shared" si="4"/>
        <v>0</v>
      </c>
      <c r="BF159" s="146">
        <f t="shared" si="5"/>
        <v>0</v>
      </c>
      <c r="BG159" s="146">
        <f t="shared" si="6"/>
        <v>0</v>
      </c>
      <c r="BH159" s="146">
        <f t="shared" si="7"/>
        <v>0</v>
      </c>
      <c r="BI159" s="146">
        <f t="shared" si="8"/>
        <v>0</v>
      </c>
      <c r="BJ159" s="13" t="s">
        <v>85</v>
      </c>
      <c r="BK159" s="146">
        <f t="shared" si="9"/>
        <v>0</v>
      </c>
      <c r="BL159" s="13" t="s">
        <v>194</v>
      </c>
      <c r="BM159" s="145" t="s">
        <v>2906</v>
      </c>
    </row>
    <row r="160" spans="2:65" s="1" customFormat="1" ht="48.95" customHeight="1">
      <c r="B160" s="28"/>
      <c r="C160" s="133" t="s">
        <v>310</v>
      </c>
      <c r="D160" s="133" t="s">
        <v>190</v>
      </c>
      <c r="E160" s="134" t="s">
        <v>2669</v>
      </c>
      <c r="F160" s="135" t="s">
        <v>2735</v>
      </c>
      <c r="G160" s="136" t="s">
        <v>205</v>
      </c>
      <c r="H160" s="137">
        <v>5</v>
      </c>
      <c r="I160" s="138"/>
      <c r="J160" s="139">
        <f t="shared" si="0"/>
        <v>0</v>
      </c>
      <c r="K160" s="140"/>
      <c r="L160" s="28"/>
      <c r="M160" s="141" t="s">
        <v>1</v>
      </c>
      <c r="N160" s="142" t="s">
        <v>42</v>
      </c>
      <c r="P160" s="143">
        <f t="shared" si="1"/>
        <v>0</v>
      </c>
      <c r="Q160" s="143">
        <v>0</v>
      </c>
      <c r="R160" s="143">
        <f t="shared" si="2"/>
        <v>0</v>
      </c>
      <c r="S160" s="143">
        <v>0</v>
      </c>
      <c r="T160" s="144">
        <f t="shared" si="3"/>
        <v>0</v>
      </c>
      <c r="AR160" s="145" t="s">
        <v>194</v>
      </c>
      <c r="AT160" s="145" t="s">
        <v>190</v>
      </c>
      <c r="AU160" s="145" t="s">
        <v>87</v>
      </c>
      <c r="AY160" s="13" t="s">
        <v>188</v>
      </c>
      <c r="BE160" s="146">
        <f t="shared" si="4"/>
        <v>0</v>
      </c>
      <c r="BF160" s="146">
        <f t="shared" si="5"/>
        <v>0</v>
      </c>
      <c r="BG160" s="146">
        <f t="shared" si="6"/>
        <v>0</v>
      </c>
      <c r="BH160" s="146">
        <f t="shared" si="7"/>
        <v>0</v>
      </c>
      <c r="BI160" s="146">
        <f t="shared" si="8"/>
        <v>0</v>
      </c>
      <c r="BJ160" s="13" t="s">
        <v>85</v>
      </c>
      <c r="BK160" s="146">
        <f t="shared" si="9"/>
        <v>0</v>
      </c>
      <c r="BL160" s="13" t="s">
        <v>194</v>
      </c>
      <c r="BM160" s="145" t="s">
        <v>2907</v>
      </c>
    </row>
    <row r="161" spans="2:65" s="11" customFormat="1" ht="22.7" customHeight="1">
      <c r="B161" s="121"/>
      <c r="D161" s="122" t="s">
        <v>76</v>
      </c>
      <c r="E161" s="131" t="s">
        <v>194</v>
      </c>
      <c r="F161" s="131" t="s">
        <v>710</v>
      </c>
      <c r="I161" s="124"/>
      <c r="J161" s="132">
        <f>BK161</f>
        <v>0</v>
      </c>
      <c r="L161" s="121"/>
      <c r="M161" s="126"/>
      <c r="P161" s="127">
        <f>SUM(P162:P163)</f>
        <v>0</v>
      </c>
      <c r="R161" s="127">
        <f>SUM(R162:R163)</f>
        <v>3.2214279999999995</v>
      </c>
      <c r="T161" s="128">
        <f>SUM(T162:T163)</f>
        <v>0</v>
      </c>
      <c r="AR161" s="122" t="s">
        <v>85</v>
      </c>
      <c r="AT161" s="129" t="s">
        <v>76</v>
      </c>
      <c r="AU161" s="129" t="s">
        <v>85</v>
      </c>
      <c r="AY161" s="122" t="s">
        <v>188</v>
      </c>
      <c r="BK161" s="130">
        <f>SUM(BK162:BK163)</f>
        <v>0</v>
      </c>
    </row>
    <row r="162" spans="2:65" s="1" customFormat="1" ht="48.95" customHeight="1">
      <c r="B162" s="28"/>
      <c r="C162" s="133" t="s">
        <v>314</v>
      </c>
      <c r="D162" s="133" t="s">
        <v>190</v>
      </c>
      <c r="E162" s="134" t="s">
        <v>2908</v>
      </c>
      <c r="F162" s="135" t="s">
        <v>2909</v>
      </c>
      <c r="G162" s="136" t="s">
        <v>258</v>
      </c>
      <c r="H162" s="137">
        <v>1.4</v>
      </c>
      <c r="I162" s="138"/>
      <c r="J162" s="139">
        <f>ROUND(I162*H162,2)</f>
        <v>0</v>
      </c>
      <c r="K162" s="140"/>
      <c r="L162" s="28"/>
      <c r="M162" s="141" t="s">
        <v>1</v>
      </c>
      <c r="N162" s="142" t="s">
        <v>42</v>
      </c>
      <c r="P162" s="143">
        <f>O162*H162</f>
        <v>0</v>
      </c>
      <c r="Q162" s="143">
        <v>2.3010199999999998</v>
      </c>
      <c r="R162" s="143">
        <f>Q162*H162</f>
        <v>3.2214279999999995</v>
      </c>
      <c r="S162" s="143">
        <v>0</v>
      </c>
      <c r="T162" s="144">
        <f>S162*H162</f>
        <v>0</v>
      </c>
      <c r="AR162" s="145" t="s">
        <v>194</v>
      </c>
      <c r="AT162" s="145" t="s">
        <v>190</v>
      </c>
      <c r="AU162" s="145" t="s">
        <v>87</v>
      </c>
      <c r="AY162" s="13" t="s">
        <v>188</v>
      </c>
      <c r="BE162" s="146">
        <f>IF(N162="základní",J162,0)</f>
        <v>0</v>
      </c>
      <c r="BF162" s="146">
        <f>IF(N162="snížená",J162,0)</f>
        <v>0</v>
      </c>
      <c r="BG162" s="146">
        <f>IF(N162="zákl. přenesená",J162,0)</f>
        <v>0</v>
      </c>
      <c r="BH162" s="146">
        <f>IF(N162="sníž. přenesená",J162,0)</f>
        <v>0</v>
      </c>
      <c r="BI162" s="146">
        <f>IF(N162="nulová",J162,0)</f>
        <v>0</v>
      </c>
      <c r="BJ162" s="13" t="s">
        <v>85</v>
      </c>
      <c r="BK162" s="146">
        <f>ROUND(I162*H162,2)</f>
        <v>0</v>
      </c>
      <c r="BL162" s="13" t="s">
        <v>194</v>
      </c>
      <c r="BM162" s="145" t="s">
        <v>2910</v>
      </c>
    </row>
    <row r="163" spans="2:65" s="1" customFormat="1" ht="44.25" customHeight="1">
      <c r="B163" s="28"/>
      <c r="C163" s="133" t="s">
        <v>318</v>
      </c>
      <c r="D163" s="133" t="s">
        <v>190</v>
      </c>
      <c r="E163" s="134" t="s">
        <v>2911</v>
      </c>
      <c r="F163" s="135" t="s">
        <v>2912</v>
      </c>
      <c r="G163" s="136" t="s">
        <v>258</v>
      </c>
      <c r="H163" s="137">
        <v>2.2999999999999998</v>
      </c>
      <c r="I163" s="138"/>
      <c r="J163" s="139">
        <f>ROUND(I163*H163,2)</f>
        <v>0</v>
      </c>
      <c r="K163" s="140"/>
      <c r="L163" s="28"/>
      <c r="M163" s="141" t="s">
        <v>1</v>
      </c>
      <c r="N163" s="142" t="s">
        <v>42</v>
      </c>
      <c r="P163" s="143">
        <f>O163*H163</f>
        <v>0</v>
      </c>
      <c r="Q163" s="143">
        <v>0</v>
      </c>
      <c r="R163" s="143">
        <f>Q163*H163</f>
        <v>0</v>
      </c>
      <c r="S163" s="143">
        <v>0</v>
      </c>
      <c r="T163" s="144">
        <f>S163*H163</f>
        <v>0</v>
      </c>
      <c r="AR163" s="145" t="s">
        <v>194</v>
      </c>
      <c r="AT163" s="145" t="s">
        <v>190</v>
      </c>
      <c r="AU163" s="145" t="s">
        <v>87</v>
      </c>
      <c r="AY163" s="13" t="s">
        <v>188</v>
      </c>
      <c r="BE163" s="146">
        <f>IF(N163="základní",J163,0)</f>
        <v>0</v>
      </c>
      <c r="BF163" s="146">
        <f>IF(N163="snížená",J163,0)</f>
        <v>0</v>
      </c>
      <c r="BG163" s="146">
        <f>IF(N163="zákl. přenesená",J163,0)</f>
        <v>0</v>
      </c>
      <c r="BH163" s="146">
        <f>IF(N163="sníž. přenesená",J163,0)</f>
        <v>0</v>
      </c>
      <c r="BI163" s="146">
        <f>IF(N163="nulová",J163,0)</f>
        <v>0</v>
      </c>
      <c r="BJ163" s="13" t="s">
        <v>85</v>
      </c>
      <c r="BK163" s="146">
        <f>ROUND(I163*H163,2)</f>
        <v>0</v>
      </c>
      <c r="BL163" s="13" t="s">
        <v>194</v>
      </c>
      <c r="BM163" s="145" t="s">
        <v>2913</v>
      </c>
    </row>
    <row r="164" spans="2:65" s="11" customFormat="1" ht="22.7" customHeight="1">
      <c r="B164" s="121"/>
      <c r="D164" s="122" t="s">
        <v>76</v>
      </c>
      <c r="E164" s="131" t="s">
        <v>207</v>
      </c>
      <c r="F164" s="131" t="s">
        <v>450</v>
      </c>
      <c r="I164" s="124"/>
      <c r="J164" s="132">
        <f>BK164</f>
        <v>0</v>
      </c>
      <c r="L164" s="121"/>
      <c r="M164" s="126"/>
      <c r="P164" s="127">
        <f>SUM(P165:P168)</f>
        <v>0</v>
      </c>
      <c r="R164" s="127">
        <f>SUM(R165:R168)</f>
        <v>4.9151199999999999</v>
      </c>
      <c r="T164" s="128">
        <f>SUM(T165:T168)</f>
        <v>0</v>
      </c>
      <c r="AR164" s="122" t="s">
        <v>85</v>
      </c>
      <c r="AT164" s="129" t="s">
        <v>76</v>
      </c>
      <c r="AU164" s="129" t="s">
        <v>85</v>
      </c>
      <c r="AY164" s="122" t="s">
        <v>188</v>
      </c>
      <c r="BK164" s="130">
        <f>SUM(BK165:BK168)</f>
        <v>0</v>
      </c>
    </row>
    <row r="165" spans="2:65" s="1" customFormat="1" ht="37.700000000000003" customHeight="1">
      <c r="B165" s="28"/>
      <c r="C165" s="133" t="s">
        <v>324</v>
      </c>
      <c r="D165" s="133" t="s">
        <v>190</v>
      </c>
      <c r="E165" s="134" t="s">
        <v>2738</v>
      </c>
      <c r="F165" s="135" t="s">
        <v>2739</v>
      </c>
      <c r="G165" s="136" t="s">
        <v>205</v>
      </c>
      <c r="H165" s="137">
        <v>4</v>
      </c>
      <c r="I165" s="138"/>
      <c r="J165" s="139">
        <f>ROUND(I165*H165,2)</f>
        <v>0</v>
      </c>
      <c r="K165" s="140"/>
      <c r="L165" s="28"/>
      <c r="M165" s="141" t="s">
        <v>1</v>
      </c>
      <c r="N165" s="142" t="s">
        <v>42</v>
      </c>
      <c r="P165" s="143">
        <f>O165*H165</f>
        <v>0</v>
      </c>
      <c r="Q165" s="143">
        <v>0.46</v>
      </c>
      <c r="R165" s="143">
        <f>Q165*H165</f>
        <v>1.84</v>
      </c>
      <c r="S165" s="143">
        <v>0</v>
      </c>
      <c r="T165" s="144">
        <f>S165*H165</f>
        <v>0</v>
      </c>
      <c r="AR165" s="145" t="s">
        <v>194</v>
      </c>
      <c r="AT165" s="145" t="s">
        <v>190</v>
      </c>
      <c r="AU165" s="145" t="s">
        <v>87</v>
      </c>
      <c r="AY165" s="13" t="s">
        <v>188</v>
      </c>
      <c r="BE165" s="146">
        <f>IF(N165="základní",J165,0)</f>
        <v>0</v>
      </c>
      <c r="BF165" s="146">
        <f>IF(N165="snížená",J165,0)</f>
        <v>0</v>
      </c>
      <c r="BG165" s="146">
        <f>IF(N165="zákl. přenesená",J165,0)</f>
        <v>0</v>
      </c>
      <c r="BH165" s="146">
        <f>IF(N165="sníž. přenesená",J165,0)</f>
        <v>0</v>
      </c>
      <c r="BI165" s="146">
        <f>IF(N165="nulová",J165,0)</f>
        <v>0</v>
      </c>
      <c r="BJ165" s="13" t="s">
        <v>85</v>
      </c>
      <c r="BK165" s="146">
        <f>ROUND(I165*H165,2)</f>
        <v>0</v>
      </c>
      <c r="BL165" s="13" t="s">
        <v>194</v>
      </c>
      <c r="BM165" s="145" t="s">
        <v>2914</v>
      </c>
    </row>
    <row r="166" spans="2:65" s="1" customFormat="1" ht="44.25" customHeight="1">
      <c r="B166" s="28"/>
      <c r="C166" s="133" t="s">
        <v>328</v>
      </c>
      <c r="D166" s="133" t="s">
        <v>190</v>
      </c>
      <c r="E166" s="134" t="s">
        <v>2741</v>
      </c>
      <c r="F166" s="135" t="s">
        <v>2742</v>
      </c>
      <c r="G166" s="136" t="s">
        <v>205</v>
      </c>
      <c r="H166" s="137">
        <v>4</v>
      </c>
      <c r="I166" s="138"/>
      <c r="J166" s="139">
        <f>ROUND(I166*H166,2)</f>
        <v>0</v>
      </c>
      <c r="K166" s="140"/>
      <c r="L166" s="28"/>
      <c r="M166" s="141" t="s">
        <v>1</v>
      </c>
      <c r="N166" s="142" t="s">
        <v>42</v>
      </c>
      <c r="P166" s="143">
        <f>O166*H166</f>
        <v>0</v>
      </c>
      <c r="Q166" s="143">
        <v>0.26375999999999999</v>
      </c>
      <c r="R166" s="143">
        <f>Q166*H166</f>
        <v>1.05504</v>
      </c>
      <c r="S166" s="143">
        <v>0</v>
      </c>
      <c r="T166" s="144">
        <f>S166*H166</f>
        <v>0</v>
      </c>
      <c r="AR166" s="145" t="s">
        <v>194</v>
      </c>
      <c r="AT166" s="145" t="s">
        <v>190</v>
      </c>
      <c r="AU166" s="145" t="s">
        <v>87</v>
      </c>
      <c r="AY166" s="13" t="s">
        <v>188</v>
      </c>
      <c r="BE166" s="146">
        <f>IF(N166="základní",J166,0)</f>
        <v>0</v>
      </c>
      <c r="BF166" s="146">
        <f>IF(N166="snížená",J166,0)</f>
        <v>0</v>
      </c>
      <c r="BG166" s="146">
        <f>IF(N166="zákl. přenesená",J166,0)</f>
        <v>0</v>
      </c>
      <c r="BH166" s="146">
        <f>IF(N166="sníž. přenesená",J166,0)</f>
        <v>0</v>
      </c>
      <c r="BI166" s="146">
        <f>IF(N166="nulová",J166,0)</f>
        <v>0</v>
      </c>
      <c r="BJ166" s="13" t="s">
        <v>85</v>
      </c>
      <c r="BK166" s="146">
        <f>ROUND(I166*H166,2)</f>
        <v>0</v>
      </c>
      <c r="BL166" s="13" t="s">
        <v>194</v>
      </c>
      <c r="BM166" s="145" t="s">
        <v>2915</v>
      </c>
    </row>
    <row r="167" spans="2:65" s="1" customFormat="1" ht="44.25" customHeight="1">
      <c r="B167" s="28"/>
      <c r="C167" s="133" t="s">
        <v>332</v>
      </c>
      <c r="D167" s="133" t="s">
        <v>190</v>
      </c>
      <c r="E167" s="134" t="s">
        <v>2744</v>
      </c>
      <c r="F167" s="135" t="s">
        <v>2745</v>
      </c>
      <c r="G167" s="136" t="s">
        <v>205</v>
      </c>
      <c r="H167" s="137">
        <v>4</v>
      </c>
      <c r="I167" s="138"/>
      <c r="J167" s="139">
        <f>ROUND(I167*H167,2)</f>
        <v>0</v>
      </c>
      <c r="K167" s="140"/>
      <c r="L167" s="28"/>
      <c r="M167" s="141" t="s">
        <v>1</v>
      </c>
      <c r="N167" s="142" t="s">
        <v>42</v>
      </c>
      <c r="P167" s="143">
        <f>O167*H167</f>
        <v>0</v>
      </c>
      <c r="Q167" s="143">
        <v>0.37536000000000003</v>
      </c>
      <c r="R167" s="143">
        <f>Q167*H167</f>
        <v>1.5014400000000001</v>
      </c>
      <c r="S167" s="143">
        <v>0</v>
      </c>
      <c r="T167" s="144">
        <f>S167*H167</f>
        <v>0</v>
      </c>
      <c r="AR167" s="145" t="s">
        <v>194</v>
      </c>
      <c r="AT167" s="145" t="s">
        <v>190</v>
      </c>
      <c r="AU167" s="145" t="s">
        <v>87</v>
      </c>
      <c r="AY167" s="13" t="s">
        <v>188</v>
      </c>
      <c r="BE167" s="146">
        <f>IF(N167="základní",J167,0)</f>
        <v>0</v>
      </c>
      <c r="BF167" s="146">
        <f>IF(N167="snížená",J167,0)</f>
        <v>0</v>
      </c>
      <c r="BG167" s="146">
        <f>IF(N167="zákl. přenesená",J167,0)</f>
        <v>0</v>
      </c>
      <c r="BH167" s="146">
        <f>IF(N167="sníž. přenesená",J167,0)</f>
        <v>0</v>
      </c>
      <c r="BI167" s="146">
        <f>IF(N167="nulová",J167,0)</f>
        <v>0</v>
      </c>
      <c r="BJ167" s="13" t="s">
        <v>85</v>
      </c>
      <c r="BK167" s="146">
        <f>ROUND(I167*H167,2)</f>
        <v>0</v>
      </c>
      <c r="BL167" s="13" t="s">
        <v>194</v>
      </c>
      <c r="BM167" s="145" t="s">
        <v>2916</v>
      </c>
    </row>
    <row r="168" spans="2:65" s="1" customFormat="1" ht="44.25" customHeight="1">
      <c r="B168" s="28"/>
      <c r="C168" s="133" t="s">
        <v>336</v>
      </c>
      <c r="D168" s="133" t="s">
        <v>190</v>
      </c>
      <c r="E168" s="134" t="s">
        <v>2747</v>
      </c>
      <c r="F168" s="135" t="s">
        <v>2748</v>
      </c>
      <c r="G168" s="136" t="s">
        <v>205</v>
      </c>
      <c r="H168" s="137">
        <v>4</v>
      </c>
      <c r="I168" s="138"/>
      <c r="J168" s="139">
        <f>ROUND(I168*H168,2)</f>
        <v>0</v>
      </c>
      <c r="K168" s="140"/>
      <c r="L168" s="28"/>
      <c r="M168" s="141" t="s">
        <v>1</v>
      </c>
      <c r="N168" s="142" t="s">
        <v>42</v>
      </c>
      <c r="P168" s="143">
        <f>O168*H168</f>
        <v>0</v>
      </c>
      <c r="Q168" s="143">
        <v>0.12966</v>
      </c>
      <c r="R168" s="143">
        <f>Q168*H168</f>
        <v>0.51863999999999999</v>
      </c>
      <c r="S168" s="143">
        <v>0</v>
      </c>
      <c r="T168" s="144">
        <f>S168*H168</f>
        <v>0</v>
      </c>
      <c r="AR168" s="145" t="s">
        <v>194</v>
      </c>
      <c r="AT168" s="145" t="s">
        <v>190</v>
      </c>
      <c r="AU168" s="145" t="s">
        <v>87</v>
      </c>
      <c r="AY168" s="13" t="s">
        <v>188</v>
      </c>
      <c r="BE168" s="146">
        <f>IF(N168="základní",J168,0)</f>
        <v>0</v>
      </c>
      <c r="BF168" s="146">
        <f>IF(N168="snížená",J168,0)</f>
        <v>0</v>
      </c>
      <c r="BG168" s="146">
        <f>IF(N168="zákl. přenesená",J168,0)</f>
        <v>0</v>
      </c>
      <c r="BH168" s="146">
        <f>IF(N168="sníž. přenesená",J168,0)</f>
        <v>0</v>
      </c>
      <c r="BI168" s="146">
        <f>IF(N168="nulová",J168,0)</f>
        <v>0</v>
      </c>
      <c r="BJ168" s="13" t="s">
        <v>85</v>
      </c>
      <c r="BK168" s="146">
        <f>ROUND(I168*H168,2)</f>
        <v>0</v>
      </c>
      <c r="BL168" s="13" t="s">
        <v>194</v>
      </c>
      <c r="BM168" s="145" t="s">
        <v>2917</v>
      </c>
    </row>
    <row r="169" spans="2:65" s="11" customFormat="1" ht="22.7" customHeight="1">
      <c r="B169" s="121"/>
      <c r="D169" s="122" t="s">
        <v>76</v>
      </c>
      <c r="E169" s="131" t="s">
        <v>220</v>
      </c>
      <c r="F169" s="131" t="s">
        <v>478</v>
      </c>
      <c r="I169" s="124"/>
      <c r="J169" s="132">
        <f>BK169</f>
        <v>0</v>
      </c>
      <c r="L169" s="121"/>
      <c r="M169" s="126"/>
      <c r="P169" s="127">
        <f>SUM(P170:P198)</f>
        <v>0</v>
      </c>
      <c r="R169" s="127">
        <f>SUM(R170:R198)</f>
        <v>8.9664350000000006</v>
      </c>
      <c r="T169" s="128">
        <f>SUM(T170:T198)</f>
        <v>2.4</v>
      </c>
      <c r="AR169" s="122" t="s">
        <v>85</v>
      </c>
      <c r="AT169" s="129" t="s">
        <v>76</v>
      </c>
      <c r="AU169" s="129" t="s">
        <v>85</v>
      </c>
      <c r="AY169" s="122" t="s">
        <v>188</v>
      </c>
      <c r="BK169" s="130">
        <f>SUM(BK170:BK198)</f>
        <v>0</v>
      </c>
    </row>
    <row r="170" spans="2:65" s="1" customFormat="1" ht="37.700000000000003" customHeight="1">
      <c r="B170" s="28"/>
      <c r="C170" s="133" t="s">
        <v>340</v>
      </c>
      <c r="D170" s="133" t="s">
        <v>190</v>
      </c>
      <c r="E170" s="134" t="s">
        <v>2918</v>
      </c>
      <c r="F170" s="135" t="s">
        <v>2919</v>
      </c>
      <c r="G170" s="136" t="s">
        <v>218</v>
      </c>
      <c r="H170" s="137">
        <v>1</v>
      </c>
      <c r="I170" s="138"/>
      <c r="J170" s="139">
        <f t="shared" ref="J170:J198" si="10">ROUND(I170*H170,2)</f>
        <v>0</v>
      </c>
      <c r="K170" s="140"/>
      <c r="L170" s="28"/>
      <c r="M170" s="141" t="s">
        <v>1</v>
      </c>
      <c r="N170" s="142" t="s">
        <v>42</v>
      </c>
      <c r="P170" s="143">
        <f t="shared" ref="P170:P198" si="11">O170*H170</f>
        <v>0</v>
      </c>
      <c r="Q170" s="143">
        <v>3.0000000000000001E-5</v>
      </c>
      <c r="R170" s="143">
        <f t="shared" ref="R170:R198" si="12">Q170*H170</f>
        <v>3.0000000000000001E-5</v>
      </c>
      <c r="S170" s="143">
        <v>0</v>
      </c>
      <c r="T170" s="144">
        <f t="shared" ref="T170:T198" si="13">S170*H170</f>
        <v>0</v>
      </c>
      <c r="AR170" s="145" t="s">
        <v>194</v>
      </c>
      <c r="AT170" s="145" t="s">
        <v>190</v>
      </c>
      <c r="AU170" s="145" t="s">
        <v>87</v>
      </c>
      <c r="AY170" s="13" t="s">
        <v>188</v>
      </c>
      <c r="BE170" s="146">
        <f t="shared" ref="BE170:BE198" si="14">IF(N170="základní",J170,0)</f>
        <v>0</v>
      </c>
      <c r="BF170" s="146">
        <f t="shared" ref="BF170:BF198" si="15">IF(N170="snížená",J170,0)</f>
        <v>0</v>
      </c>
      <c r="BG170" s="146">
        <f t="shared" ref="BG170:BG198" si="16">IF(N170="zákl. přenesená",J170,0)</f>
        <v>0</v>
      </c>
      <c r="BH170" s="146">
        <f t="shared" ref="BH170:BH198" si="17">IF(N170="sníž. přenesená",J170,0)</f>
        <v>0</v>
      </c>
      <c r="BI170" s="146">
        <f t="shared" ref="BI170:BI198" si="18">IF(N170="nulová",J170,0)</f>
        <v>0</v>
      </c>
      <c r="BJ170" s="13" t="s">
        <v>85</v>
      </c>
      <c r="BK170" s="146">
        <f t="shared" ref="BK170:BK198" si="19">ROUND(I170*H170,2)</f>
        <v>0</v>
      </c>
      <c r="BL170" s="13" t="s">
        <v>194</v>
      </c>
      <c r="BM170" s="145" t="s">
        <v>2920</v>
      </c>
    </row>
    <row r="171" spans="2:65" s="1" customFormat="1" ht="24.2" customHeight="1">
      <c r="B171" s="28"/>
      <c r="C171" s="153" t="s">
        <v>344</v>
      </c>
      <c r="D171" s="153" t="s">
        <v>433</v>
      </c>
      <c r="E171" s="154" t="s">
        <v>2921</v>
      </c>
      <c r="F171" s="155" t="s">
        <v>2922</v>
      </c>
      <c r="G171" s="156" t="s">
        <v>218</v>
      </c>
      <c r="H171" s="157">
        <v>1.0149999999999999</v>
      </c>
      <c r="I171" s="158"/>
      <c r="J171" s="159">
        <f t="shared" si="10"/>
        <v>0</v>
      </c>
      <c r="K171" s="160"/>
      <c r="L171" s="161"/>
      <c r="M171" s="162" t="s">
        <v>1</v>
      </c>
      <c r="N171" s="163" t="s">
        <v>42</v>
      </c>
      <c r="P171" s="143">
        <f t="shared" si="11"/>
        <v>0</v>
      </c>
      <c r="Q171" s="143">
        <v>2.4E-2</v>
      </c>
      <c r="R171" s="143">
        <f t="shared" si="12"/>
        <v>2.436E-2</v>
      </c>
      <c r="S171" s="143">
        <v>0</v>
      </c>
      <c r="T171" s="144">
        <f t="shared" si="13"/>
        <v>0</v>
      </c>
      <c r="AR171" s="145" t="s">
        <v>220</v>
      </c>
      <c r="AT171" s="145" t="s">
        <v>433</v>
      </c>
      <c r="AU171" s="145" t="s">
        <v>87</v>
      </c>
      <c r="AY171" s="13" t="s">
        <v>188</v>
      </c>
      <c r="BE171" s="146">
        <f t="shared" si="14"/>
        <v>0</v>
      </c>
      <c r="BF171" s="146">
        <f t="shared" si="15"/>
        <v>0</v>
      </c>
      <c r="BG171" s="146">
        <f t="shared" si="16"/>
        <v>0</v>
      </c>
      <c r="BH171" s="146">
        <f t="shared" si="17"/>
        <v>0</v>
      </c>
      <c r="BI171" s="146">
        <f t="shared" si="18"/>
        <v>0</v>
      </c>
      <c r="BJ171" s="13" t="s">
        <v>85</v>
      </c>
      <c r="BK171" s="146">
        <f t="shared" si="19"/>
        <v>0</v>
      </c>
      <c r="BL171" s="13" t="s">
        <v>194</v>
      </c>
      <c r="BM171" s="145" t="s">
        <v>2923</v>
      </c>
    </row>
    <row r="172" spans="2:65" s="1" customFormat="1" ht="37.700000000000003" customHeight="1">
      <c r="B172" s="28"/>
      <c r="C172" s="133" t="s">
        <v>348</v>
      </c>
      <c r="D172" s="133" t="s">
        <v>190</v>
      </c>
      <c r="E172" s="134" t="s">
        <v>2924</v>
      </c>
      <c r="F172" s="135" t="s">
        <v>2925</v>
      </c>
      <c r="G172" s="136" t="s">
        <v>218</v>
      </c>
      <c r="H172" s="137">
        <v>10</v>
      </c>
      <c r="I172" s="138"/>
      <c r="J172" s="139">
        <f t="shared" si="10"/>
        <v>0</v>
      </c>
      <c r="K172" s="140"/>
      <c r="L172" s="28"/>
      <c r="M172" s="141" t="s">
        <v>1</v>
      </c>
      <c r="N172" s="142" t="s">
        <v>42</v>
      </c>
      <c r="P172" s="143">
        <f t="shared" si="11"/>
        <v>0</v>
      </c>
      <c r="Q172" s="143">
        <v>4.0000000000000003E-5</v>
      </c>
      <c r="R172" s="143">
        <f t="shared" si="12"/>
        <v>4.0000000000000002E-4</v>
      </c>
      <c r="S172" s="143">
        <v>0</v>
      </c>
      <c r="T172" s="144">
        <f t="shared" si="13"/>
        <v>0</v>
      </c>
      <c r="AR172" s="145" t="s">
        <v>194</v>
      </c>
      <c r="AT172" s="145" t="s">
        <v>190</v>
      </c>
      <c r="AU172" s="145" t="s">
        <v>87</v>
      </c>
      <c r="AY172" s="13" t="s">
        <v>188</v>
      </c>
      <c r="BE172" s="146">
        <f t="shared" si="14"/>
        <v>0</v>
      </c>
      <c r="BF172" s="146">
        <f t="shared" si="15"/>
        <v>0</v>
      </c>
      <c r="BG172" s="146">
        <f t="shared" si="16"/>
        <v>0</v>
      </c>
      <c r="BH172" s="146">
        <f t="shared" si="17"/>
        <v>0</v>
      </c>
      <c r="BI172" s="146">
        <f t="shared" si="18"/>
        <v>0</v>
      </c>
      <c r="BJ172" s="13" t="s">
        <v>85</v>
      </c>
      <c r="BK172" s="146">
        <f t="shared" si="19"/>
        <v>0</v>
      </c>
      <c r="BL172" s="13" t="s">
        <v>194</v>
      </c>
      <c r="BM172" s="145" t="s">
        <v>2926</v>
      </c>
    </row>
    <row r="173" spans="2:65" s="1" customFormat="1" ht="24.2" customHeight="1">
      <c r="B173" s="28"/>
      <c r="C173" s="153" t="s">
        <v>352</v>
      </c>
      <c r="D173" s="153" t="s">
        <v>433</v>
      </c>
      <c r="E173" s="154" t="s">
        <v>2927</v>
      </c>
      <c r="F173" s="155" t="s">
        <v>2928</v>
      </c>
      <c r="G173" s="156" t="s">
        <v>218</v>
      </c>
      <c r="H173" s="157">
        <v>10.15</v>
      </c>
      <c r="I173" s="158"/>
      <c r="J173" s="159">
        <f t="shared" si="10"/>
        <v>0</v>
      </c>
      <c r="K173" s="160"/>
      <c r="L173" s="161"/>
      <c r="M173" s="162" t="s">
        <v>1</v>
      </c>
      <c r="N173" s="163" t="s">
        <v>42</v>
      </c>
      <c r="P173" s="143">
        <f t="shared" si="11"/>
        <v>0</v>
      </c>
      <c r="Q173" s="143">
        <v>4.2999999999999997E-2</v>
      </c>
      <c r="R173" s="143">
        <f t="shared" si="12"/>
        <v>0.43645</v>
      </c>
      <c r="S173" s="143">
        <v>0</v>
      </c>
      <c r="T173" s="144">
        <f t="shared" si="13"/>
        <v>0</v>
      </c>
      <c r="AR173" s="145" t="s">
        <v>220</v>
      </c>
      <c r="AT173" s="145" t="s">
        <v>433</v>
      </c>
      <c r="AU173" s="145" t="s">
        <v>87</v>
      </c>
      <c r="AY173" s="13" t="s">
        <v>188</v>
      </c>
      <c r="BE173" s="146">
        <f t="shared" si="14"/>
        <v>0</v>
      </c>
      <c r="BF173" s="146">
        <f t="shared" si="15"/>
        <v>0</v>
      </c>
      <c r="BG173" s="146">
        <f t="shared" si="16"/>
        <v>0</v>
      </c>
      <c r="BH173" s="146">
        <f t="shared" si="17"/>
        <v>0</v>
      </c>
      <c r="BI173" s="146">
        <f t="shared" si="18"/>
        <v>0</v>
      </c>
      <c r="BJ173" s="13" t="s">
        <v>85</v>
      </c>
      <c r="BK173" s="146">
        <f t="shared" si="19"/>
        <v>0</v>
      </c>
      <c r="BL173" s="13" t="s">
        <v>194</v>
      </c>
      <c r="BM173" s="145" t="s">
        <v>2929</v>
      </c>
    </row>
    <row r="174" spans="2:65" s="1" customFormat="1" ht="37.700000000000003" customHeight="1">
      <c r="B174" s="28"/>
      <c r="C174" s="133" t="s">
        <v>356</v>
      </c>
      <c r="D174" s="133" t="s">
        <v>190</v>
      </c>
      <c r="E174" s="134" t="s">
        <v>2930</v>
      </c>
      <c r="F174" s="135" t="s">
        <v>2931</v>
      </c>
      <c r="G174" s="136" t="s">
        <v>193</v>
      </c>
      <c r="H174" s="137">
        <v>1</v>
      </c>
      <c r="I174" s="138"/>
      <c r="J174" s="139">
        <f t="shared" si="10"/>
        <v>0</v>
      </c>
      <c r="K174" s="140"/>
      <c r="L174" s="28"/>
      <c r="M174" s="141" t="s">
        <v>1</v>
      </c>
      <c r="N174" s="142" t="s">
        <v>42</v>
      </c>
      <c r="P174" s="143">
        <f t="shared" si="11"/>
        <v>0</v>
      </c>
      <c r="Q174" s="143">
        <v>6.9999999999999994E-5</v>
      </c>
      <c r="R174" s="143">
        <f t="shared" si="12"/>
        <v>6.9999999999999994E-5</v>
      </c>
      <c r="S174" s="143">
        <v>0</v>
      </c>
      <c r="T174" s="144">
        <f t="shared" si="13"/>
        <v>0</v>
      </c>
      <c r="AR174" s="145" t="s">
        <v>194</v>
      </c>
      <c r="AT174" s="145" t="s">
        <v>190</v>
      </c>
      <c r="AU174" s="145" t="s">
        <v>87</v>
      </c>
      <c r="AY174" s="13" t="s">
        <v>188</v>
      </c>
      <c r="BE174" s="146">
        <f t="shared" si="14"/>
        <v>0</v>
      </c>
      <c r="BF174" s="146">
        <f t="shared" si="15"/>
        <v>0</v>
      </c>
      <c r="BG174" s="146">
        <f t="shared" si="16"/>
        <v>0</v>
      </c>
      <c r="BH174" s="146">
        <f t="shared" si="17"/>
        <v>0</v>
      </c>
      <c r="BI174" s="146">
        <f t="shared" si="18"/>
        <v>0</v>
      </c>
      <c r="BJ174" s="13" t="s">
        <v>85</v>
      </c>
      <c r="BK174" s="146">
        <f t="shared" si="19"/>
        <v>0</v>
      </c>
      <c r="BL174" s="13" t="s">
        <v>194</v>
      </c>
      <c r="BM174" s="145" t="s">
        <v>2932</v>
      </c>
    </row>
    <row r="175" spans="2:65" s="1" customFormat="1" ht="24.2" customHeight="1">
      <c r="B175" s="28"/>
      <c r="C175" s="153" t="s">
        <v>360</v>
      </c>
      <c r="D175" s="153" t="s">
        <v>433</v>
      </c>
      <c r="E175" s="154" t="s">
        <v>2933</v>
      </c>
      <c r="F175" s="155" t="s">
        <v>2934</v>
      </c>
      <c r="G175" s="156" t="s">
        <v>193</v>
      </c>
      <c r="H175" s="157">
        <v>1.0149999999999999</v>
      </c>
      <c r="I175" s="158"/>
      <c r="J175" s="159">
        <f t="shared" si="10"/>
        <v>0</v>
      </c>
      <c r="K175" s="160"/>
      <c r="L175" s="161"/>
      <c r="M175" s="162" t="s">
        <v>1</v>
      </c>
      <c r="N175" s="163" t="s">
        <v>42</v>
      </c>
      <c r="P175" s="143">
        <f t="shared" si="11"/>
        <v>0</v>
      </c>
      <c r="Q175" s="143">
        <v>1.4999999999999999E-2</v>
      </c>
      <c r="R175" s="143">
        <f t="shared" si="12"/>
        <v>1.5224999999999997E-2</v>
      </c>
      <c r="S175" s="143">
        <v>0</v>
      </c>
      <c r="T175" s="144">
        <f t="shared" si="13"/>
        <v>0</v>
      </c>
      <c r="AR175" s="145" t="s">
        <v>220</v>
      </c>
      <c r="AT175" s="145" t="s">
        <v>433</v>
      </c>
      <c r="AU175" s="145" t="s">
        <v>87</v>
      </c>
      <c r="AY175" s="13" t="s">
        <v>188</v>
      </c>
      <c r="BE175" s="146">
        <f t="shared" si="14"/>
        <v>0</v>
      </c>
      <c r="BF175" s="146">
        <f t="shared" si="15"/>
        <v>0</v>
      </c>
      <c r="BG175" s="146">
        <f t="shared" si="16"/>
        <v>0</v>
      </c>
      <c r="BH175" s="146">
        <f t="shared" si="17"/>
        <v>0</v>
      </c>
      <c r="BI175" s="146">
        <f t="shared" si="18"/>
        <v>0</v>
      </c>
      <c r="BJ175" s="13" t="s">
        <v>85</v>
      </c>
      <c r="BK175" s="146">
        <f t="shared" si="19"/>
        <v>0</v>
      </c>
      <c r="BL175" s="13" t="s">
        <v>194</v>
      </c>
      <c r="BM175" s="145" t="s">
        <v>2935</v>
      </c>
    </row>
    <row r="176" spans="2:65" s="1" customFormat="1" ht="24.2" customHeight="1">
      <c r="B176" s="28"/>
      <c r="C176" s="133" t="s">
        <v>366</v>
      </c>
      <c r="D176" s="133" t="s">
        <v>190</v>
      </c>
      <c r="E176" s="134" t="s">
        <v>2936</v>
      </c>
      <c r="F176" s="135" t="s">
        <v>2937</v>
      </c>
      <c r="G176" s="136" t="s">
        <v>193</v>
      </c>
      <c r="H176" s="137">
        <v>2</v>
      </c>
      <c r="I176" s="138"/>
      <c r="J176" s="139">
        <f t="shared" si="10"/>
        <v>0</v>
      </c>
      <c r="K176" s="140"/>
      <c r="L176" s="28"/>
      <c r="M176" s="141" t="s">
        <v>1</v>
      </c>
      <c r="N176" s="142" t="s">
        <v>42</v>
      </c>
      <c r="P176" s="143">
        <f t="shared" si="11"/>
        <v>0</v>
      </c>
      <c r="Q176" s="143">
        <v>1.4732499999999999</v>
      </c>
      <c r="R176" s="143">
        <f t="shared" si="12"/>
        <v>2.9464999999999999</v>
      </c>
      <c r="S176" s="143">
        <v>0</v>
      </c>
      <c r="T176" s="144">
        <f t="shared" si="13"/>
        <v>0</v>
      </c>
      <c r="AR176" s="145" t="s">
        <v>194</v>
      </c>
      <c r="AT176" s="145" t="s">
        <v>190</v>
      </c>
      <c r="AU176" s="145" t="s">
        <v>87</v>
      </c>
      <c r="AY176" s="13" t="s">
        <v>188</v>
      </c>
      <c r="BE176" s="146">
        <f t="shared" si="14"/>
        <v>0</v>
      </c>
      <c r="BF176" s="146">
        <f t="shared" si="15"/>
        <v>0</v>
      </c>
      <c r="BG176" s="146">
        <f t="shared" si="16"/>
        <v>0</v>
      </c>
      <c r="BH176" s="146">
        <f t="shared" si="17"/>
        <v>0</v>
      </c>
      <c r="BI176" s="146">
        <f t="shared" si="18"/>
        <v>0</v>
      </c>
      <c r="BJ176" s="13" t="s">
        <v>85</v>
      </c>
      <c r="BK176" s="146">
        <f t="shared" si="19"/>
        <v>0</v>
      </c>
      <c r="BL176" s="13" t="s">
        <v>194</v>
      </c>
      <c r="BM176" s="145" t="s">
        <v>2938</v>
      </c>
    </row>
    <row r="177" spans="2:65" s="1" customFormat="1" ht="37.700000000000003" customHeight="1">
      <c r="B177" s="28"/>
      <c r="C177" s="153" t="s">
        <v>374</v>
      </c>
      <c r="D177" s="153" t="s">
        <v>433</v>
      </c>
      <c r="E177" s="154" t="s">
        <v>2939</v>
      </c>
      <c r="F177" s="155" t="s">
        <v>2940</v>
      </c>
      <c r="G177" s="156" t="s">
        <v>193</v>
      </c>
      <c r="H177" s="157">
        <v>2.0299999999999998</v>
      </c>
      <c r="I177" s="158"/>
      <c r="J177" s="159">
        <f t="shared" si="10"/>
        <v>0</v>
      </c>
      <c r="K177" s="160"/>
      <c r="L177" s="161"/>
      <c r="M177" s="162" t="s">
        <v>1</v>
      </c>
      <c r="N177" s="163" t="s">
        <v>42</v>
      </c>
      <c r="P177" s="143">
        <f t="shared" si="11"/>
        <v>0</v>
      </c>
      <c r="Q177" s="143">
        <v>7.4999999999999997E-2</v>
      </c>
      <c r="R177" s="143">
        <f t="shared" si="12"/>
        <v>0.15224999999999997</v>
      </c>
      <c r="S177" s="143">
        <v>0</v>
      </c>
      <c r="T177" s="144">
        <f t="shared" si="13"/>
        <v>0</v>
      </c>
      <c r="AR177" s="145" t="s">
        <v>220</v>
      </c>
      <c r="AT177" s="145" t="s">
        <v>433</v>
      </c>
      <c r="AU177" s="145" t="s">
        <v>87</v>
      </c>
      <c r="AY177" s="13" t="s">
        <v>188</v>
      </c>
      <c r="BE177" s="146">
        <f t="shared" si="14"/>
        <v>0</v>
      </c>
      <c r="BF177" s="146">
        <f t="shared" si="15"/>
        <v>0</v>
      </c>
      <c r="BG177" s="146">
        <f t="shared" si="16"/>
        <v>0</v>
      </c>
      <c r="BH177" s="146">
        <f t="shared" si="17"/>
        <v>0</v>
      </c>
      <c r="BI177" s="146">
        <f t="shared" si="18"/>
        <v>0</v>
      </c>
      <c r="BJ177" s="13" t="s">
        <v>85</v>
      </c>
      <c r="BK177" s="146">
        <f t="shared" si="19"/>
        <v>0</v>
      </c>
      <c r="BL177" s="13" t="s">
        <v>194</v>
      </c>
      <c r="BM177" s="145" t="s">
        <v>2941</v>
      </c>
    </row>
    <row r="178" spans="2:65" s="1" customFormat="1" ht="21.75" customHeight="1">
      <c r="B178" s="28"/>
      <c r="C178" s="133" t="s">
        <v>383</v>
      </c>
      <c r="D178" s="133" t="s">
        <v>190</v>
      </c>
      <c r="E178" s="134" t="s">
        <v>2942</v>
      </c>
      <c r="F178" s="135" t="s">
        <v>2943</v>
      </c>
      <c r="G178" s="136" t="s">
        <v>218</v>
      </c>
      <c r="H178" s="137">
        <v>10</v>
      </c>
      <c r="I178" s="138"/>
      <c r="J178" s="139">
        <f t="shared" si="10"/>
        <v>0</v>
      </c>
      <c r="K178" s="140"/>
      <c r="L178" s="28"/>
      <c r="M178" s="141" t="s">
        <v>1</v>
      </c>
      <c r="N178" s="142" t="s">
        <v>42</v>
      </c>
      <c r="P178" s="143">
        <f t="shared" si="11"/>
        <v>0</v>
      </c>
      <c r="Q178" s="143">
        <v>0</v>
      </c>
      <c r="R178" s="143">
        <f t="shared" si="12"/>
        <v>0</v>
      </c>
      <c r="S178" s="143">
        <v>0</v>
      </c>
      <c r="T178" s="144">
        <f t="shared" si="13"/>
        <v>0</v>
      </c>
      <c r="AR178" s="145" t="s">
        <v>194</v>
      </c>
      <c r="AT178" s="145" t="s">
        <v>190</v>
      </c>
      <c r="AU178" s="145" t="s">
        <v>87</v>
      </c>
      <c r="AY178" s="13" t="s">
        <v>188</v>
      </c>
      <c r="BE178" s="146">
        <f t="shared" si="14"/>
        <v>0</v>
      </c>
      <c r="BF178" s="146">
        <f t="shared" si="15"/>
        <v>0</v>
      </c>
      <c r="BG178" s="146">
        <f t="shared" si="16"/>
        <v>0</v>
      </c>
      <c r="BH178" s="146">
        <f t="shared" si="17"/>
        <v>0</v>
      </c>
      <c r="BI178" s="146">
        <f t="shared" si="18"/>
        <v>0</v>
      </c>
      <c r="BJ178" s="13" t="s">
        <v>85</v>
      </c>
      <c r="BK178" s="146">
        <f t="shared" si="19"/>
        <v>0</v>
      </c>
      <c r="BL178" s="13" t="s">
        <v>194</v>
      </c>
      <c r="BM178" s="145" t="s">
        <v>2944</v>
      </c>
    </row>
    <row r="179" spans="2:65" s="1" customFormat="1" ht="24.2" customHeight="1">
      <c r="B179" s="28"/>
      <c r="C179" s="133" t="s">
        <v>391</v>
      </c>
      <c r="D179" s="133" t="s">
        <v>190</v>
      </c>
      <c r="E179" s="134" t="s">
        <v>2945</v>
      </c>
      <c r="F179" s="135" t="s">
        <v>2946</v>
      </c>
      <c r="G179" s="136" t="s">
        <v>193</v>
      </c>
      <c r="H179" s="137">
        <v>2</v>
      </c>
      <c r="I179" s="138"/>
      <c r="J179" s="139">
        <f t="shared" si="10"/>
        <v>0</v>
      </c>
      <c r="K179" s="140"/>
      <c r="L179" s="28"/>
      <c r="M179" s="141" t="s">
        <v>1</v>
      </c>
      <c r="N179" s="142" t="s">
        <v>42</v>
      </c>
      <c r="P179" s="143">
        <f t="shared" si="11"/>
        <v>0</v>
      </c>
      <c r="Q179" s="143">
        <v>1.0189999999999999E-2</v>
      </c>
      <c r="R179" s="143">
        <f t="shared" si="12"/>
        <v>2.0379999999999999E-2</v>
      </c>
      <c r="S179" s="143">
        <v>0</v>
      </c>
      <c r="T179" s="144">
        <f t="shared" si="13"/>
        <v>0</v>
      </c>
      <c r="AR179" s="145" t="s">
        <v>194</v>
      </c>
      <c r="AT179" s="145" t="s">
        <v>190</v>
      </c>
      <c r="AU179" s="145" t="s">
        <v>87</v>
      </c>
      <c r="AY179" s="13" t="s">
        <v>188</v>
      </c>
      <c r="BE179" s="146">
        <f t="shared" si="14"/>
        <v>0</v>
      </c>
      <c r="BF179" s="146">
        <f t="shared" si="15"/>
        <v>0</v>
      </c>
      <c r="BG179" s="146">
        <f t="shared" si="16"/>
        <v>0</v>
      </c>
      <c r="BH179" s="146">
        <f t="shared" si="17"/>
        <v>0</v>
      </c>
      <c r="BI179" s="146">
        <f t="shared" si="18"/>
        <v>0</v>
      </c>
      <c r="BJ179" s="13" t="s">
        <v>85</v>
      </c>
      <c r="BK179" s="146">
        <f t="shared" si="19"/>
        <v>0</v>
      </c>
      <c r="BL179" s="13" t="s">
        <v>194</v>
      </c>
      <c r="BM179" s="145" t="s">
        <v>2947</v>
      </c>
    </row>
    <row r="180" spans="2:65" s="1" customFormat="1" ht="16.5" customHeight="1">
      <c r="B180" s="28"/>
      <c r="C180" s="153" t="s">
        <v>397</v>
      </c>
      <c r="D180" s="153" t="s">
        <v>433</v>
      </c>
      <c r="E180" s="154" t="s">
        <v>2948</v>
      </c>
      <c r="F180" s="155" t="s">
        <v>2949</v>
      </c>
      <c r="G180" s="156" t="s">
        <v>193</v>
      </c>
      <c r="H180" s="157">
        <v>2</v>
      </c>
      <c r="I180" s="158"/>
      <c r="J180" s="159">
        <f t="shared" si="10"/>
        <v>0</v>
      </c>
      <c r="K180" s="160"/>
      <c r="L180" s="161"/>
      <c r="M180" s="162" t="s">
        <v>1</v>
      </c>
      <c r="N180" s="163" t="s">
        <v>42</v>
      </c>
      <c r="P180" s="143">
        <f t="shared" si="11"/>
        <v>0</v>
      </c>
      <c r="Q180" s="143">
        <v>1.054</v>
      </c>
      <c r="R180" s="143">
        <f t="shared" si="12"/>
        <v>2.1080000000000001</v>
      </c>
      <c r="S180" s="143">
        <v>0</v>
      </c>
      <c r="T180" s="144">
        <f t="shared" si="13"/>
        <v>0</v>
      </c>
      <c r="AR180" s="145" t="s">
        <v>220</v>
      </c>
      <c r="AT180" s="145" t="s">
        <v>433</v>
      </c>
      <c r="AU180" s="145" t="s">
        <v>87</v>
      </c>
      <c r="AY180" s="13" t="s">
        <v>188</v>
      </c>
      <c r="BE180" s="146">
        <f t="shared" si="14"/>
        <v>0</v>
      </c>
      <c r="BF180" s="146">
        <f t="shared" si="15"/>
        <v>0</v>
      </c>
      <c r="BG180" s="146">
        <f t="shared" si="16"/>
        <v>0</v>
      </c>
      <c r="BH180" s="146">
        <f t="shared" si="17"/>
        <v>0</v>
      </c>
      <c r="BI180" s="146">
        <f t="shared" si="18"/>
        <v>0</v>
      </c>
      <c r="BJ180" s="13" t="s">
        <v>85</v>
      </c>
      <c r="BK180" s="146">
        <f t="shared" si="19"/>
        <v>0</v>
      </c>
      <c r="BL180" s="13" t="s">
        <v>194</v>
      </c>
      <c r="BM180" s="145" t="s">
        <v>2950</v>
      </c>
    </row>
    <row r="181" spans="2:65" s="1" customFormat="1" ht="24.2" customHeight="1">
      <c r="B181" s="28"/>
      <c r="C181" s="133" t="s">
        <v>402</v>
      </c>
      <c r="D181" s="133" t="s">
        <v>190</v>
      </c>
      <c r="E181" s="134" t="s">
        <v>2951</v>
      </c>
      <c r="F181" s="135" t="s">
        <v>2952</v>
      </c>
      <c r="G181" s="136" t="s">
        <v>193</v>
      </c>
      <c r="H181" s="137">
        <v>1</v>
      </c>
      <c r="I181" s="138"/>
      <c r="J181" s="139">
        <f t="shared" si="10"/>
        <v>0</v>
      </c>
      <c r="K181" s="140"/>
      <c r="L181" s="28"/>
      <c r="M181" s="141" t="s">
        <v>1</v>
      </c>
      <c r="N181" s="142" t="s">
        <v>42</v>
      </c>
      <c r="P181" s="143">
        <f t="shared" si="11"/>
        <v>0</v>
      </c>
      <c r="Q181" s="143">
        <v>1.248E-2</v>
      </c>
      <c r="R181" s="143">
        <f t="shared" si="12"/>
        <v>1.248E-2</v>
      </c>
      <c r="S181" s="143">
        <v>0</v>
      </c>
      <c r="T181" s="144">
        <f t="shared" si="13"/>
        <v>0</v>
      </c>
      <c r="AR181" s="145" t="s">
        <v>194</v>
      </c>
      <c r="AT181" s="145" t="s">
        <v>190</v>
      </c>
      <c r="AU181" s="145" t="s">
        <v>87</v>
      </c>
      <c r="AY181" s="13" t="s">
        <v>188</v>
      </c>
      <c r="BE181" s="146">
        <f t="shared" si="14"/>
        <v>0</v>
      </c>
      <c r="BF181" s="146">
        <f t="shared" si="15"/>
        <v>0</v>
      </c>
      <c r="BG181" s="146">
        <f t="shared" si="16"/>
        <v>0</v>
      </c>
      <c r="BH181" s="146">
        <f t="shared" si="17"/>
        <v>0</v>
      </c>
      <c r="BI181" s="146">
        <f t="shared" si="18"/>
        <v>0</v>
      </c>
      <c r="BJ181" s="13" t="s">
        <v>85</v>
      </c>
      <c r="BK181" s="146">
        <f t="shared" si="19"/>
        <v>0</v>
      </c>
      <c r="BL181" s="13" t="s">
        <v>194</v>
      </c>
      <c r="BM181" s="145" t="s">
        <v>2953</v>
      </c>
    </row>
    <row r="182" spans="2:65" s="1" customFormat="1" ht="24.2" customHeight="1">
      <c r="B182" s="28"/>
      <c r="C182" s="153" t="s">
        <v>554</v>
      </c>
      <c r="D182" s="153" t="s">
        <v>433</v>
      </c>
      <c r="E182" s="154" t="s">
        <v>2954</v>
      </c>
      <c r="F182" s="155" t="s">
        <v>2955</v>
      </c>
      <c r="G182" s="156" t="s">
        <v>193</v>
      </c>
      <c r="H182" s="157">
        <v>1</v>
      </c>
      <c r="I182" s="158"/>
      <c r="J182" s="159">
        <f t="shared" si="10"/>
        <v>0</v>
      </c>
      <c r="K182" s="160"/>
      <c r="L182" s="161"/>
      <c r="M182" s="162" t="s">
        <v>1</v>
      </c>
      <c r="N182" s="163" t="s">
        <v>42</v>
      </c>
      <c r="P182" s="143">
        <f t="shared" si="11"/>
        <v>0</v>
      </c>
      <c r="Q182" s="143">
        <v>0.54800000000000004</v>
      </c>
      <c r="R182" s="143">
        <f t="shared" si="12"/>
        <v>0.54800000000000004</v>
      </c>
      <c r="S182" s="143">
        <v>0</v>
      </c>
      <c r="T182" s="144">
        <f t="shared" si="13"/>
        <v>0</v>
      </c>
      <c r="AR182" s="145" t="s">
        <v>220</v>
      </c>
      <c r="AT182" s="145" t="s">
        <v>433</v>
      </c>
      <c r="AU182" s="145" t="s">
        <v>87</v>
      </c>
      <c r="AY182" s="13" t="s">
        <v>188</v>
      </c>
      <c r="BE182" s="146">
        <f t="shared" si="14"/>
        <v>0</v>
      </c>
      <c r="BF182" s="146">
        <f t="shared" si="15"/>
        <v>0</v>
      </c>
      <c r="BG182" s="146">
        <f t="shared" si="16"/>
        <v>0</v>
      </c>
      <c r="BH182" s="146">
        <f t="shared" si="17"/>
        <v>0</v>
      </c>
      <c r="BI182" s="146">
        <f t="shared" si="18"/>
        <v>0</v>
      </c>
      <c r="BJ182" s="13" t="s">
        <v>85</v>
      </c>
      <c r="BK182" s="146">
        <f t="shared" si="19"/>
        <v>0</v>
      </c>
      <c r="BL182" s="13" t="s">
        <v>194</v>
      </c>
      <c r="BM182" s="145" t="s">
        <v>2956</v>
      </c>
    </row>
    <row r="183" spans="2:65" s="1" customFormat="1" ht="24.2" customHeight="1">
      <c r="B183" s="28"/>
      <c r="C183" s="133" t="s">
        <v>556</v>
      </c>
      <c r="D183" s="133" t="s">
        <v>190</v>
      </c>
      <c r="E183" s="134" t="s">
        <v>2957</v>
      </c>
      <c r="F183" s="135" t="s">
        <v>2958</v>
      </c>
      <c r="G183" s="136" t="s">
        <v>193</v>
      </c>
      <c r="H183" s="137">
        <v>1</v>
      </c>
      <c r="I183" s="138"/>
      <c r="J183" s="139">
        <f t="shared" si="10"/>
        <v>0</v>
      </c>
      <c r="K183" s="140"/>
      <c r="L183" s="28"/>
      <c r="M183" s="141" t="s">
        <v>1</v>
      </c>
      <c r="N183" s="142" t="s">
        <v>42</v>
      </c>
      <c r="P183" s="143">
        <f t="shared" si="11"/>
        <v>0</v>
      </c>
      <c r="Q183" s="143">
        <v>2.8539999999999999E-2</v>
      </c>
      <c r="R183" s="143">
        <f t="shared" si="12"/>
        <v>2.8539999999999999E-2</v>
      </c>
      <c r="S183" s="143">
        <v>0</v>
      </c>
      <c r="T183" s="144">
        <f t="shared" si="13"/>
        <v>0</v>
      </c>
      <c r="AR183" s="145" t="s">
        <v>194</v>
      </c>
      <c r="AT183" s="145" t="s">
        <v>190</v>
      </c>
      <c r="AU183" s="145" t="s">
        <v>87</v>
      </c>
      <c r="AY183" s="13" t="s">
        <v>188</v>
      </c>
      <c r="BE183" s="146">
        <f t="shared" si="14"/>
        <v>0</v>
      </c>
      <c r="BF183" s="146">
        <f t="shared" si="15"/>
        <v>0</v>
      </c>
      <c r="BG183" s="146">
        <f t="shared" si="16"/>
        <v>0</v>
      </c>
      <c r="BH183" s="146">
        <f t="shared" si="17"/>
        <v>0</v>
      </c>
      <c r="BI183" s="146">
        <f t="shared" si="18"/>
        <v>0</v>
      </c>
      <c r="BJ183" s="13" t="s">
        <v>85</v>
      </c>
      <c r="BK183" s="146">
        <f t="shared" si="19"/>
        <v>0</v>
      </c>
      <c r="BL183" s="13" t="s">
        <v>194</v>
      </c>
      <c r="BM183" s="145" t="s">
        <v>2959</v>
      </c>
    </row>
    <row r="184" spans="2:65" s="1" customFormat="1" ht="24.2" customHeight="1">
      <c r="B184" s="28"/>
      <c r="C184" s="153" t="s">
        <v>558</v>
      </c>
      <c r="D184" s="153" t="s">
        <v>433</v>
      </c>
      <c r="E184" s="154" t="s">
        <v>2960</v>
      </c>
      <c r="F184" s="155" t="s">
        <v>2961</v>
      </c>
      <c r="G184" s="156" t="s">
        <v>193</v>
      </c>
      <c r="H184" s="157">
        <v>1</v>
      </c>
      <c r="I184" s="158"/>
      <c r="J184" s="159">
        <f t="shared" si="10"/>
        <v>0</v>
      </c>
      <c r="K184" s="160"/>
      <c r="L184" s="161"/>
      <c r="M184" s="162" t="s">
        <v>1</v>
      </c>
      <c r="N184" s="163" t="s">
        <v>42</v>
      </c>
      <c r="P184" s="143">
        <f t="shared" si="11"/>
        <v>0</v>
      </c>
      <c r="Q184" s="143">
        <v>1.45</v>
      </c>
      <c r="R184" s="143">
        <f t="shared" si="12"/>
        <v>1.45</v>
      </c>
      <c r="S184" s="143">
        <v>0</v>
      </c>
      <c r="T184" s="144">
        <f t="shared" si="13"/>
        <v>0</v>
      </c>
      <c r="AR184" s="145" t="s">
        <v>220</v>
      </c>
      <c r="AT184" s="145" t="s">
        <v>433</v>
      </c>
      <c r="AU184" s="145" t="s">
        <v>87</v>
      </c>
      <c r="AY184" s="13" t="s">
        <v>188</v>
      </c>
      <c r="BE184" s="146">
        <f t="shared" si="14"/>
        <v>0</v>
      </c>
      <c r="BF184" s="146">
        <f t="shared" si="15"/>
        <v>0</v>
      </c>
      <c r="BG184" s="146">
        <f t="shared" si="16"/>
        <v>0</v>
      </c>
      <c r="BH184" s="146">
        <f t="shared" si="17"/>
        <v>0</v>
      </c>
      <c r="BI184" s="146">
        <f t="shared" si="18"/>
        <v>0</v>
      </c>
      <c r="BJ184" s="13" t="s">
        <v>85</v>
      </c>
      <c r="BK184" s="146">
        <f t="shared" si="19"/>
        <v>0</v>
      </c>
      <c r="BL184" s="13" t="s">
        <v>194</v>
      </c>
      <c r="BM184" s="145" t="s">
        <v>2962</v>
      </c>
    </row>
    <row r="185" spans="2:65" s="1" customFormat="1" ht="24.2" customHeight="1">
      <c r="B185" s="28"/>
      <c r="C185" s="153" t="s">
        <v>741</v>
      </c>
      <c r="D185" s="153" t="s">
        <v>433</v>
      </c>
      <c r="E185" s="154" t="s">
        <v>2963</v>
      </c>
      <c r="F185" s="155" t="s">
        <v>2964</v>
      </c>
      <c r="G185" s="156" t="s">
        <v>193</v>
      </c>
      <c r="H185" s="157">
        <v>3</v>
      </c>
      <c r="I185" s="158"/>
      <c r="J185" s="159">
        <f t="shared" si="10"/>
        <v>0</v>
      </c>
      <c r="K185" s="160"/>
      <c r="L185" s="161"/>
      <c r="M185" s="162" t="s">
        <v>1</v>
      </c>
      <c r="N185" s="163" t="s">
        <v>42</v>
      </c>
      <c r="P185" s="143">
        <f t="shared" si="11"/>
        <v>0</v>
      </c>
      <c r="Q185" s="143">
        <v>2E-3</v>
      </c>
      <c r="R185" s="143">
        <f t="shared" si="12"/>
        <v>6.0000000000000001E-3</v>
      </c>
      <c r="S185" s="143">
        <v>0</v>
      </c>
      <c r="T185" s="144">
        <f t="shared" si="13"/>
        <v>0</v>
      </c>
      <c r="AR185" s="145" t="s">
        <v>220</v>
      </c>
      <c r="AT185" s="145" t="s">
        <v>433</v>
      </c>
      <c r="AU185" s="145" t="s">
        <v>87</v>
      </c>
      <c r="AY185" s="13" t="s">
        <v>188</v>
      </c>
      <c r="BE185" s="146">
        <f t="shared" si="14"/>
        <v>0</v>
      </c>
      <c r="BF185" s="146">
        <f t="shared" si="15"/>
        <v>0</v>
      </c>
      <c r="BG185" s="146">
        <f t="shared" si="16"/>
        <v>0</v>
      </c>
      <c r="BH185" s="146">
        <f t="shared" si="17"/>
        <v>0</v>
      </c>
      <c r="BI185" s="146">
        <f t="shared" si="18"/>
        <v>0</v>
      </c>
      <c r="BJ185" s="13" t="s">
        <v>85</v>
      </c>
      <c r="BK185" s="146">
        <f t="shared" si="19"/>
        <v>0</v>
      </c>
      <c r="BL185" s="13" t="s">
        <v>194</v>
      </c>
      <c r="BM185" s="145" t="s">
        <v>2965</v>
      </c>
    </row>
    <row r="186" spans="2:65" s="1" customFormat="1" ht="24.2" customHeight="1">
      <c r="B186" s="28"/>
      <c r="C186" s="133" t="s">
        <v>745</v>
      </c>
      <c r="D186" s="133" t="s">
        <v>190</v>
      </c>
      <c r="E186" s="134" t="s">
        <v>2966</v>
      </c>
      <c r="F186" s="135" t="s">
        <v>2967</v>
      </c>
      <c r="G186" s="136" t="s">
        <v>193</v>
      </c>
      <c r="H186" s="137">
        <v>1</v>
      </c>
      <c r="I186" s="138"/>
      <c r="J186" s="139">
        <f t="shared" si="10"/>
        <v>0</v>
      </c>
      <c r="K186" s="140"/>
      <c r="L186" s="28"/>
      <c r="M186" s="141" t="s">
        <v>1</v>
      </c>
      <c r="N186" s="142" t="s">
        <v>42</v>
      </c>
      <c r="P186" s="143">
        <f t="shared" si="11"/>
        <v>0</v>
      </c>
      <c r="Q186" s="143">
        <v>0.12526000000000001</v>
      </c>
      <c r="R186" s="143">
        <f t="shared" si="12"/>
        <v>0.12526000000000001</v>
      </c>
      <c r="S186" s="143">
        <v>0</v>
      </c>
      <c r="T186" s="144">
        <f t="shared" si="13"/>
        <v>0</v>
      </c>
      <c r="AR186" s="145" t="s">
        <v>194</v>
      </c>
      <c r="AT186" s="145" t="s">
        <v>190</v>
      </c>
      <c r="AU186" s="145" t="s">
        <v>87</v>
      </c>
      <c r="AY186" s="13" t="s">
        <v>188</v>
      </c>
      <c r="BE186" s="146">
        <f t="shared" si="14"/>
        <v>0</v>
      </c>
      <c r="BF186" s="146">
        <f t="shared" si="15"/>
        <v>0</v>
      </c>
      <c r="BG186" s="146">
        <f t="shared" si="16"/>
        <v>0</v>
      </c>
      <c r="BH186" s="146">
        <f t="shared" si="17"/>
        <v>0</v>
      </c>
      <c r="BI186" s="146">
        <f t="shared" si="18"/>
        <v>0</v>
      </c>
      <c r="BJ186" s="13" t="s">
        <v>85</v>
      </c>
      <c r="BK186" s="146">
        <f t="shared" si="19"/>
        <v>0</v>
      </c>
      <c r="BL186" s="13" t="s">
        <v>194</v>
      </c>
      <c r="BM186" s="145" t="s">
        <v>2968</v>
      </c>
    </row>
    <row r="187" spans="2:65" s="1" customFormat="1" ht="24.2" customHeight="1">
      <c r="B187" s="28"/>
      <c r="C187" s="153" t="s">
        <v>749</v>
      </c>
      <c r="D187" s="153" t="s">
        <v>433</v>
      </c>
      <c r="E187" s="154" t="s">
        <v>2969</v>
      </c>
      <c r="F187" s="155" t="s">
        <v>2970</v>
      </c>
      <c r="G187" s="156" t="s">
        <v>193</v>
      </c>
      <c r="H187" s="157">
        <v>1</v>
      </c>
      <c r="I187" s="158"/>
      <c r="J187" s="159">
        <f t="shared" si="10"/>
        <v>0</v>
      </c>
      <c r="K187" s="160"/>
      <c r="L187" s="161"/>
      <c r="M187" s="162" t="s">
        <v>1</v>
      </c>
      <c r="N187" s="163" t="s">
        <v>42</v>
      </c>
      <c r="P187" s="143">
        <f t="shared" si="11"/>
        <v>0</v>
      </c>
      <c r="Q187" s="143">
        <v>0.13500000000000001</v>
      </c>
      <c r="R187" s="143">
        <f t="shared" si="12"/>
        <v>0.13500000000000001</v>
      </c>
      <c r="S187" s="143">
        <v>0</v>
      </c>
      <c r="T187" s="144">
        <f t="shared" si="13"/>
        <v>0</v>
      </c>
      <c r="AR187" s="145" t="s">
        <v>220</v>
      </c>
      <c r="AT187" s="145" t="s">
        <v>433</v>
      </c>
      <c r="AU187" s="145" t="s">
        <v>87</v>
      </c>
      <c r="AY187" s="13" t="s">
        <v>188</v>
      </c>
      <c r="BE187" s="146">
        <f t="shared" si="14"/>
        <v>0</v>
      </c>
      <c r="BF187" s="146">
        <f t="shared" si="15"/>
        <v>0</v>
      </c>
      <c r="BG187" s="146">
        <f t="shared" si="16"/>
        <v>0</v>
      </c>
      <c r="BH187" s="146">
        <f t="shared" si="17"/>
        <v>0</v>
      </c>
      <c r="BI187" s="146">
        <f t="shared" si="18"/>
        <v>0</v>
      </c>
      <c r="BJ187" s="13" t="s">
        <v>85</v>
      </c>
      <c r="BK187" s="146">
        <f t="shared" si="19"/>
        <v>0</v>
      </c>
      <c r="BL187" s="13" t="s">
        <v>194</v>
      </c>
      <c r="BM187" s="145" t="s">
        <v>2971</v>
      </c>
    </row>
    <row r="188" spans="2:65" s="1" customFormat="1" ht="24.2" customHeight="1">
      <c r="B188" s="28"/>
      <c r="C188" s="133" t="s">
        <v>753</v>
      </c>
      <c r="D188" s="133" t="s">
        <v>190</v>
      </c>
      <c r="E188" s="134" t="s">
        <v>2972</v>
      </c>
      <c r="F188" s="135" t="s">
        <v>2973</v>
      </c>
      <c r="G188" s="136" t="s">
        <v>193</v>
      </c>
      <c r="H188" s="137">
        <v>1</v>
      </c>
      <c r="I188" s="138"/>
      <c r="J188" s="139">
        <f t="shared" si="10"/>
        <v>0</v>
      </c>
      <c r="K188" s="140"/>
      <c r="L188" s="28"/>
      <c r="M188" s="141" t="s">
        <v>1</v>
      </c>
      <c r="N188" s="142" t="s">
        <v>42</v>
      </c>
      <c r="P188" s="143">
        <f t="shared" si="11"/>
        <v>0</v>
      </c>
      <c r="Q188" s="143">
        <v>3.0759999999999999E-2</v>
      </c>
      <c r="R188" s="143">
        <f t="shared" si="12"/>
        <v>3.0759999999999999E-2</v>
      </c>
      <c r="S188" s="143">
        <v>0</v>
      </c>
      <c r="T188" s="144">
        <f t="shared" si="13"/>
        <v>0</v>
      </c>
      <c r="AR188" s="145" t="s">
        <v>194</v>
      </c>
      <c r="AT188" s="145" t="s">
        <v>190</v>
      </c>
      <c r="AU188" s="145" t="s">
        <v>87</v>
      </c>
      <c r="AY188" s="13" t="s">
        <v>188</v>
      </c>
      <c r="BE188" s="146">
        <f t="shared" si="14"/>
        <v>0</v>
      </c>
      <c r="BF188" s="146">
        <f t="shared" si="15"/>
        <v>0</v>
      </c>
      <c r="BG188" s="146">
        <f t="shared" si="16"/>
        <v>0</v>
      </c>
      <c r="BH188" s="146">
        <f t="shared" si="17"/>
        <v>0</v>
      </c>
      <c r="BI188" s="146">
        <f t="shared" si="18"/>
        <v>0</v>
      </c>
      <c r="BJ188" s="13" t="s">
        <v>85</v>
      </c>
      <c r="BK188" s="146">
        <f t="shared" si="19"/>
        <v>0</v>
      </c>
      <c r="BL188" s="13" t="s">
        <v>194</v>
      </c>
      <c r="BM188" s="145" t="s">
        <v>2974</v>
      </c>
    </row>
    <row r="189" spans="2:65" s="1" customFormat="1" ht="24.2" customHeight="1">
      <c r="B189" s="28"/>
      <c r="C189" s="153" t="s">
        <v>757</v>
      </c>
      <c r="D189" s="153" t="s">
        <v>433</v>
      </c>
      <c r="E189" s="154" t="s">
        <v>2975</v>
      </c>
      <c r="F189" s="155" t="s">
        <v>2976</v>
      </c>
      <c r="G189" s="156" t="s">
        <v>193</v>
      </c>
      <c r="H189" s="157">
        <v>1</v>
      </c>
      <c r="I189" s="158"/>
      <c r="J189" s="159">
        <f t="shared" si="10"/>
        <v>0</v>
      </c>
      <c r="K189" s="160"/>
      <c r="L189" s="161"/>
      <c r="M189" s="162" t="s">
        <v>1</v>
      </c>
      <c r="N189" s="163" t="s">
        <v>42</v>
      </c>
      <c r="P189" s="143">
        <f t="shared" si="11"/>
        <v>0</v>
      </c>
      <c r="Q189" s="143">
        <v>7.0000000000000007E-2</v>
      </c>
      <c r="R189" s="143">
        <f t="shared" si="12"/>
        <v>7.0000000000000007E-2</v>
      </c>
      <c r="S189" s="143">
        <v>0</v>
      </c>
      <c r="T189" s="144">
        <f t="shared" si="13"/>
        <v>0</v>
      </c>
      <c r="AR189" s="145" t="s">
        <v>220</v>
      </c>
      <c r="AT189" s="145" t="s">
        <v>433</v>
      </c>
      <c r="AU189" s="145" t="s">
        <v>87</v>
      </c>
      <c r="AY189" s="13" t="s">
        <v>188</v>
      </c>
      <c r="BE189" s="146">
        <f t="shared" si="14"/>
        <v>0</v>
      </c>
      <c r="BF189" s="146">
        <f t="shared" si="15"/>
        <v>0</v>
      </c>
      <c r="BG189" s="146">
        <f t="shared" si="16"/>
        <v>0</v>
      </c>
      <c r="BH189" s="146">
        <f t="shared" si="17"/>
        <v>0</v>
      </c>
      <c r="BI189" s="146">
        <f t="shared" si="18"/>
        <v>0</v>
      </c>
      <c r="BJ189" s="13" t="s">
        <v>85</v>
      </c>
      <c r="BK189" s="146">
        <f t="shared" si="19"/>
        <v>0</v>
      </c>
      <c r="BL189" s="13" t="s">
        <v>194</v>
      </c>
      <c r="BM189" s="145" t="s">
        <v>2977</v>
      </c>
    </row>
    <row r="190" spans="2:65" s="1" customFormat="1" ht="24.2" customHeight="1">
      <c r="B190" s="28"/>
      <c r="C190" s="133" t="s">
        <v>761</v>
      </c>
      <c r="D190" s="133" t="s">
        <v>190</v>
      </c>
      <c r="E190" s="134" t="s">
        <v>2978</v>
      </c>
      <c r="F190" s="135" t="s">
        <v>2979</v>
      </c>
      <c r="G190" s="136" t="s">
        <v>193</v>
      </c>
      <c r="H190" s="137">
        <v>2</v>
      </c>
      <c r="I190" s="138"/>
      <c r="J190" s="139">
        <f t="shared" si="10"/>
        <v>0</v>
      </c>
      <c r="K190" s="140"/>
      <c r="L190" s="28"/>
      <c r="M190" s="141" t="s">
        <v>1</v>
      </c>
      <c r="N190" s="142" t="s">
        <v>42</v>
      </c>
      <c r="P190" s="143">
        <f t="shared" si="11"/>
        <v>0</v>
      </c>
      <c r="Q190" s="143">
        <v>3.0759999999999999E-2</v>
      </c>
      <c r="R190" s="143">
        <f t="shared" si="12"/>
        <v>6.1519999999999998E-2</v>
      </c>
      <c r="S190" s="143">
        <v>0</v>
      </c>
      <c r="T190" s="144">
        <f t="shared" si="13"/>
        <v>0</v>
      </c>
      <c r="AR190" s="145" t="s">
        <v>194</v>
      </c>
      <c r="AT190" s="145" t="s">
        <v>190</v>
      </c>
      <c r="AU190" s="145" t="s">
        <v>87</v>
      </c>
      <c r="AY190" s="13" t="s">
        <v>188</v>
      </c>
      <c r="BE190" s="146">
        <f t="shared" si="14"/>
        <v>0</v>
      </c>
      <c r="BF190" s="146">
        <f t="shared" si="15"/>
        <v>0</v>
      </c>
      <c r="BG190" s="146">
        <f t="shared" si="16"/>
        <v>0</v>
      </c>
      <c r="BH190" s="146">
        <f t="shared" si="17"/>
        <v>0</v>
      </c>
      <c r="BI190" s="146">
        <f t="shared" si="18"/>
        <v>0</v>
      </c>
      <c r="BJ190" s="13" t="s">
        <v>85</v>
      </c>
      <c r="BK190" s="146">
        <f t="shared" si="19"/>
        <v>0</v>
      </c>
      <c r="BL190" s="13" t="s">
        <v>194</v>
      </c>
      <c r="BM190" s="145" t="s">
        <v>2980</v>
      </c>
    </row>
    <row r="191" spans="2:65" s="1" customFormat="1" ht="24.2" customHeight="1">
      <c r="B191" s="28"/>
      <c r="C191" s="153" t="s">
        <v>766</v>
      </c>
      <c r="D191" s="153" t="s">
        <v>433</v>
      </c>
      <c r="E191" s="154" t="s">
        <v>2981</v>
      </c>
      <c r="F191" s="155" t="s">
        <v>2982</v>
      </c>
      <c r="G191" s="156" t="s">
        <v>193</v>
      </c>
      <c r="H191" s="157">
        <v>2</v>
      </c>
      <c r="I191" s="158"/>
      <c r="J191" s="159">
        <f t="shared" si="10"/>
        <v>0</v>
      </c>
      <c r="K191" s="160"/>
      <c r="L191" s="161"/>
      <c r="M191" s="162" t="s">
        <v>1</v>
      </c>
      <c r="N191" s="163" t="s">
        <v>42</v>
      </c>
      <c r="P191" s="143">
        <f t="shared" si="11"/>
        <v>0</v>
      </c>
      <c r="Q191" s="143">
        <v>0.155</v>
      </c>
      <c r="R191" s="143">
        <f t="shared" si="12"/>
        <v>0.31</v>
      </c>
      <c r="S191" s="143">
        <v>0</v>
      </c>
      <c r="T191" s="144">
        <f t="shared" si="13"/>
        <v>0</v>
      </c>
      <c r="AR191" s="145" t="s">
        <v>220</v>
      </c>
      <c r="AT191" s="145" t="s">
        <v>433</v>
      </c>
      <c r="AU191" s="145" t="s">
        <v>87</v>
      </c>
      <c r="AY191" s="13" t="s">
        <v>188</v>
      </c>
      <c r="BE191" s="146">
        <f t="shared" si="14"/>
        <v>0</v>
      </c>
      <c r="BF191" s="146">
        <f t="shared" si="15"/>
        <v>0</v>
      </c>
      <c r="BG191" s="146">
        <f t="shared" si="16"/>
        <v>0</v>
      </c>
      <c r="BH191" s="146">
        <f t="shared" si="17"/>
        <v>0</v>
      </c>
      <c r="BI191" s="146">
        <f t="shared" si="18"/>
        <v>0</v>
      </c>
      <c r="BJ191" s="13" t="s">
        <v>85</v>
      </c>
      <c r="BK191" s="146">
        <f t="shared" si="19"/>
        <v>0</v>
      </c>
      <c r="BL191" s="13" t="s">
        <v>194</v>
      </c>
      <c r="BM191" s="145" t="s">
        <v>2983</v>
      </c>
    </row>
    <row r="192" spans="2:65" s="1" customFormat="1" ht="37.700000000000003" customHeight="1">
      <c r="B192" s="28"/>
      <c r="C192" s="133" t="s">
        <v>770</v>
      </c>
      <c r="D192" s="133" t="s">
        <v>190</v>
      </c>
      <c r="E192" s="134" t="s">
        <v>2984</v>
      </c>
      <c r="F192" s="135" t="s">
        <v>2985</v>
      </c>
      <c r="G192" s="136" t="s">
        <v>193</v>
      </c>
      <c r="H192" s="137">
        <v>1</v>
      </c>
      <c r="I192" s="138"/>
      <c r="J192" s="139">
        <f t="shared" si="10"/>
        <v>0</v>
      </c>
      <c r="K192" s="140"/>
      <c r="L192" s="28"/>
      <c r="M192" s="141" t="s">
        <v>1</v>
      </c>
      <c r="N192" s="142" t="s">
        <v>42</v>
      </c>
      <c r="P192" s="143">
        <f t="shared" si="11"/>
        <v>0</v>
      </c>
      <c r="Q192" s="143">
        <v>0.09</v>
      </c>
      <c r="R192" s="143">
        <f t="shared" si="12"/>
        <v>0.09</v>
      </c>
      <c r="S192" s="143">
        <v>0</v>
      </c>
      <c r="T192" s="144">
        <f t="shared" si="13"/>
        <v>0</v>
      </c>
      <c r="AR192" s="145" t="s">
        <v>194</v>
      </c>
      <c r="AT192" s="145" t="s">
        <v>190</v>
      </c>
      <c r="AU192" s="145" t="s">
        <v>87</v>
      </c>
      <c r="AY192" s="13" t="s">
        <v>188</v>
      </c>
      <c r="BE192" s="146">
        <f t="shared" si="14"/>
        <v>0</v>
      </c>
      <c r="BF192" s="146">
        <f t="shared" si="15"/>
        <v>0</v>
      </c>
      <c r="BG192" s="146">
        <f t="shared" si="16"/>
        <v>0</v>
      </c>
      <c r="BH192" s="146">
        <f t="shared" si="17"/>
        <v>0</v>
      </c>
      <c r="BI192" s="146">
        <f t="shared" si="18"/>
        <v>0</v>
      </c>
      <c r="BJ192" s="13" t="s">
        <v>85</v>
      </c>
      <c r="BK192" s="146">
        <f t="shared" si="19"/>
        <v>0</v>
      </c>
      <c r="BL192" s="13" t="s">
        <v>194</v>
      </c>
      <c r="BM192" s="145" t="s">
        <v>2986</v>
      </c>
    </row>
    <row r="193" spans="2:65" s="1" customFormat="1" ht="24.2" customHeight="1">
      <c r="B193" s="28"/>
      <c r="C193" s="153" t="s">
        <v>774</v>
      </c>
      <c r="D193" s="153" t="s">
        <v>433</v>
      </c>
      <c r="E193" s="154" t="s">
        <v>2987</v>
      </c>
      <c r="F193" s="155" t="s">
        <v>2988</v>
      </c>
      <c r="G193" s="156" t="s">
        <v>193</v>
      </c>
      <c r="H193" s="157">
        <v>1</v>
      </c>
      <c r="I193" s="158"/>
      <c r="J193" s="159">
        <f t="shared" si="10"/>
        <v>0</v>
      </c>
      <c r="K193" s="160"/>
      <c r="L193" s="161"/>
      <c r="M193" s="162" t="s">
        <v>1</v>
      </c>
      <c r="N193" s="163" t="s">
        <v>42</v>
      </c>
      <c r="P193" s="143">
        <f t="shared" si="11"/>
        <v>0</v>
      </c>
      <c r="Q193" s="143">
        <v>7.1999999999999995E-2</v>
      </c>
      <c r="R193" s="143">
        <f t="shared" si="12"/>
        <v>7.1999999999999995E-2</v>
      </c>
      <c r="S193" s="143">
        <v>0</v>
      </c>
      <c r="T193" s="144">
        <f t="shared" si="13"/>
        <v>0</v>
      </c>
      <c r="AR193" s="145" t="s">
        <v>220</v>
      </c>
      <c r="AT193" s="145" t="s">
        <v>433</v>
      </c>
      <c r="AU193" s="145" t="s">
        <v>87</v>
      </c>
      <c r="AY193" s="13" t="s">
        <v>188</v>
      </c>
      <c r="BE193" s="146">
        <f t="shared" si="14"/>
        <v>0</v>
      </c>
      <c r="BF193" s="146">
        <f t="shared" si="15"/>
        <v>0</v>
      </c>
      <c r="BG193" s="146">
        <f t="shared" si="16"/>
        <v>0</v>
      </c>
      <c r="BH193" s="146">
        <f t="shared" si="17"/>
        <v>0</v>
      </c>
      <c r="BI193" s="146">
        <f t="shared" si="18"/>
        <v>0</v>
      </c>
      <c r="BJ193" s="13" t="s">
        <v>85</v>
      </c>
      <c r="BK193" s="146">
        <f t="shared" si="19"/>
        <v>0</v>
      </c>
      <c r="BL193" s="13" t="s">
        <v>194</v>
      </c>
      <c r="BM193" s="145" t="s">
        <v>2989</v>
      </c>
    </row>
    <row r="194" spans="2:65" s="1" customFormat="1" ht="24.2" customHeight="1">
      <c r="B194" s="28"/>
      <c r="C194" s="133" t="s">
        <v>778</v>
      </c>
      <c r="D194" s="133" t="s">
        <v>190</v>
      </c>
      <c r="E194" s="134" t="s">
        <v>2990</v>
      </c>
      <c r="F194" s="135" t="s">
        <v>2991</v>
      </c>
      <c r="G194" s="136" t="s">
        <v>193</v>
      </c>
      <c r="H194" s="137">
        <v>1</v>
      </c>
      <c r="I194" s="138"/>
      <c r="J194" s="139">
        <f t="shared" si="10"/>
        <v>0</v>
      </c>
      <c r="K194" s="140"/>
      <c r="L194" s="28"/>
      <c r="M194" s="141" t="s">
        <v>1</v>
      </c>
      <c r="N194" s="142" t="s">
        <v>42</v>
      </c>
      <c r="P194" s="143">
        <f t="shared" si="11"/>
        <v>0</v>
      </c>
      <c r="Q194" s="143">
        <v>0.21734000000000001</v>
      </c>
      <c r="R194" s="143">
        <f t="shared" si="12"/>
        <v>0.21734000000000001</v>
      </c>
      <c r="S194" s="143">
        <v>0</v>
      </c>
      <c r="T194" s="144">
        <f t="shared" si="13"/>
        <v>0</v>
      </c>
      <c r="AR194" s="145" t="s">
        <v>194</v>
      </c>
      <c r="AT194" s="145" t="s">
        <v>190</v>
      </c>
      <c r="AU194" s="145" t="s">
        <v>87</v>
      </c>
      <c r="AY194" s="13" t="s">
        <v>188</v>
      </c>
      <c r="BE194" s="146">
        <f t="shared" si="14"/>
        <v>0</v>
      </c>
      <c r="BF194" s="146">
        <f t="shared" si="15"/>
        <v>0</v>
      </c>
      <c r="BG194" s="146">
        <f t="shared" si="16"/>
        <v>0</v>
      </c>
      <c r="BH194" s="146">
        <f t="shared" si="17"/>
        <v>0</v>
      </c>
      <c r="BI194" s="146">
        <f t="shared" si="18"/>
        <v>0</v>
      </c>
      <c r="BJ194" s="13" t="s">
        <v>85</v>
      </c>
      <c r="BK194" s="146">
        <f t="shared" si="19"/>
        <v>0</v>
      </c>
      <c r="BL194" s="13" t="s">
        <v>194</v>
      </c>
      <c r="BM194" s="145" t="s">
        <v>2992</v>
      </c>
    </row>
    <row r="195" spans="2:65" s="1" customFormat="1" ht="24.2" customHeight="1">
      <c r="B195" s="28"/>
      <c r="C195" s="153" t="s">
        <v>782</v>
      </c>
      <c r="D195" s="153" t="s">
        <v>433</v>
      </c>
      <c r="E195" s="154" t="s">
        <v>2993</v>
      </c>
      <c r="F195" s="155" t="s">
        <v>2994</v>
      </c>
      <c r="G195" s="156" t="s">
        <v>193</v>
      </c>
      <c r="H195" s="157">
        <v>1</v>
      </c>
      <c r="I195" s="158"/>
      <c r="J195" s="159">
        <f t="shared" si="10"/>
        <v>0</v>
      </c>
      <c r="K195" s="160"/>
      <c r="L195" s="161"/>
      <c r="M195" s="162" t="s">
        <v>1</v>
      </c>
      <c r="N195" s="163" t="s">
        <v>42</v>
      </c>
      <c r="P195" s="143">
        <f t="shared" si="11"/>
        <v>0</v>
      </c>
      <c r="Q195" s="143">
        <v>9.5799999999999996E-2</v>
      </c>
      <c r="R195" s="143">
        <f t="shared" si="12"/>
        <v>9.5799999999999996E-2</v>
      </c>
      <c r="S195" s="143">
        <v>0</v>
      </c>
      <c r="T195" s="144">
        <f t="shared" si="13"/>
        <v>0</v>
      </c>
      <c r="AR195" s="145" t="s">
        <v>220</v>
      </c>
      <c r="AT195" s="145" t="s">
        <v>433</v>
      </c>
      <c r="AU195" s="145" t="s">
        <v>87</v>
      </c>
      <c r="AY195" s="13" t="s">
        <v>188</v>
      </c>
      <c r="BE195" s="146">
        <f t="shared" si="14"/>
        <v>0</v>
      </c>
      <c r="BF195" s="146">
        <f t="shared" si="15"/>
        <v>0</v>
      </c>
      <c r="BG195" s="146">
        <f t="shared" si="16"/>
        <v>0</v>
      </c>
      <c r="BH195" s="146">
        <f t="shared" si="17"/>
        <v>0</v>
      </c>
      <c r="BI195" s="146">
        <f t="shared" si="18"/>
        <v>0</v>
      </c>
      <c r="BJ195" s="13" t="s">
        <v>85</v>
      </c>
      <c r="BK195" s="146">
        <f t="shared" si="19"/>
        <v>0</v>
      </c>
      <c r="BL195" s="13" t="s">
        <v>194</v>
      </c>
      <c r="BM195" s="145" t="s">
        <v>2995</v>
      </c>
    </row>
    <row r="196" spans="2:65" s="1" customFormat="1" ht="16.5" customHeight="1">
      <c r="B196" s="28"/>
      <c r="C196" s="153" t="s">
        <v>786</v>
      </c>
      <c r="D196" s="153" t="s">
        <v>433</v>
      </c>
      <c r="E196" s="154" t="s">
        <v>2996</v>
      </c>
      <c r="F196" s="155" t="s">
        <v>2997</v>
      </c>
      <c r="G196" s="156" t="s">
        <v>193</v>
      </c>
      <c r="H196" s="157">
        <v>1</v>
      </c>
      <c r="I196" s="158"/>
      <c r="J196" s="159">
        <f t="shared" si="10"/>
        <v>0</v>
      </c>
      <c r="K196" s="160"/>
      <c r="L196" s="161"/>
      <c r="M196" s="162" t="s">
        <v>1</v>
      </c>
      <c r="N196" s="163" t="s">
        <v>42</v>
      </c>
      <c r="P196" s="143">
        <f t="shared" si="11"/>
        <v>0</v>
      </c>
      <c r="Q196" s="143">
        <v>0.01</v>
      </c>
      <c r="R196" s="143">
        <f t="shared" si="12"/>
        <v>0.01</v>
      </c>
      <c r="S196" s="143">
        <v>0</v>
      </c>
      <c r="T196" s="144">
        <f t="shared" si="13"/>
        <v>0</v>
      </c>
      <c r="AR196" s="145" t="s">
        <v>220</v>
      </c>
      <c r="AT196" s="145" t="s">
        <v>433</v>
      </c>
      <c r="AU196" s="145" t="s">
        <v>87</v>
      </c>
      <c r="AY196" s="13" t="s">
        <v>188</v>
      </c>
      <c r="BE196" s="146">
        <f t="shared" si="14"/>
        <v>0</v>
      </c>
      <c r="BF196" s="146">
        <f t="shared" si="15"/>
        <v>0</v>
      </c>
      <c r="BG196" s="146">
        <f t="shared" si="16"/>
        <v>0</v>
      </c>
      <c r="BH196" s="146">
        <f t="shared" si="17"/>
        <v>0</v>
      </c>
      <c r="BI196" s="146">
        <f t="shared" si="18"/>
        <v>0</v>
      </c>
      <c r="BJ196" s="13" t="s">
        <v>85</v>
      </c>
      <c r="BK196" s="146">
        <f t="shared" si="19"/>
        <v>0</v>
      </c>
      <c r="BL196" s="13" t="s">
        <v>194</v>
      </c>
      <c r="BM196" s="145" t="s">
        <v>2998</v>
      </c>
    </row>
    <row r="197" spans="2:65" s="1" customFormat="1" ht="24.2" customHeight="1">
      <c r="B197" s="28"/>
      <c r="C197" s="133" t="s">
        <v>790</v>
      </c>
      <c r="D197" s="133" t="s">
        <v>190</v>
      </c>
      <c r="E197" s="134" t="s">
        <v>2130</v>
      </c>
      <c r="F197" s="135" t="s">
        <v>2999</v>
      </c>
      <c r="G197" s="136" t="s">
        <v>2018</v>
      </c>
      <c r="H197" s="137">
        <v>1</v>
      </c>
      <c r="I197" s="138"/>
      <c r="J197" s="139">
        <f t="shared" si="10"/>
        <v>0</v>
      </c>
      <c r="K197" s="140"/>
      <c r="L197" s="28"/>
      <c r="M197" s="141" t="s">
        <v>1</v>
      </c>
      <c r="N197" s="142" t="s">
        <v>42</v>
      </c>
      <c r="P197" s="143">
        <f t="shared" si="11"/>
        <v>0</v>
      </c>
      <c r="Q197" s="143">
        <v>0</v>
      </c>
      <c r="R197" s="143">
        <f t="shared" si="12"/>
        <v>0</v>
      </c>
      <c r="S197" s="143">
        <v>2.4</v>
      </c>
      <c r="T197" s="144">
        <f t="shared" si="13"/>
        <v>2.4</v>
      </c>
      <c r="AR197" s="145" t="s">
        <v>194</v>
      </c>
      <c r="AT197" s="145" t="s">
        <v>190</v>
      </c>
      <c r="AU197" s="145" t="s">
        <v>87</v>
      </c>
      <c r="AY197" s="13" t="s">
        <v>188</v>
      </c>
      <c r="BE197" s="146">
        <f t="shared" si="14"/>
        <v>0</v>
      </c>
      <c r="BF197" s="146">
        <f t="shared" si="15"/>
        <v>0</v>
      </c>
      <c r="BG197" s="146">
        <f t="shared" si="16"/>
        <v>0</v>
      </c>
      <c r="BH197" s="146">
        <f t="shared" si="17"/>
        <v>0</v>
      </c>
      <c r="BI197" s="146">
        <f t="shared" si="18"/>
        <v>0</v>
      </c>
      <c r="BJ197" s="13" t="s">
        <v>85</v>
      </c>
      <c r="BK197" s="146">
        <f t="shared" si="19"/>
        <v>0</v>
      </c>
      <c r="BL197" s="13" t="s">
        <v>194</v>
      </c>
      <c r="BM197" s="145" t="s">
        <v>3000</v>
      </c>
    </row>
    <row r="198" spans="2:65" s="1" customFormat="1" ht="21.75" customHeight="1">
      <c r="B198" s="28"/>
      <c r="C198" s="133" t="s">
        <v>794</v>
      </c>
      <c r="D198" s="133" t="s">
        <v>190</v>
      </c>
      <c r="E198" s="134" t="s">
        <v>2133</v>
      </c>
      <c r="F198" s="135" t="s">
        <v>3001</v>
      </c>
      <c r="G198" s="136" t="s">
        <v>193</v>
      </c>
      <c r="H198" s="137">
        <v>1</v>
      </c>
      <c r="I198" s="138"/>
      <c r="J198" s="139">
        <f t="shared" si="10"/>
        <v>0</v>
      </c>
      <c r="K198" s="140"/>
      <c r="L198" s="28"/>
      <c r="M198" s="141" t="s">
        <v>1</v>
      </c>
      <c r="N198" s="142" t="s">
        <v>42</v>
      </c>
      <c r="P198" s="143">
        <f t="shared" si="11"/>
        <v>0</v>
      </c>
      <c r="Q198" s="143">
        <v>6.9999999999999994E-5</v>
      </c>
      <c r="R198" s="143">
        <f t="shared" si="12"/>
        <v>6.9999999999999994E-5</v>
      </c>
      <c r="S198" s="143">
        <v>0</v>
      </c>
      <c r="T198" s="144">
        <f t="shared" si="13"/>
        <v>0</v>
      </c>
      <c r="AR198" s="145" t="s">
        <v>194</v>
      </c>
      <c r="AT198" s="145" t="s">
        <v>190</v>
      </c>
      <c r="AU198" s="145" t="s">
        <v>87</v>
      </c>
      <c r="AY198" s="13" t="s">
        <v>188</v>
      </c>
      <c r="BE198" s="146">
        <f t="shared" si="14"/>
        <v>0</v>
      </c>
      <c r="BF198" s="146">
        <f t="shared" si="15"/>
        <v>0</v>
      </c>
      <c r="BG198" s="146">
        <f t="shared" si="16"/>
        <v>0</v>
      </c>
      <c r="BH198" s="146">
        <f t="shared" si="17"/>
        <v>0</v>
      </c>
      <c r="BI198" s="146">
        <f t="shared" si="18"/>
        <v>0</v>
      </c>
      <c r="BJ198" s="13" t="s">
        <v>85</v>
      </c>
      <c r="BK198" s="146">
        <f t="shared" si="19"/>
        <v>0</v>
      </c>
      <c r="BL198" s="13" t="s">
        <v>194</v>
      </c>
      <c r="BM198" s="145" t="s">
        <v>3002</v>
      </c>
    </row>
    <row r="199" spans="2:65" s="11" customFormat="1" ht="22.7" customHeight="1">
      <c r="B199" s="121"/>
      <c r="D199" s="122" t="s">
        <v>76</v>
      </c>
      <c r="E199" s="131" t="s">
        <v>224</v>
      </c>
      <c r="F199" s="131" t="s">
        <v>281</v>
      </c>
      <c r="I199" s="124"/>
      <c r="J199" s="132">
        <f>BK199</f>
        <v>0</v>
      </c>
      <c r="L199" s="121"/>
      <c r="M199" s="126"/>
      <c r="P199" s="127">
        <f>SUM(P200:P206)</f>
        <v>0</v>
      </c>
      <c r="R199" s="127">
        <f>SUM(R200:R206)</f>
        <v>0.23891999999999999</v>
      </c>
      <c r="T199" s="128">
        <f>SUM(T200:T206)</f>
        <v>0</v>
      </c>
      <c r="AR199" s="122" t="s">
        <v>85</v>
      </c>
      <c r="AT199" s="129" t="s">
        <v>76</v>
      </c>
      <c r="AU199" s="129" t="s">
        <v>85</v>
      </c>
      <c r="AY199" s="122" t="s">
        <v>188</v>
      </c>
      <c r="BK199" s="130">
        <f>SUM(BK200:BK206)</f>
        <v>0</v>
      </c>
    </row>
    <row r="200" spans="2:65" s="1" customFormat="1" ht="48.95" customHeight="1">
      <c r="B200" s="28"/>
      <c r="C200" s="133" t="s">
        <v>798</v>
      </c>
      <c r="D200" s="133" t="s">
        <v>190</v>
      </c>
      <c r="E200" s="134" t="s">
        <v>2608</v>
      </c>
      <c r="F200" s="135" t="s">
        <v>2609</v>
      </c>
      <c r="G200" s="136" t="s">
        <v>218</v>
      </c>
      <c r="H200" s="137">
        <v>1.5</v>
      </c>
      <c r="I200" s="138"/>
      <c r="J200" s="139">
        <f t="shared" ref="J200:J206" si="20">ROUND(I200*H200,2)</f>
        <v>0</v>
      </c>
      <c r="K200" s="140"/>
      <c r="L200" s="28"/>
      <c r="M200" s="141" t="s">
        <v>1</v>
      </c>
      <c r="N200" s="142" t="s">
        <v>42</v>
      </c>
      <c r="P200" s="143">
        <f t="shared" ref="P200:P206" si="21">O200*H200</f>
        <v>0</v>
      </c>
      <c r="Q200" s="143">
        <v>0.15256</v>
      </c>
      <c r="R200" s="143">
        <f t="shared" ref="R200:R206" si="22">Q200*H200</f>
        <v>0.22883999999999999</v>
      </c>
      <c r="S200" s="143">
        <v>0</v>
      </c>
      <c r="T200" s="144">
        <f t="shared" ref="T200:T206" si="23">S200*H200</f>
        <v>0</v>
      </c>
      <c r="AR200" s="145" t="s">
        <v>194</v>
      </c>
      <c r="AT200" s="145" t="s">
        <v>190</v>
      </c>
      <c r="AU200" s="145" t="s">
        <v>87</v>
      </c>
      <c r="AY200" s="13" t="s">
        <v>188</v>
      </c>
      <c r="BE200" s="146">
        <f t="shared" ref="BE200:BE206" si="24">IF(N200="základní",J200,0)</f>
        <v>0</v>
      </c>
      <c r="BF200" s="146">
        <f t="shared" ref="BF200:BF206" si="25">IF(N200="snížená",J200,0)</f>
        <v>0</v>
      </c>
      <c r="BG200" s="146">
        <f t="shared" ref="BG200:BG206" si="26">IF(N200="zákl. přenesená",J200,0)</f>
        <v>0</v>
      </c>
      <c r="BH200" s="146">
        <f t="shared" ref="BH200:BH206" si="27">IF(N200="sníž. přenesená",J200,0)</f>
        <v>0</v>
      </c>
      <c r="BI200" s="146">
        <f t="shared" ref="BI200:BI206" si="28">IF(N200="nulová",J200,0)</f>
        <v>0</v>
      </c>
      <c r="BJ200" s="13" t="s">
        <v>85</v>
      </c>
      <c r="BK200" s="146">
        <f t="shared" ref="BK200:BK206" si="29">ROUND(I200*H200,2)</f>
        <v>0</v>
      </c>
      <c r="BL200" s="13" t="s">
        <v>194</v>
      </c>
      <c r="BM200" s="145" t="s">
        <v>3003</v>
      </c>
    </row>
    <row r="201" spans="2:65" s="1" customFormat="1" ht="44.25" customHeight="1">
      <c r="B201" s="28"/>
      <c r="C201" s="133" t="s">
        <v>802</v>
      </c>
      <c r="D201" s="133" t="s">
        <v>190</v>
      </c>
      <c r="E201" s="134" t="s">
        <v>2836</v>
      </c>
      <c r="F201" s="135" t="s">
        <v>2837</v>
      </c>
      <c r="G201" s="136" t="s">
        <v>218</v>
      </c>
      <c r="H201" s="137">
        <v>16</v>
      </c>
      <c r="I201" s="138"/>
      <c r="J201" s="139">
        <f t="shared" si="20"/>
        <v>0</v>
      </c>
      <c r="K201" s="140"/>
      <c r="L201" s="28"/>
      <c r="M201" s="141" t="s">
        <v>1</v>
      </c>
      <c r="N201" s="142" t="s">
        <v>42</v>
      </c>
      <c r="P201" s="143">
        <f t="shared" si="21"/>
        <v>0</v>
      </c>
      <c r="Q201" s="143">
        <v>0</v>
      </c>
      <c r="R201" s="143">
        <f t="shared" si="22"/>
        <v>0</v>
      </c>
      <c r="S201" s="143">
        <v>0</v>
      </c>
      <c r="T201" s="144">
        <f t="shared" si="23"/>
        <v>0</v>
      </c>
      <c r="AR201" s="145" t="s">
        <v>194</v>
      </c>
      <c r="AT201" s="145" t="s">
        <v>190</v>
      </c>
      <c r="AU201" s="145" t="s">
        <v>87</v>
      </c>
      <c r="AY201" s="13" t="s">
        <v>188</v>
      </c>
      <c r="BE201" s="146">
        <f t="shared" si="24"/>
        <v>0</v>
      </c>
      <c r="BF201" s="146">
        <f t="shared" si="25"/>
        <v>0</v>
      </c>
      <c r="BG201" s="146">
        <f t="shared" si="26"/>
        <v>0</v>
      </c>
      <c r="BH201" s="146">
        <f t="shared" si="27"/>
        <v>0</v>
      </c>
      <c r="BI201" s="146">
        <f t="shared" si="28"/>
        <v>0</v>
      </c>
      <c r="BJ201" s="13" t="s">
        <v>85</v>
      </c>
      <c r="BK201" s="146">
        <f t="shared" si="29"/>
        <v>0</v>
      </c>
      <c r="BL201" s="13" t="s">
        <v>194</v>
      </c>
      <c r="BM201" s="145" t="s">
        <v>3004</v>
      </c>
    </row>
    <row r="202" spans="2:65" s="1" customFormat="1" ht="44.25" customHeight="1">
      <c r="B202" s="28"/>
      <c r="C202" s="133" t="s">
        <v>806</v>
      </c>
      <c r="D202" s="133" t="s">
        <v>190</v>
      </c>
      <c r="E202" s="134" t="s">
        <v>2839</v>
      </c>
      <c r="F202" s="135" t="s">
        <v>2840</v>
      </c>
      <c r="G202" s="136" t="s">
        <v>218</v>
      </c>
      <c r="H202" s="137">
        <v>16</v>
      </c>
      <c r="I202" s="138"/>
      <c r="J202" s="139">
        <f t="shared" si="20"/>
        <v>0</v>
      </c>
      <c r="K202" s="140"/>
      <c r="L202" s="28"/>
      <c r="M202" s="141" t="s">
        <v>1</v>
      </c>
      <c r="N202" s="142" t="s">
        <v>42</v>
      </c>
      <c r="P202" s="143">
        <f t="shared" si="21"/>
        <v>0</v>
      </c>
      <c r="Q202" s="143">
        <v>0</v>
      </c>
      <c r="R202" s="143">
        <f t="shared" si="22"/>
        <v>0</v>
      </c>
      <c r="S202" s="143">
        <v>0</v>
      </c>
      <c r="T202" s="144">
        <f t="shared" si="23"/>
        <v>0</v>
      </c>
      <c r="AR202" s="145" t="s">
        <v>194</v>
      </c>
      <c r="AT202" s="145" t="s">
        <v>190</v>
      </c>
      <c r="AU202" s="145" t="s">
        <v>87</v>
      </c>
      <c r="AY202" s="13" t="s">
        <v>188</v>
      </c>
      <c r="BE202" s="146">
        <f t="shared" si="24"/>
        <v>0</v>
      </c>
      <c r="BF202" s="146">
        <f t="shared" si="25"/>
        <v>0</v>
      </c>
      <c r="BG202" s="146">
        <f t="shared" si="26"/>
        <v>0</v>
      </c>
      <c r="BH202" s="146">
        <f t="shared" si="27"/>
        <v>0</v>
      </c>
      <c r="BI202" s="146">
        <f t="shared" si="28"/>
        <v>0</v>
      </c>
      <c r="BJ202" s="13" t="s">
        <v>85</v>
      </c>
      <c r="BK202" s="146">
        <f t="shared" si="29"/>
        <v>0</v>
      </c>
      <c r="BL202" s="13" t="s">
        <v>194</v>
      </c>
      <c r="BM202" s="145" t="s">
        <v>3005</v>
      </c>
    </row>
    <row r="203" spans="2:65" s="1" customFormat="1" ht="55.5" customHeight="1">
      <c r="B203" s="28"/>
      <c r="C203" s="133" t="s">
        <v>810</v>
      </c>
      <c r="D203" s="133" t="s">
        <v>190</v>
      </c>
      <c r="E203" s="134" t="s">
        <v>2842</v>
      </c>
      <c r="F203" s="135" t="s">
        <v>2843</v>
      </c>
      <c r="G203" s="136" t="s">
        <v>218</v>
      </c>
      <c r="H203" s="137">
        <v>16</v>
      </c>
      <c r="I203" s="138"/>
      <c r="J203" s="139">
        <f t="shared" si="20"/>
        <v>0</v>
      </c>
      <c r="K203" s="140"/>
      <c r="L203" s="28"/>
      <c r="M203" s="141" t="s">
        <v>1</v>
      </c>
      <c r="N203" s="142" t="s">
        <v>42</v>
      </c>
      <c r="P203" s="143">
        <f t="shared" si="21"/>
        <v>0</v>
      </c>
      <c r="Q203" s="143">
        <v>5.9999999999999995E-4</v>
      </c>
      <c r="R203" s="143">
        <f t="shared" si="22"/>
        <v>9.5999999999999992E-3</v>
      </c>
      <c r="S203" s="143">
        <v>0</v>
      </c>
      <c r="T203" s="144">
        <f t="shared" si="23"/>
        <v>0</v>
      </c>
      <c r="AR203" s="145" t="s">
        <v>194</v>
      </c>
      <c r="AT203" s="145" t="s">
        <v>190</v>
      </c>
      <c r="AU203" s="145" t="s">
        <v>87</v>
      </c>
      <c r="AY203" s="13" t="s">
        <v>188</v>
      </c>
      <c r="BE203" s="146">
        <f t="shared" si="24"/>
        <v>0</v>
      </c>
      <c r="BF203" s="146">
        <f t="shared" si="25"/>
        <v>0</v>
      </c>
      <c r="BG203" s="146">
        <f t="shared" si="26"/>
        <v>0</v>
      </c>
      <c r="BH203" s="146">
        <f t="shared" si="27"/>
        <v>0</v>
      </c>
      <c r="BI203" s="146">
        <f t="shared" si="28"/>
        <v>0</v>
      </c>
      <c r="BJ203" s="13" t="s">
        <v>85</v>
      </c>
      <c r="BK203" s="146">
        <f t="shared" si="29"/>
        <v>0</v>
      </c>
      <c r="BL203" s="13" t="s">
        <v>194</v>
      </c>
      <c r="BM203" s="145" t="s">
        <v>3006</v>
      </c>
    </row>
    <row r="204" spans="2:65" s="1" customFormat="1" ht="24.2" customHeight="1">
      <c r="B204" s="28"/>
      <c r="C204" s="133" t="s">
        <v>814</v>
      </c>
      <c r="D204" s="133" t="s">
        <v>190</v>
      </c>
      <c r="E204" s="134" t="s">
        <v>2845</v>
      </c>
      <c r="F204" s="135" t="s">
        <v>2846</v>
      </c>
      <c r="G204" s="136" t="s">
        <v>218</v>
      </c>
      <c r="H204" s="137">
        <v>16</v>
      </c>
      <c r="I204" s="138"/>
      <c r="J204" s="139">
        <f t="shared" si="20"/>
        <v>0</v>
      </c>
      <c r="K204" s="140"/>
      <c r="L204" s="28"/>
      <c r="M204" s="141" t="s">
        <v>1</v>
      </c>
      <c r="N204" s="142" t="s">
        <v>42</v>
      </c>
      <c r="P204" s="143">
        <f t="shared" si="21"/>
        <v>0</v>
      </c>
      <c r="Q204" s="143">
        <v>0</v>
      </c>
      <c r="R204" s="143">
        <f t="shared" si="22"/>
        <v>0</v>
      </c>
      <c r="S204" s="143">
        <v>0</v>
      </c>
      <c r="T204" s="144">
        <f t="shared" si="23"/>
        <v>0</v>
      </c>
      <c r="AR204" s="145" t="s">
        <v>194</v>
      </c>
      <c r="AT204" s="145" t="s">
        <v>190</v>
      </c>
      <c r="AU204" s="145" t="s">
        <v>87</v>
      </c>
      <c r="AY204" s="13" t="s">
        <v>188</v>
      </c>
      <c r="BE204" s="146">
        <f t="shared" si="24"/>
        <v>0</v>
      </c>
      <c r="BF204" s="146">
        <f t="shared" si="25"/>
        <v>0</v>
      </c>
      <c r="BG204" s="146">
        <f t="shared" si="26"/>
        <v>0</v>
      </c>
      <c r="BH204" s="146">
        <f t="shared" si="27"/>
        <v>0</v>
      </c>
      <c r="BI204" s="146">
        <f t="shared" si="28"/>
        <v>0</v>
      </c>
      <c r="BJ204" s="13" t="s">
        <v>85</v>
      </c>
      <c r="BK204" s="146">
        <f t="shared" si="29"/>
        <v>0</v>
      </c>
      <c r="BL204" s="13" t="s">
        <v>194</v>
      </c>
      <c r="BM204" s="145" t="s">
        <v>3007</v>
      </c>
    </row>
    <row r="205" spans="2:65" s="1" customFormat="1" ht="24.2" customHeight="1">
      <c r="B205" s="28"/>
      <c r="C205" s="133" t="s">
        <v>818</v>
      </c>
      <c r="D205" s="133" t="s">
        <v>190</v>
      </c>
      <c r="E205" s="134" t="s">
        <v>2848</v>
      </c>
      <c r="F205" s="135" t="s">
        <v>2849</v>
      </c>
      <c r="G205" s="136" t="s">
        <v>218</v>
      </c>
      <c r="H205" s="137">
        <v>16</v>
      </c>
      <c r="I205" s="138"/>
      <c r="J205" s="139">
        <f t="shared" si="20"/>
        <v>0</v>
      </c>
      <c r="K205" s="140"/>
      <c r="L205" s="28"/>
      <c r="M205" s="141" t="s">
        <v>1</v>
      </c>
      <c r="N205" s="142" t="s">
        <v>42</v>
      </c>
      <c r="P205" s="143">
        <f t="shared" si="21"/>
        <v>0</v>
      </c>
      <c r="Q205" s="143">
        <v>3.0000000000000001E-5</v>
      </c>
      <c r="R205" s="143">
        <f t="shared" si="22"/>
        <v>4.8000000000000001E-4</v>
      </c>
      <c r="S205" s="143">
        <v>0</v>
      </c>
      <c r="T205" s="144">
        <f t="shared" si="23"/>
        <v>0</v>
      </c>
      <c r="AR205" s="145" t="s">
        <v>194</v>
      </c>
      <c r="AT205" s="145" t="s">
        <v>190</v>
      </c>
      <c r="AU205" s="145" t="s">
        <v>87</v>
      </c>
      <c r="AY205" s="13" t="s">
        <v>188</v>
      </c>
      <c r="BE205" s="146">
        <f t="shared" si="24"/>
        <v>0</v>
      </c>
      <c r="BF205" s="146">
        <f t="shared" si="25"/>
        <v>0</v>
      </c>
      <c r="BG205" s="146">
        <f t="shared" si="26"/>
        <v>0</v>
      </c>
      <c r="BH205" s="146">
        <f t="shared" si="27"/>
        <v>0</v>
      </c>
      <c r="BI205" s="146">
        <f t="shared" si="28"/>
        <v>0</v>
      </c>
      <c r="BJ205" s="13" t="s">
        <v>85</v>
      </c>
      <c r="BK205" s="146">
        <f t="shared" si="29"/>
        <v>0</v>
      </c>
      <c r="BL205" s="13" t="s">
        <v>194</v>
      </c>
      <c r="BM205" s="145" t="s">
        <v>3008</v>
      </c>
    </row>
    <row r="206" spans="2:65" s="1" customFormat="1" ht="66.75" customHeight="1">
      <c r="B206" s="28"/>
      <c r="C206" s="133" t="s">
        <v>822</v>
      </c>
      <c r="D206" s="133" t="s">
        <v>190</v>
      </c>
      <c r="E206" s="134" t="s">
        <v>2851</v>
      </c>
      <c r="F206" s="135" t="s">
        <v>2852</v>
      </c>
      <c r="G206" s="136" t="s">
        <v>218</v>
      </c>
      <c r="H206" s="137">
        <v>1.5</v>
      </c>
      <c r="I206" s="138"/>
      <c r="J206" s="139">
        <f t="shared" si="20"/>
        <v>0</v>
      </c>
      <c r="K206" s="140"/>
      <c r="L206" s="28"/>
      <c r="M206" s="141" t="s">
        <v>1</v>
      </c>
      <c r="N206" s="142" t="s">
        <v>42</v>
      </c>
      <c r="P206" s="143">
        <f t="shared" si="21"/>
        <v>0</v>
      </c>
      <c r="Q206" s="143">
        <v>0</v>
      </c>
      <c r="R206" s="143">
        <f t="shared" si="22"/>
        <v>0</v>
      </c>
      <c r="S206" s="143">
        <v>0</v>
      </c>
      <c r="T206" s="144">
        <f t="shared" si="23"/>
        <v>0</v>
      </c>
      <c r="AR206" s="145" t="s">
        <v>194</v>
      </c>
      <c r="AT206" s="145" t="s">
        <v>190</v>
      </c>
      <c r="AU206" s="145" t="s">
        <v>87</v>
      </c>
      <c r="AY206" s="13" t="s">
        <v>188</v>
      </c>
      <c r="BE206" s="146">
        <f t="shared" si="24"/>
        <v>0</v>
      </c>
      <c r="BF206" s="146">
        <f t="shared" si="25"/>
        <v>0</v>
      </c>
      <c r="BG206" s="146">
        <f t="shared" si="26"/>
        <v>0</v>
      </c>
      <c r="BH206" s="146">
        <f t="shared" si="27"/>
        <v>0</v>
      </c>
      <c r="BI206" s="146">
        <f t="shared" si="28"/>
        <v>0</v>
      </c>
      <c r="BJ206" s="13" t="s">
        <v>85</v>
      </c>
      <c r="BK206" s="146">
        <f t="shared" si="29"/>
        <v>0</v>
      </c>
      <c r="BL206" s="13" t="s">
        <v>194</v>
      </c>
      <c r="BM206" s="145" t="s">
        <v>3009</v>
      </c>
    </row>
    <row r="207" spans="2:65" s="11" customFormat="1" ht="22.7" customHeight="1">
      <c r="B207" s="121"/>
      <c r="D207" s="122" t="s">
        <v>76</v>
      </c>
      <c r="E207" s="131" t="s">
        <v>364</v>
      </c>
      <c r="F207" s="131" t="s">
        <v>365</v>
      </c>
      <c r="I207" s="124"/>
      <c r="J207" s="132">
        <f>BK207</f>
        <v>0</v>
      </c>
      <c r="L207" s="121"/>
      <c r="M207" s="126"/>
      <c r="P207" s="127">
        <f>P208</f>
        <v>0</v>
      </c>
      <c r="R207" s="127">
        <f>R208</f>
        <v>0</v>
      </c>
      <c r="T207" s="128">
        <f>T208</f>
        <v>0</v>
      </c>
      <c r="AR207" s="122" t="s">
        <v>85</v>
      </c>
      <c r="AT207" s="129" t="s">
        <v>76</v>
      </c>
      <c r="AU207" s="129" t="s">
        <v>85</v>
      </c>
      <c r="AY207" s="122" t="s">
        <v>188</v>
      </c>
      <c r="BK207" s="130">
        <f>BK208</f>
        <v>0</v>
      </c>
    </row>
    <row r="208" spans="2:65" s="1" customFormat="1" ht="48.95" customHeight="1">
      <c r="B208" s="28"/>
      <c r="C208" s="133" t="s">
        <v>826</v>
      </c>
      <c r="D208" s="133" t="s">
        <v>190</v>
      </c>
      <c r="E208" s="134" t="s">
        <v>1870</v>
      </c>
      <c r="F208" s="135" t="s">
        <v>1871</v>
      </c>
      <c r="G208" s="136" t="s">
        <v>267</v>
      </c>
      <c r="H208" s="137">
        <v>30.454000000000001</v>
      </c>
      <c r="I208" s="138"/>
      <c r="J208" s="139">
        <f>ROUND(I208*H208,2)</f>
        <v>0</v>
      </c>
      <c r="K208" s="140"/>
      <c r="L208" s="28"/>
      <c r="M208" s="141" t="s">
        <v>1</v>
      </c>
      <c r="N208" s="142" t="s">
        <v>42</v>
      </c>
      <c r="P208" s="143">
        <f>O208*H208</f>
        <v>0</v>
      </c>
      <c r="Q208" s="143">
        <v>0</v>
      </c>
      <c r="R208" s="143">
        <f>Q208*H208</f>
        <v>0</v>
      </c>
      <c r="S208" s="143">
        <v>0</v>
      </c>
      <c r="T208" s="144">
        <f>S208*H208</f>
        <v>0</v>
      </c>
      <c r="AR208" s="145" t="s">
        <v>194</v>
      </c>
      <c r="AT208" s="145" t="s">
        <v>190</v>
      </c>
      <c r="AU208" s="145" t="s">
        <v>87</v>
      </c>
      <c r="AY208" s="13" t="s">
        <v>188</v>
      </c>
      <c r="BE208" s="146">
        <f>IF(N208="základní",J208,0)</f>
        <v>0</v>
      </c>
      <c r="BF208" s="146">
        <f>IF(N208="snížená",J208,0)</f>
        <v>0</v>
      </c>
      <c r="BG208" s="146">
        <f>IF(N208="zákl. přenesená",J208,0)</f>
        <v>0</v>
      </c>
      <c r="BH208" s="146">
        <f>IF(N208="sníž. přenesená",J208,0)</f>
        <v>0</v>
      </c>
      <c r="BI208" s="146">
        <f>IF(N208="nulová",J208,0)</f>
        <v>0</v>
      </c>
      <c r="BJ208" s="13" t="s">
        <v>85</v>
      </c>
      <c r="BK208" s="146">
        <f>ROUND(I208*H208,2)</f>
        <v>0</v>
      </c>
      <c r="BL208" s="13" t="s">
        <v>194</v>
      </c>
      <c r="BM208" s="145" t="s">
        <v>3010</v>
      </c>
    </row>
    <row r="209" spans="2:65" s="11" customFormat="1" ht="25.9" customHeight="1">
      <c r="B209" s="121"/>
      <c r="D209" s="122" t="s">
        <v>76</v>
      </c>
      <c r="E209" s="123" t="s">
        <v>379</v>
      </c>
      <c r="F209" s="123" t="s">
        <v>380</v>
      </c>
      <c r="I209" s="124"/>
      <c r="J209" s="125">
        <f>BK209</f>
        <v>0</v>
      </c>
      <c r="L209" s="121"/>
      <c r="M209" s="126"/>
      <c r="P209" s="127">
        <f>P210+P212+P214+P216</f>
        <v>0</v>
      </c>
      <c r="R209" s="127">
        <f>R210+R212+R214+R216</f>
        <v>0</v>
      </c>
      <c r="T209" s="128">
        <f>T210+T212+T214+T216</f>
        <v>0</v>
      </c>
      <c r="AR209" s="122" t="s">
        <v>207</v>
      </c>
      <c r="AT209" s="129" t="s">
        <v>76</v>
      </c>
      <c r="AU209" s="129" t="s">
        <v>77</v>
      </c>
      <c r="AY209" s="122" t="s">
        <v>188</v>
      </c>
      <c r="BK209" s="130">
        <f>BK210+BK212+BK214+BK216</f>
        <v>0</v>
      </c>
    </row>
    <row r="210" spans="2:65" s="11" customFormat="1" ht="22.7" customHeight="1">
      <c r="B210" s="121"/>
      <c r="D210" s="122" t="s">
        <v>76</v>
      </c>
      <c r="E210" s="131" t="s">
        <v>381</v>
      </c>
      <c r="F210" s="131" t="s">
        <v>382</v>
      </c>
      <c r="I210" s="124"/>
      <c r="J210" s="132">
        <f>BK210</f>
        <v>0</v>
      </c>
      <c r="L210" s="121"/>
      <c r="M210" s="126"/>
      <c r="P210" s="127">
        <f>P211</f>
        <v>0</v>
      </c>
      <c r="R210" s="127">
        <f>R211</f>
        <v>0</v>
      </c>
      <c r="T210" s="128">
        <f>T211</f>
        <v>0</v>
      </c>
      <c r="AR210" s="122" t="s">
        <v>207</v>
      </c>
      <c r="AT210" s="129" t="s">
        <v>76</v>
      </c>
      <c r="AU210" s="129" t="s">
        <v>85</v>
      </c>
      <c r="AY210" s="122" t="s">
        <v>188</v>
      </c>
      <c r="BK210" s="130">
        <f>BK211</f>
        <v>0</v>
      </c>
    </row>
    <row r="211" spans="2:65" s="1" customFormat="1" ht="21.75" customHeight="1">
      <c r="B211" s="28"/>
      <c r="C211" s="133" t="s">
        <v>830</v>
      </c>
      <c r="D211" s="133" t="s">
        <v>190</v>
      </c>
      <c r="E211" s="134" t="s">
        <v>384</v>
      </c>
      <c r="F211" s="135" t="s">
        <v>385</v>
      </c>
      <c r="G211" s="136" t="s">
        <v>386</v>
      </c>
      <c r="H211" s="137">
        <v>16</v>
      </c>
      <c r="I211" s="138"/>
      <c r="J211" s="139">
        <f>ROUND(I211*H211,2)</f>
        <v>0</v>
      </c>
      <c r="K211" s="140"/>
      <c r="L211" s="28"/>
      <c r="M211" s="141" t="s">
        <v>1</v>
      </c>
      <c r="N211" s="142" t="s">
        <v>42</v>
      </c>
      <c r="P211" s="143">
        <f>O211*H211</f>
        <v>0</v>
      </c>
      <c r="Q211" s="143">
        <v>0</v>
      </c>
      <c r="R211" s="143">
        <f>Q211*H211</f>
        <v>0</v>
      </c>
      <c r="S211" s="143">
        <v>0</v>
      </c>
      <c r="T211" s="144">
        <f>S211*H211</f>
        <v>0</v>
      </c>
      <c r="AR211" s="145" t="s">
        <v>387</v>
      </c>
      <c r="AT211" s="145" t="s">
        <v>190</v>
      </c>
      <c r="AU211" s="145" t="s">
        <v>87</v>
      </c>
      <c r="AY211" s="13" t="s">
        <v>188</v>
      </c>
      <c r="BE211" s="146">
        <f>IF(N211="základní",J211,0)</f>
        <v>0</v>
      </c>
      <c r="BF211" s="146">
        <f>IF(N211="snížená",J211,0)</f>
        <v>0</v>
      </c>
      <c r="BG211" s="146">
        <f>IF(N211="zákl. přenesená",J211,0)</f>
        <v>0</v>
      </c>
      <c r="BH211" s="146">
        <f>IF(N211="sníž. přenesená",J211,0)</f>
        <v>0</v>
      </c>
      <c r="BI211" s="146">
        <f>IF(N211="nulová",J211,0)</f>
        <v>0</v>
      </c>
      <c r="BJ211" s="13" t="s">
        <v>85</v>
      </c>
      <c r="BK211" s="146">
        <f>ROUND(I211*H211,2)</f>
        <v>0</v>
      </c>
      <c r="BL211" s="13" t="s">
        <v>387</v>
      </c>
      <c r="BM211" s="145" t="s">
        <v>3011</v>
      </c>
    </row>
    <row r="212" spans="2:65" s="11" customFormat="1" ht="22.7" customHeight="1">
      <c r="B212" s="121"/>
      <c r="D212" s="122" t="s">
        <v>76</v>
      </c>
      <c r="E212" s="131" t="s">
        <v>389</v>
      </c>
      <c r="F212" s="131" t="s">
        <v>390</v>
      </c>
      <c r="I212" s="124"/>
      <c r="J212" s="132">
        <f>BK212</f>
        <v>0</v>
      </c>
      <c r="L212" s="121"/>
      <c r="M212" s="126"/>
      <c r="P212" s="127">
        <f>P213</f>
        <v>0</v>
      </c>
      <c r="R212" s="127">
        <f>R213</f>
        <v>0</v>
      </c>
      <c r="T212" s="128">
        <f>T213</f>
        <v>0</v>
      </c>
      <c r="AR212" s="122" t="s">
        <v>207</v>
      </c>
      <c r="AT212" s="129" t="s">
        <v>76</v>
      </c>
      <c r="AU212" s="129" t="s">
        <v>85</v>
      </c>
      <c r="AY212" s="122" t="s">
        <v>188</v>
      </c>
      <c r="BK212" s="130">
        <f>BK213</f>
        <v>0</v>
      </c>
    </row>
    <row r="213" spans="2:65" s="1" customFormat="1" ht="16.5" customHeight="1">
      <c r="B213" s="28"/>
      <c r="C213" s="133" t="s">
        <v>834</v>
      </c>
      <c r="D213" s="133" t="s">
        <v>190</v>
      </c>
      <c r="E213" s="134" t="s">
        <v>392</v>
      </c>
      <c r="F213" s="135" t="s">
        <v>390</v>
      </c>
      <c r="G213" s="136" t="s">
        <v>393</v>
      </c>
      <c r="H213" s="147"/>
      <c r="I213" s="138"/>
      <c r="J213" s="139">
        <f>ROUND(I213*H213,2)</f>
        <v>0</v>
      </c>
      <c r="K213" s="140"/>
      <c r="L213" s="28"/>
      <c r="M213" s="141" t="s">
        <v>1</v>
      </c>
      <c r="N213" s="142" t="s">
        <v>42</v>
      </c>
      <c r="P213" s="143">
        <f>O213*H213</f>
        <v>0</v>
      </c>
      <c r="Q213" s="143">
        <v>0</v>
      </c>
      <c r="R213" s="143">
        <f>Q213*H213</f>
        <v>0</v>
      </c>
      <c r="S213" s="143">
        <v>0</v>
      </c>
      <c r="T213" s="144">
        <f>S213*H213</f>
        <v>0</v>
      </c>
      <c r="AR213" s="145" t="s">
        <v>387</v>
      </c>
      <c r="AT213" s="145" t="s">
        <v>190</v>
      </c>
      <c r="AU213" s="145" t="s">
        <v>87</v>
      </c>
      <c r="AY213" s="13" t="s">
        <v>188</v>
      </c>
      <c r="BE213" s="146">
        <f>IF(N213="základní",J213,0)</f>
        <v>0</v>
      </c>
      <c r="BF213" s="146">
        <f>IF(N213="snížená",J213,0)</f>
        <v>0</v>
      </c>
      <c r="BG213" s="146">
        <f>IF(N213="zákl. přenesená",J213,0)</f>
        <v>0</v>
      </c>
      <c r="BH213" s="146">
        <f>IF(N213="sníž. přenesená",J213,0)</f>
        <v>0</v>
      </c>
      <c r="BI213" s="146">
        <f>IF(N213="nulová",J213,0)</f>
        <v>0</v>
      </c>
      <c r="BJ213" s="13" t="s">
        <v>85</v>
      </c>
      <c r="BK213" s="146">
        <f>ROUND(I213*H213,2)</f>
        <v>0</v>
      </c>
      <c r="BL213" s="13" t="s">
        <v>387</v>
      </c>
      <c r="BM213" s="145" t="s">
        <v>3012</v>
      </c>
    </row>
    <row r="214" spans="2:65" s="11" customFormat="1" ht="22.7" customHeight="1">
      <c r="B214" s="121"/>
      <c r="D214" s="122" t="s">
        <v>76</v>
      </c>
      <c r="E214" s="131" t="s">
        <v>395</v>
      </c>
      <c r="F214" s="131" t="s">
        <v>396</v>
      </c>
      <c r="I214" s="124"/>
      <c r="J214" s="132">
        <f>BK214</f>
        <v>0</v>
      </c>
      <c r="L214" s="121"/>
      <c r="M214" s="126"/>
      <c r="P214" s="127">
        <f>P215</f>
        <v>0</v>
      </c>
      <c r="R214" s="127">
        <f>R215</f>
        <v>0</v>
      </c>
      <c r="T214" s="128">
        <f>T215</f>
        <v>0</v>
      </c>
      <c r="AR214" s="122" t="s">
        <v>207</v>
      </c>
      <c r="AT214" s="129" t="s">
        <v>76</v>
      </c>
      <c r="AU214" s="129" t="s">
        <v>85</v>
      </c>
      <c r="AY214" s="122" t="s">
        <v>188</v>
      </c>
      <c r="BK214" s="130">
        <f>BK215</f>
        <v>0</v>
      </c>
    </row>
    <row r="215" spans="2:65" s="1" customFormat="1" ht="16.5" customHeight="1">
      <c r="B215" s="28"/>
      <c r="C215" s="133" t="s">
        <v>838</v>
      </c>
      <c r="D215" s="133" t="s">
        <v>190</v>
      </c>
      <c r="E215" s="134" t="s">
        <v>398</v>
      </c>
      <c r="F215" s="135" t="s">
        <v>396</v>
      </c>
      <c r="G215" s="136" t="s">
        <v>393</v>
      </c>
      <c r="H215" s="147"/>
      <c r="I215" s="138"/>
      <c r="J215" s="139">
        <f>ROUND(I215*H215,2)</f>
        <v>0</v>
      </c>
      <c r="K215" s="140"/>
      <c r="L215" s="28"/>
      <c r="M215" s="141" t="s">
        <v>1</v>
      </c>
      <c r="N215" s="142" t="s">
        <v>42</v>
      </c>
      <c r="P215" s="143">
        <f>O215*H215</f>
        <v>0</v>
      </c>
      <c r="Q215" s="143">
        <v>0</v>
      </c>
      <c r="R215" s="143">
        <f>Q215*H215</f>
        <v>0</v>
      </c>
      <c r="S215" s="143">
        <v>0</v>
      </c>
      <c r="T215" s="144">
        <f>S215*H215</f>
        <v>0</v>
      </c>
      <c r="AR215" s="145" t="s">
        <v>387</v>
      </c>
      <c r="AT215" s="145" t="s">
        <v>190</v>
      </c>
      <c r="AU215" s="145" t="s">
        <v>87</v>
      </c>
      <c r="AY215" s="13" t="s">
        <v>188</v>
      </c>
      <c r="BE215" s="146">
        <f>IF(N215="základní",J215,0)</f>
        <v>0</v>
      </c>
      <c r="BF215" s="146">
        <f>IF(N215="snížená",J215,0)</f>
        <v>0</v>
      </c>
      <c r="BG215" s="146">
        <f>IF(N215="zákl. přenesená",J215,0)</f>
        <v>0</v>
      </c>
      <c r="BH215" s="146">
        <f>IF(N215="sníž. přenesená",J215,0)</f>
        <v>0</v>
      </c>
      <c r="BI215" s="146">
        <f>IF(N215="nulová",J215,0)</f>
        <v>0</v>
      </c>
      <c r="BJ215" s="13" t="s">
        <v>85</v>
      </c>
      <c r="BK215" s="146">
        <f>ROUND(I215*H215,2)</f>
        <v>0</v>
      </c>
      <c r="BL215" s="13" t="s">
        <v>387</v>
      </c>
      <c r="BM215" s="145" t="s">
        <v>3013</v>
      </c>
    </row>
    <row r="216" spans="2:65" s="11" customFormat="1" ht="22.7" customHeight="1">
      <c r="B216" s="121"/>
      <c r="D216" s="122" t="s">
        <v>76</v>
      </c>
      <c r="E216" s="131" t="s">
        <v>400</v>
      </c>
      <c r="F216" s="131" t="s">
        <v>401</v>
      </c>
      <c r="I216" s="124"/>
      <c r="J216" s="132">
        <f>BK216</f>
        <v>0</v>
      </c>
      <c r="L216" s="121"/>
      <c r="M216" s="126"/>
      <c r="P216" s="127">
        <f>P217</f>
        <v>0</v>
      </c>
      <c r="R216" s="127">
        <f>R217</f>
        <v>0</v>
      </c>
      <c r="T216" s="128">
        <f>T217</f>
        <v>0</v>
      </c>
      <c r="AR216" s="122" t="s">
        <v>207</v>
      </c>
      <c r="AT216" s="129" t="s">
        <v>76</v>
      </c>
      <c r="AU216" s="129" t="s">
        <v>85</v>
      </c>
      <c r="AY216" s="122" t="s">
        <v>188</v>
      </c>
      <c r="BK216" s="130">
        <f>BK217</f>
        <v>0</v>
      </c>
    </row>
    <row r="217" spans="2:65" s="1" customFormat="1" ht="16.5" customHeight="1">
      <c r="B217" s="28"/>
      <c r="C217" s="133" t="s">
        <v>842</v>
      </c>
      <c r="D217" s="133" t="s">
        <v>190</v>
      </c>
      <c r="E217" s="134" t="s">
        <v>403</v>
      </c>
      <c r="F217" s="135" t="s">
        <v>404</v>
      </c>
      <c r="G217" s="136" t="s">
        <v>393</v>
      </c>
      <c r="H217" s="147"/>
      <c r="I217" s="138"/>
      <c r="J217" s="139">
        <f>ROUND(I217*H217,2)</f>
        <v>0</v>
      </c>
      <c r="K217" s="140"/>
      <c r="L217" s="28"/>
      <c r="M217" s="148" t="s">
        <v>1</v>
      </c>
      <c r="N217" s="149" t="s">
        <v>42</v>
      </c>
      <c r="O217" s="150"/>
      <c r="P217" s="151">
        <f>O217*H217</f>
        <v>0</v>
      </c>
      <c r="Q217" s="151">
        <v>0</v>
      </c>
      <c r="R217" s="151">
        <f>Q217*H217</f>
        <v>0</v>
      </c>
      <c r="S217" s="151">
        <v>0</v>
      </c>
      <c r="T217" s="152">
        <f>S217*H217</f>
        <v>0</v>
      </c>
      <c r="AR217" s="145" t="s">
        <v>387</v>
      </c>
      <c r="AT217" s="145" t="s">
        <v>190</v>
      </c>
      <c r="AU217" s="145" t="s">
        <v>87</v>
      </c>
      <c r="AY217" s="13" t="s">
        <v>188</v>
      </c>
      <c r="BE217" s="146">
        <f>IF(N217="základní",J217,0)</f>
        <v>0</v>
      </c>
      <c r="BF217" s="146">
        <f>IF(N217="snížená",J217,0)</f>
        <v>0</v>
      </c>
      <c r="BG217" s="146">
        <f>IF(N217="zákl. přenesená",J217,0)</f>
        <v>0</v>
      </c>
      <c r="BH217" s="146">
        <f>IF(N217="sníž. přenesená",J217,0)</f>
        <v>0</v>
      </c>
      <c r="BI217" s="146">
        <f>IF(N217="nulová",J217,0)</f>
        <v>0</v>
      </c>
      <c r="BJ217" s="13" t="s">
        <v>85</v>
      </c>
      <c r="BK217" s="146">
        <f>ROUND(I217*H217,2)</f>
        <v>0</v>
      </c>
      <c r="BL217" s="13" t="s">
        <v>387</v>
      </c>
      <c r="BM217" s="145" t="s">
        <v>3014</v>
      </c>
    </row>
    <row r="218" spans="2:65" s="1" customFormat="1" ht="6.95" customHeight="1">
      <c r="B218" s="40"/>
      <c r="C218" s="41"/>
      <c r="D218" s="41"/>
      <c r="E218" s="41"/>
      <c r="F218" s="41"/>
      <c r="G218" s="41"/>
      <c r="H218" s="41"/>
      <c r="I218" s="41"/>
      <c r="J218" s="41"/>
      <c r="K218" s="41"/>
      <c r="L218" s="28"/>
    </row>
  </sheetData>
  <sheetProtection algorithmName="SHA-512" hashValue="kygPyU72BbnE0fbKdHpRyIf9BjjnfdOqU8K2ctsvy0Kqv4dIeuy8+aFGAlxeIqMkbE7kzKSbTSK94ZM3/9EIVw==" saltValue="ikWeSH03ppMCMTnYJbtkmN1GVbinEJJXvZJOdxYOtzH51H2OToPvN/vswYsLJkb4g2qG553Af+XonBPlMrfTQA==" spinCount="100000" sheet="1" objects="1" scenarios="1" formatColumns="0" formatRows="0" autoFilter="0"/>
  <autoFilter ref="C127:K217"/>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224"/>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139</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s="1" customFormat="1" ht="12" customHeight="1">
      <c r="B8" s="28"/>
      <c r="D8" s="23" t="s">
        <v>153</v>
      </c>
      <c r="L8" s="28"/>
    </row>
    <row r="9" spans="2:46" s="1" customFormat="1" ht="16.5" customHeight="1">
      <c r="B9" s="28"/>
      <c r="E9" s="614" t="s">
        <v>3015</v>
      </c>
      <c r="F9" s="654"/>
      <c r="G9" s="654"/>
      <c r="H9" s="654"/>
      <c r="L9" s="28"/>
    </row>
    <row r="10" spans="2:46" s="1" customFormat="1">
      <c r="B10" s="28"/>
      <c r="L10" s="28"/>
    </row>
    <row r="11" spans="2:46" s="1" customFormat="1" ht="12" customHeight="1">
      <c r="B11" s="28"/>
      <c r="D11" s="23" t="s">
        <v>18</v>
      </c>
      <c r="F11" s="21" t="s">
        <v>1</v>
      </c>
      <c r="I11" s="23" t="s">
        <v>19</v>
      </c>
      <c r="J11" s="21" t="s">
        <v>1</v>
      </c>
      <c r="L11" s="28"/>
    </row>
    <row r="12" spans="2:46" s="1" customFormat="1" ht="12" customHeight="1">
      <c r="B12" s="28"/>
      <c r="D12" s="23" t="s">
        <v>20</v>
      </c>
      <c r="F12" s="21" t="s">
        <v>21</v>
      </c>
      <c r="I12" s="23" t="s">
        <v>22</v>
      </c>
      <c r="J12" s="48" t="str">
        <f>'Rekapitulace stavby'!AN8</f>
        <v>19. 12. 2025</v>
      </c>
      <c r="L12" s="28"/>
    </row>
    <row r="13" spans="2:46" s="1" customFormat="1" ht="10.7" customHeight="1">
      <c r="B13" s="28"/>
      <c r="L13" s="28"/>
    </row>
    <row r="14" spans="2:46" s="1" customFormat="1" ht="12" customHeight="1">
      <c r="B14" s="28"/>
      <c r="D14" s="23" t="s">
        <v>24</v>
      </c>
      <c r="I14" s="23" t="s">
        <v>25</v>
      </c>
      <c r="J14" s="21" t="s">
        <v>1</v>
      </c>
      <c r="L14" s="28"/>
    </row>
    <row r="15" spans="2:46" s="1" customFormat="1" ht="18" customHeight="1">
      <c r="B15" s="28"/>
      <c r="E15" s="21" t="s">
        <v>26</v>
      </c>
      <c r="I15" s="23" t="s">
        <v>27</v>
      </c>
      <c r="J15" s="21" t="s">
        <v>1</v>
      </c>
      <c r="L15" s="28"/>
    </row>
    <row r="16" spans="2:46" s="1" customFormat="1" ht="6.95" customHeight="1">
      <c r="B16" s="28"/>
      <c r="L16" s="28"/>
    </row>
    <row r="17" spans="2:12" s="1" customFormat="1" ht="12" customHeight="1">
      <c r="B17" s="28"/>
      <c r="D17" s="23" t="s">
        <v>28</v>
      </c>
      <c r="I17" s="23" t="s">
        <v>25</v>
      </c>
      <c r="J17" s="24" t="str">
        <f>'Rekapitulace stavby'!AN13</f>
        <v>Vyplň údaj</v>
      </c>
      <c r="L17" s="28"/>
    </row>
    <row r="18" spans="2:12" s="1" customFormat="1" ht="18" customHeight="1">
      <c r="B18" s="28"/>
      <c r="E18" s="657" t="str">
        <f>'Rekapitulace stavby'!E14</f>
        <v>Vyplň údaj</v>
      </c>
      <c r="F18" s="646"/>
      <c r="G18" s="646"/>
      <c r="H18" s="646"/>
      <c r="I18" s="23" t="s">
        <v>27</v>
      </c>
      <c r="J18" s="24" t="str">
        <f>'Rekapitulace stavby'!AN14</f>
        <v>Vyplň údaj</v>
      </c>
      <c r="L18" s="28"/>
    </row>
    <row r="19" spans="2:12" s="1" customFormat="1" ht="6.95" customHeight="1">
      <c r="B19" s="28"/>
      <c r="L19" s="28"/>
    </row>
    <row r="20" spans="2:12" s="1" customFormat="1" ht="12" customHeight="1">
      <c r="B20" s="28"/>
      <c r="D20" s="23" t="s">
        <v>30</v>
      </c>
      <c r="I20" s="23" t="s">
        <v>25</v>
      </c>
      <c r="J20" s="21" t="s">
        <v>1</v>
      </c>
      <c r="L20" s="28"/>
    </row>
    <row r="21" spans="2:12" s="1" customFormat="1" ht="18" customHeight="1">
      <c r="B21" s="28"/>
      <c r="E21" s="21" t="s">
        <v>31</v>
      </c>
      <c r="I21" s="23" t="s">
        <v>27</v>
      </c>
      <c r="J21" s="21" t="s">
        <v>1</v>
      </c>
      <c r="L21" s="28"/>
    </row>
    <row r="22" spans="2:12" s="1" customFormat="1" ht="6.95" customHeight="1">
      <c r="B22" s="28"/>
      <c r="L22" s="28"/>
    </row>
    <row r="23" spans="2:12" s="1" customFormat="1" ht="12" customHeight="1">
      <c r="B23" s="28"/>
      <c r="D23" s="23" t="s">
        <v>33</v>
      </c>
      <c r="I23" s="23" t="s">
        <v>25</v>
      </c>
      <c r="J23" s="21" t="s">
        <v>1</v>
      </c>
      <c r="L23" s="28"/>
    </row>
    <row r="24" spans="2:12" s="1" customFormat="1" ht="18" customHeight="1">
      <c r="B24" s="28"/>
      <c r="E24" s="21" t="s">
        <v>34</v>
      </c>
      <c r="I24" s="23" t="s">
        <v>27</v>
      </c>
      <c r="J24" s="21" t="s">
        <v>1</v>
      </c>
      <c r="L24" s="28"/>
    </row>
    <row r="25" spans="2:12" s="1" customFormat="1" ht="6.95" customHeight="1">
      <c r="B25" s="28"/>
      <c r="L25" s="28"/>
    </row>
    <row r="26" spans="2:12" s="1" customFormat="1" ht="12" customHeight="1">
      <c r="B26" s="28"/>
      <c r="D26" s="23" t="s">
        <v>35</v>
      </c>
      <c r="L26" s="28"/>
    </row>
    <row r="27" spans="2:12" s="7" customFormat="1" ht="16.5" customHeight="1">
      <c r="B27" s="90"/>
      <c r="E27" s="650" t="s">
        <v>1</v>
      </c>
      <c r="F27" s="650"/>
      <c r="G27" s="650"/>
      <c r="H27" s="650"/>
      <c r="L27" s="90"/>
    </row>
    <row r="28" spans="2:12" s="1" customFormat="1" ht="6.95" customHeight="1">
      <c r="B28" s="28"/>
      <c r="L28" s="28"/>
    </row>
    <row r="29" spans="2:12" s="1" customFormat="1" ht="6.95" customHeight="1">
      <c r="B29" s="28"/>
      <c r="D29" s="49"/>
      <c r="E29" s="49"/>
      <c r="F29" s="49"/>
      <c r="G29" s="49"/>
      <c r="H29" s="49"/>
      <c r="I29" s="49"/>
      <c r="J29" s="49"/>
      <c r="K29" s="49"/>
      <c r="L29" s="28"/>
    </row>
    <row r="30" spans="2:12" s="1" customFormat="1" ht="25.35" customHeight="1">
      <c r="B30" s="28"/>
      <c r="D30" s="91" t="s">
        <v>37</v>
      </c>
      <c r="J30" s="62">
        <f>ROUND(J127, 2)</f>
        <v>0</v>
      </c>
      <c r="L30" s="28"/>
    </row>
    <row r="31" spans="2:12" s="1" customFormat="1" ht="6.95" customHeight="1">
      <c r="B31" s="28"/>
      <c r="D31" s="49"/>
      <c r="E31" s="49"/>
      <c r="F31" s="49"/>
      <c r="G31" s="49"/>
      <c r="H31" s="49"/>
      <c r="I31" s="49"/>
      <c r="J31" s="49"/>
      <c r="K31" s="49"/>
      <c r="L31" s="28"/>
    </row>
    <row r="32" spans="2:12" s="1" customFormat="1" ht="14.45" customHeight="1">
      <c r="B32" s="28"/>
      <c r="F32" s="31" t="s">
        <v>39</v>
      </c>
      <c r="I32" s="31" t="s">
        <v>38</v>
      </c>
      <c r="J32" s="31" t="s">
        <v>40</v>
      </c>
      <c r="L32" s="28"/>
    </row>
    <row r="33" spans="2:12" s="1" customFormat="1" ht="14.45" customHeight="1">
      <c r="B33" s="28"/>
      <c r="D33" s="51" t="s">
        <v>41</v>
      </c>
      <c r="E33" s="23" t="s">
        <v>42</v>
      </c>
      <c r="F33" s="82">
        <f>ROUND((SUM(BE127:BE223)),  2)</f>
        <v>0</v>
      </c>
      <c r="I33" s="92">
        <v>0.21</v>
      </c>
      <c r="J33" s="82">
        <f>ROUND(((SUM(BE127:BE223))*I33),  2)</f>
        <v>0</v>
      </c>
      <c r="L33" s="28"/>
    </row>
    <row r="34" spans="2:12" s="1" customFormat="1" ht="14.45" customHeight="1">
      <c r="B34" s="28"/>
      <c r="E34" s="23" t="s">
        <v>43</v>
      </c>
      <c r="F34" s="82">
        <f>ROUND((SUM(BF127:BF223)),  2)</f>
        <v>0</v>
      </c>
      <c r="I34" s="92">
        <v>0.12</v>
      </c>
      <c r="J34" s="82">
        <f>ROUND(((SUM(BF127:BF223))*I34),  2)</f>
        <v>0</v>
      </c>
      <c r="L34" s="28"/>
    </row>
    <row r="35" spans="2:12" s="1" customFormat="1" ht="14.45" hidden="1" customHeight="1">
      <c r="B35" s="28"/>
      <c r="E35" s="23" t="s">
        <v>44</v>
      </c>
      <c r="F35" s="82">
        <f>ROUND((SUM(BG127:BG223)),  2)</f>
        <v>0</v>
      </c>
      <c r="I35" s="92">
        <v>0.21</v>
      </c>
      <c r="J35" s="82">
        <f>0</f>
        <v>0</v>
      </c>
      <c r="L35" s="28"/>
    </row>
    <row r="36" spans="2:12" s="1" customFormat="1" ht="14.45" hidden="1" customHeight="1">
      <c r="B36" s="28"/>
      <c r="E36" s="23" t="s">
        <v>45</v>
      </c>
      <c r="F36" s="82">
        <f>ROUND((SUM(BH127:BH223)),  2)</f>
        <v>0</v>
      </c>
      <c r="I36" s="92">
        <v>0.12</v>
      </c>
      <c r="J36" s="82">
        <f>0</f>
        <v>0</v>
      </c>
      <c r="L36" s="28"/>
    </row>
    <row r="37" spans="2:12" s="1" customFormat="1" ht="14.45" hidden="1" customHeight="1">
      <c r="B37" s="28"/>
      <c r="E37" s="23" t="s">
        <v>46</v>
      </c>
      <c r="F37" s="82">
        <f>ROUND((SUM(BI127:BI223)),  2)</f>
        <v>0</v>
      </c>
      <c r="I37" s="92">
        <v>0</v>
      </c>
      <c r="J37" s="82">
        <f>0</f>
        <v>0</v>
      </c>
      <c r="L37" s="28"/>
    </row>
    <row r="38" spans="2:12" s="1" customFormat="1" ht="6.95" customHeight="1">
      <c r="B38" s="28"/>
      <c r="L38" s="28"/>
    </row>
    <row r="39" spans="2:12" s="1" customFormat="1" ht="25.35" customHeight="1">
      <c r="B39" s="28"/>
      <c r="C39" s="93"/>
      <c r="D39" s="94" t="s">
        <v>47</v>
      </c>
      <c r="E39" s="53"/>
      <c r="F39" s="53"/>
      <c r="G39" s="95" t="s">
        <v>48</v>
      </c>
      <c r="H39" s="96" t="s">
        <v>49</v>
      </c>
      <c r="I39" s="53"/>
      <c r="J39" s="97">
        <f>SUM(J30:J37)</f>
        <v>0</v>
      </c>
      <c r="K39" s="98"/>
      <c r="L39" s="28"/>
    </row>
    <row r="40" spans="2:12" s="1" customFormat="1" ht="14.45" customHeight="1">
      <c r="B40" s="28"/>
      <c r="L40" s="28"/>
    </row>
    <row r="41" spans="2:12" ht="14.45" customHeight="1">
      <c r="B41" s="16"/>
      <c r="L41" s="16"/>
    </row>
    <row r="42" spans="2:12" ht="14.45" customHeight="1">
      <c r="B42" s="16"/>
      <c r="L42" s="16"/>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47" s="1" customFormat="1" ht="6.95" customHeight="1">
      <c r="B81" s="42"/>
      <c r="C81" s="43"/>
      <c r="D81" s="43"/>
      <c r="E81" s="43"/>
      <c r="F81" s="43"/>
      <c r="G81" s="43"/>
      <c r="H81" s="43"/>
      <c r="I81" s="43"/>
      <c r="J81" s="43"/>
      <c r="K81" s="43"/>
      <c r="L81" s="28"/>
    </row>
    <row r="82" spans="2:47" s="1" customFormat="1" ht="24.95" customHeight="1">
      <c r="B82" s="28"/>
      <c r="C82" s="17" t="s">
        <v>155</v>
      </c>
      <c r="L82" s="28"/>
    </row>
    <row r="83" spans="2:47" s="1" customFormat="1" ht="6.95" customHeight="1">
      <c r="B83" s="28"/>
      <c r="L83" s="28"/>
    </row>
    <row r="84" spans="2:47" s="1" customFormat="1" ht="12" customHeight="1">
      <c r="B84" s="28"/>
      <c r="C84" s="23" t="s">
        <v>16</v>
      </c>
      <c r="L84" s="28"/>
    </row>
    <row r="85" spans="2:47" s="1" customFormat="1" ht="16.5" customHeight="1">
      <c r="B85" s="28"/>
      <c r="E85" s="655" t="str">
        <f>E7</f>
        <v>Rekonstrukce a modernizace fotbalového hřiště SK Union Břevnov</v>
      </c>
      <c r="F85" s="656"/>
      <c r="G85" s="656"/>
      <c r="H85" s="656"/>
      <c r="L85" s="28"/>
    </row>
    <row r="86" spans="2:47" s="1" customFormat="1" ht="12" customHeight="1">
      <c r="B86" s="28"/>
      <c r="C86" s="23" t="s">
        <v>153</v>
      </c>
      <c r="L86" s="28"/>
    </row>
    <row r="87" spans="2:47" s="1" customFormat="1" ht="16.5" customHeight="1">
      <c r="B87" s="28"/>
      <c r="E87" s="614" t="str">
        <f>E9</f>
        <v>IO-03 - Areálová kanalizace</v>
      </c>
      <c r="F87" s="654"/>
      <c r="G87" s="654"/>
      <c r="H87" s="654"/>
      <c r="L87" s="28"/>
    </row>
    <row r="88" spans="2:47" s="1" customFormat="1" ht="6.95" customHeight="1">
      <c r="B88" s="28"/>
      <c r="L88" s="28"/>
    </row>
    <row r="89" spans="2:47" s="1" customFormat="1" ht="12" customHeight="1">
      <c r="B89" s="28"/>
      <c r="C89" s="23" t="s">
        <v>20</v>
      </c>
      <c r="F89" s="21" t="str">
        <f>F12</f>
        <v>Praha 6</v>
      </c>
      <c r="I89" s="23" t="s">
        <v>22</v>
      </c>
      <c r="J89" s="48" t="str">
        <f>IF(J12="","",J12)</f>
        <v>19. 12. 2025</v>
      </c>
      <c r="L89" s="28"/>
    </row>
    <row r="90" spans="2:47" s="1" customFormat="1" ht="6.95" customHeight="1">
      <c r="B90" s="28"/>
      <c r="L90" s="28"/>
    </row>
    <row r="91" spans="2:47" s="1" customFormat="1" ht="25.7" customHeight="1">
      <c r="B91" s="28"/>
      <c r="C91" s="23" t="s">
        <v>24</v>
      </c>
      <c r="F91" s="21" t="str">
        <f>E15</f>
        <v>Městská část Praha 6</v>
      </c>
      <c r="I91" s="23" t="s">
        <v>30</v>
      </c>
      <c r="J91" s="26" t="str">
        <f>E21</f>
        <v>Sportovní projekty s.r.o.</v>
      </c>
      <c r="L91" s="28"/>
    </row>
    <row r="92" spans="2:47" s="1" customFormat="1" ht="15.2" customHeight="1">
      <c r="B92" s="28"/>
      <c r="C92" s="23" t="s">
        <v>28</v>
      </c>
      <c r="F92" s="21" t="str">
        <f>IF(E18="","",E18)</f>
        <v>Vyplň údaj</v>
      </c>
      <c r="I92" s="23" t="s">
        <v>33</v>
      </c>
      <c r="J92" s="26" t="str">
        <f>E24</f>
        <v>F.Pecka</v>
      </c>
      <c r="L92" s="28"/>
    </row>
    <row r="93" spans="2:47" s="1" customFormat="1" ht="10.35" customHeight="1">
      <c r="B93" s="28"/>
      <c r="L93" s="28"/>
    </row>
    <row r="94" spans="2:47" s="1" customFormat="1" ht="29.25" customHeight="1">
      <c r="B94" s="28"/>
      <c r="C94" s="101" t="s">
        <v>156</v>
      </c>
      <c r="D94" s="93"/>
      <c r="E94" s="93"/>
      <c r="F94" s="93"/>
      <c r="G94" s="93"/>
      <c r="H94" s="93"/>
      <c r="I94" s="93"/>
      <c r="J94" s="102" t="s">
        <v>157</v>
      </c>
      <c r="K94" s="93"/>
      <c r="L94" s="28"/>
    </row>
    <row r="95" spans="2:47" s="1" customFormat="1" ht="10.35" customHeight="1">
      <c r="B95" s="28"/>
      <c r="L95" s="28"/>
    </row>
    <row r="96" spans="2:47" s="1" customFormat="1" ht="22.7" customHeight="1">
      <c r="B96" s="28"/>
      <c r="C96" s="103" t="s">
        <v>158</v>
      </c>
      <c r="J96" s="62">
        <f>J127</f>
        <v>0</v>
      </c>
      <c r="L96" s="28"/>
      <c r="AU96" s="13" t="s">
        <v>159</v>
      </c>
    </row>
    <row r="97" spans="2:12" s="8" customFormat="1" ht="24.95" customHeight="1">
      <c r="B97" s="104"/>
      <c r="D97" s="105" t="s">
        <v>160</v>
      </c>
      <c r="E97" s="106"/>
      <c r="F97" s="106"/>
      <c r="G97" s="106"/>
      <c r="H97" s="106"/>
      <c r="I97" s="106"/>
      <c r="J97" s="107">
        <f>J128</f>
        <v>0</v>
      </c>
      <c r="L97" s="104"/>
    </row>
    <row r="98" spans="2:12" s="9" customFormat="1" ht="19.899999999999999" customHeight="1">
      <c r="B98" s="108"/>
      <c r="D98" s="109" t="s">
        <v>161</v>
      </c>
      <c r="E98" s="110"/>
      <c r="F98" s="110"/>
      <c r="G98" s="110"/>
      <c r="H98" s="110"/>
      <c r="I98" s="110"/>
      <c r="J98" s="111">
        <f>J129</f>
        <v>0</v>
      </c>
      <c r="L98" s="108"/>
    </row>
    <row r="99" spans="2:12" s="9" customFormat="1" ht="19.899999999999999" customHeight="1">
      <c r="B99" s="108"/>
      <c r="D99" s="109" t="s">
        <v>569</v>
      </c>
      <c r="E99" s="110"/>
      <c r="F99" s="110"/>
      <c r="G99" s="110"/>
      <c r="H99" s="110"/>
      <c r="I99" s="110"/>
      <c r="J99" s="111">
        <f>J162</f>
        <v>0</v>
      </c>
      <c r="L99" s="108"/>
    </row>
    <row r="100" spans="2:12" s="9" customFormat="1" ht="19.899999999999999" customHeight="1">
      <c r="B100" s="108"/>
      <c r="D100" s="109" t="s">
        <v>411</v>
      </c>
      <c r="E100" s="110"/>
      <c r="F100" s="110"/>
      <c r="G100" s="110"/>
      <c r="H100" s="110"/>
      <c r="I100" s="110"/>
      <c r="J100" s="111">
        <f>J164</f>
        <v>0</v>
      </c>
      <c r="L100" s="108"/>
    </row>
    <row r="101" spans="2:12" s="9" customFormat="1" ht="19.899999999999999" customHeight="1">
      <c r="B101" s="108"/>
      <c r="D101" s="109" t="s">
        <v>163</v>
      </c>
      <c r="E101" s="110"/>
      <c r="F101" s="110"/>
      <c r="G101" s="110"/>
      <c r="H101" s="110"/>
      <c r="I101" s="110"/>
      <c r="J101" s="111">
        <f>J210</f>
        <v>0</v>
      </c>
      <c r="L101" s="108"/>
    </row>
    <row r="102" spans="2:12" s="9" customFormat="1" ht="19.899999999999999" customHeight="1">
      <c r="B102" s="108"/>
      <c r="D102" s="109" t="s">
        <v>165</v>
      </c>
      <c r="E102" s="110"/>
      <c r="F102" s="110"/>
      <c r="G102" s="110"/>
      <c r="H102" s="110"/>
      <c r="I102" s="110"/>
      <c r="J102" s="111">
        <f>J213</f>
        <v>0</v>
      </c>
      <c r="L102" s="108"/>
    </row>
    <row r="103" spans="2:12" s="8" customFormat="1" ht="24.95" customHeight="1">
      <c r="B103" s="104"/>
      <c r="D103" s="105" t="s">
        <v>168</v>
      </c>
      <c r="E103" s="106"/>
      <c r="F103" s="106"/>
      <c r="G103" s="106"/>
      <c r="H103" s="106"/>
      <c r="I103" s="106"/>
      <c r="J103" s="107">
        <f>J215</f>
        <v>0</v>
      </c>
      <c r="L103" s="104"/>
    </row>
    <row r="104" spans="2:12" s="9" customFormat="1" ht="19.899999999999999" customHeight="1">
      <c r="B104" s="108"/>
      <c r="D104" s="109" t="s">
        <v>169</v>
      </c>
      <c r="E104" s="110"/>
      <c r="F104" s="110"/>
      <c r="G104" s="110"/>
      <c r="H104" s="110"/>
      <c r="I104" s="110"/>
      <c r="J104" s="111">
        <f>J216</f>
        <v>0</v>
      </c>
      <c r="L104" s="108"/>
    </row>
    <row r="105" spans="2:12" s="9" customFormat="1" ht="19.899999999999999" customHeight="1">
      <c r="B105" s="108"/>
      <c r="D105" s="109" t="s">
        <v>170</v>
      </c>
      <c r="E105" s="110"/>
      <c r="F105" s="110"/>
      <c r="G105" s="110"/>
      <c r="H105" s="110"/>
      <c r="I105" s="110"/>
      <c r="J105" s="111">
        <f>J218</f>
        <v>0</v>
      </c>
      <c r="L105" s="108"/>
    </row>
    <row r="106" spans="2:12" s="9" customFormat="1" ht="19.899999999999999" customHeight="1">
      <c r="B106" s="108"/>
      <c r="D106" s="109" t="s">
        <v>171</v>
      </c>
      <c r="E106" s="110"/>
      <c r="F106" s="110"/>
      <c r="G106" s="110"/>
      <c r="H106" s="110"/>
      <c r="I106" s="110"/>
      <c r="J106" s="111">
        <f>J220</f>
        <v>0</v>
      </c>
      <c r="L106" s="108"/>
    </row>
    <row r="107" spans="2:12" s="9" customFormat="1" ht="19.899999999999999" customHeight="1">
      <c r="B107" s="108"/>
      <c r="D107" s="109" t="s">
        <v>172</v>
      </c>
      <c r="E107" s="110"/>
      <c r="F107" s="110"/>
      <c r="G107" s="110"/>
      <c r="H107" s="110"/>
      <c r="I107" s="110"/>
      <c r="J107" s="111">
        <f>J222</f>
        <v>0</v>
      </c>
      <c r="L107" s="108"/>
    </row>
    <row r="108" spans="2:12" s="1" customFormat="1" ht="21.75" customHeight="1">
      <c r="B108" s="28"/>
      <c r="L108" s="28"/>
    </row>
    <row r="109" spans="2:12" s="1" customFormat="1" ht="6.95" customHeight="1">
      <c r="B109" s="40"/>
      <c r="C109" s="41"/>
      <c r="D109" s="41"/>
      <c r="E109" s="41"/>
      <c r="F109" s="41"/>
      <c r="G109" s="41"/>
      <c r="H109" s="41"/>
      <c r="I109" s="41"/>
      <c r="J109" s="41"/>
      <c r="K109" s="41"/>
      <c r="L109" s="28"/>
    </row>
    <row r="113" spans="2:63" s="1" customFormat="1" ht="6.95" customHeight="1">
      <c r="B113" s="42"/>
      <c r="C113" s="43"/>
      <c r="D113" s="43"/>
      <c r="E113" s="43"/>
      <c r="F113" s="43"/>
      <c r="G113" s="43"/>
      <c r="H113" s="43"/>
      <c r="I113" s="43"/>
      <c r="J113" s="43"/>
      <c r="K113" s="43"/>
      <c r="L113" s="28"/>
    </row>
    <row r="114" spans="2:63" s="1" customFormat="1" ht="24.95" customHeight="1">
      <c r="B114" s="28"/>
      <c r="C114" s="17" t="s">
        <v>173</v>
      </c>
      <c r="L114" s="28"/>
    </row>
    <row r="115" spans="2:63" s="1" customFormat="1" ht="6.95" customHeight="1">
      <c r="B115" s="28"/>
      <c r="L115" s="28"/>
    </row>
    <row r="116" spans="2:63" s="1" customFormat="1" ht="12" customHeight="1">
      <c r="B116" s="28"/>
      <c r="C116" s="23" t="s">
        <v>16</v>
      </c>
      <c r="L116" s="28"/>
    </row>
    <row r="117" spans="2:63" s="1" customFormat="1" ht="16.5" customHeight="1">
      <c r="B117" s="28"/>
      <c r="E117" s="655" t="str">
        <f>E7</f>
        <v>Rekonstrukce a modernizace fotbalového hřiště SK Union Břevnov</v>
      </c>
      <c r="F117" s="656"/>
      <c r="G117" s="656"/>
      <c r="H117" s="656"/>
      <c r="L117" s="28"/>
    </row>
    <row r="118" spans="2:63" s="1" customFormat="1" ht="12" customHeight="1">
      <c r="B118" s="28"/>
      <c r="C118" s="23" t="s">
        <v>153</v>
      </c>
      <c r="L118" s="28"/>
    </row>
    <row r="119" spans="2:63" s="1" customFormat="1" ht="16.5" customHeight="1">
      <c r="B119" s="28"/>
      <c r="E119" s="614" t="str">
        <f>E9</f>
        <v>IO-03 - Areálová kanalizace</v>
      </c>
      <c r="F119" s="654"/>
      <c r="G119" s="654"/>
      <c r="H119" s="654"/>
      <c r="L119" s="28"/>
    </row>
    <row r="120" spans="2:63" s="1" customFormat="1" ht="6.95" customHeight="1">
      <c r="B120" s="28"/>
      <c r="L120" s="28"/>
    </row>
    <row r="121" spans="2:63" s="1" customFormat="1" ht="12" customHeight="1">
      <c r="B121" s="28"/>
      <c r="C121" s="23" t="s">
        <v>20</v>
      </c>
      <c r="F121" s="21" t="str">
        <f>F12</f>
        <v>Praha 6</v>
      </c>
      <c r="I121" s="23" t="s">
        <v>22</v>
      </c>
      <c r="J121" s="48" t="str">
        <f>IF(J12="","",J12)</f>
        <v>19. 12. 2025</v>
      </c>
      <c r="L121" s="28"/>
    </row>
    <row r="122" spans="2:63" s="1" customFormat="1" ht="6.95" customHeight="1">
      <c r="B122" s="28"/>
      <c r="L122" s="28"/>
    </row>
    <row r="123" spans="2:63" s="1" customFormat="1" ht="25.7" customHeight="1">
      <c r="B123" s="28"/>
      <c r="C123" s="23" t="s">
        <v>24</v>
      </c>
      <c r="F123" s="21" t="str">
        <f>E15</f>
        <v>Městská část Praha 6</v>
      </c>
      <c r="I123" s="23" t="s">
        <v>30</v>
      </c>
      <c r="J123" s="26" t="str">
        <f>E21</f>
        <v>Sportovní projekty s.r.o.</v>
      </c>
      <c r="L123" s="28"/>
    </row>
    <row r="124" spans="2:63" s="1" customFormat="1" ht="15.2" customHeight="1">
      <c r="B124" s="28"/>
      <c r="C124" s="23" t="s">
        <v>28</v>
      </c>
      <c r="F124" s="21" t="str">
        <f>IF(E18="","",E18)</f>
        <v>Vyplň údaj</v>
      </c>
      <c r="I124" s="23" t="s">
        <v>33</v>
      </c>
      <c r="J124" s="26" t="str">
        <f>E24</f>
        <v>F.Pecka</v>
      </c>
      <c r="L124" s="28"/>
    </row>
    <row r="125" spans="2:63" s="1" customFormat="1" ht="10.35" customHeight="1">
      <c r="B125" s="28"/>
      <c r="L125" s="28"/>
    </row>
    <row r="126" spans="2:63" s="10" customFormat="1" ht="29.25" customHeight="1">
      <c r="B126" s="112"/>
      <c r="C126" s="113" t="s">
        <v>174</v>
      </c>
      <c r="D126" s="114" t="s">
        <v>62</v>
      </c>
      <c r="E126" s="114" t="s">
        <v>58</v>
      </c>
      <c r="F126" s="114" t="s">
        <v>59</v>
      </c>
      <c r="G126" s="114" t="s">
        <v>175</v>
      </c>
      <c r="H126" s="114" t="s">
        <v>176</v>
      </c>
      <c r="I126" s="114" t="s">
        <v>177</v>
      </c>
      <c r="J126" s="115" t="s">
        <v>157</v>
      </c>
      <c r="K126" s="116" t="s">
        <v>178</v>
      </c>
      <c r="L126" s="112"/>
      <c r="M126" s="55" t="s">
        <v>1</v>
      </c>
      <c r="N126" s="56" t="s">
        <v>41</v>
      </c>
      <c r="O126" s="56" t="s">
        <v>179</v>
      </c>
      <c r="P126" s="56" t="s">
        <v>180</v>
      </c>
      <c r="Q126" s="56" t="s">
        <v>181</v>
      </c>
      <c r="R126" s="56" t="s">
        <v>182</v>
      </c>
      <c r="S126" s="56" t="s">
        <v>183</v>
      </c>
      <c r="T126" s="57" t="s">
        <v>184</v>
      </c>
    </row>
    <row r="127" spans="2:63" s="1" customFormat="1" ht="22.7" customHeight="1">
      <c r="B127" s="28"/>
      <c r="C127" s="60" t="s">
        <v>185</v>
      </c>
      <c r="J127" s="117">
        <f>BK127</f>
        <v>0</v>
      </c>
      <c r="L127" s="28"/>
      <c r="M127" s="58"/>
      <c r="N127" s="49"/>
      <c r="O127" s="49"/>
      <c r="P127" s="118">
        <f>P128+P215</f>
        <v>0</v>
      </c>
      <c r="Q127" s="49"/>
      <c r="R127" s="118">
        <f>R128+R215</f>
        <v>391.96236090000002</v>
      </c>
      <c r="S127" s="49"/>
      <c r="T127" s="119">
        <f>T128+T215</f>
        <v>0</v>
      </c>
      <c r="AT127" s="13" t="s">
        <v>76</v>
      </c>
      <c r="AU127" s="13" t="s">
        <v>159</v>
      </c>
      <c r="BK127" s="120">
        <f>BK128+BK215</f>
        <v>0</v>
      </c>
    </row>
    <row r="128" spans="2:63" s="11" customFormat="1" ht="25.9" customHeight="1">
      <c r="B128" s="121"/>
      <c r="D128" s="122" t="s">
        <v>76</v>
      </c>
      <c r="E128" s="123" t="s">
        <v>186</v>
      </c>
      <c r="F128" s="123" t="s">
        <v>187</v>
      </c>
      <c r="I128" s="124"/>
      <c r="J128" s="125">
        <f>BK128</f>
        <v>0</v>
      </c>
      <c r="L128" s="121"/>
      <c r="M128" s="126"/>
      <c r="P128" s="127">
        <f>P129+P162+P164+P210+P213</f>
        <v>0</v>
      </c>
      <c r="R128" s="127">
        <f>R129+R162+R164+R210+R213</f>
        <v>391.96236090000002</v>
      </c>
      <c r="T128" s="128">
        <f>T129+T162+T164+T210+T213</f>
        <v>0</v>
      </c>
      <c r="AR128" s="122" t="s">
        <v>85</v>
      </c>
      <c r="AT128" s="129" t="s">
        <v>76</v>
      </c>
      <c r="AU128" s="129" t="s">
        <v>77</v>
      </c>
      <c r="AY128" s="122" t="s">
        <v>188</v>
      </c>
      <c r="BK128" s="130">
        <f>BK129+BK162+BK164+BK210+BK213</f>
        <v>0</v>
      </c>
    </row>
    <row r="129" spans="2:65" s="11" customFormat="1" ht="22.7" customHeight="1">
      <c r="B129" s="121"/>
      <c r="D129" s="122" t="s">
        <v>76</v>
      </c>
      <c r="E129" s="131" t="s">
        <v>85</v>
      </c>
      <c r="F129" s="131" t="s">
        <v>189</v>
      </c>
      <c r="I129" s="124"/>
      <c r="J129" s="132">
        <f>BK129</f>
        <v>0</v>
      </c>
      <c r="L129" s="121"/>
      <c r="M129" s="126"/>
      <c r="P129" s="127">
        <f>SUM(P130:P161)</f>
        <v>0</v>
      </c>
      <c r="R129" s="127">
        <f>SUM(R130:R161)</f>
        <v>251.85516999999999</v>
      </c>
      <c r="T129" s="128">
        <f>SUM(T130:T161)</f>
        <v>0</v>
      </c>
      <c r="AR129" s="122" t="s">
        <v>85</v>
      </c>
      <c r="AT129" s="129" t="s">
        <v>76</v>
      </c>
      <c r="AU129" s="129" t="s">
        <v>85</v>
      </c>
      <c r="AY129" s="122" t="s">
        <v>188</v>
      </c>
      <c r="BK129" s="130">
        <f>SUM(BK130:BK161)</f>
        <v>0</v>
      </c>
    </row>
    <row r="130" spans="2:65" s="1" customFormat="1" ht="37.700000000000003" customHeight="1">
      <c r="B130" s="28"/>
      <c r="C130" s="133" t="s">
        <v>85</v>
      </c>
      <c r="D130" s="133" t="s">
        <v>190</v>
      </c>
      <c r="E130" s="134" t="s">
        <v>2705</v>
      </c>
      <c r="F130" s="135" t="s">
        <v>2706</v>
      </c>
      <c r="G130" s="136" t="s">
        <v>218</v>
      </c>
      <c r="H130" s="137">
        <v>480</v>
      </c>
      <c r="I130" s="138"/>
      <c r="J130" s="139">
        <f t="shared" ref="J130:J161" si="0">ROUND(I130*H130,2)</f>
        <v>0</v>
      </c>
      <c r="K130" s="140"/>
      <c r="L130" s="28"/>
      <c r="M130" s="141" t="s">
        <v>1</v>
      </c>
      <c r="N130" s="142" t="s">
        <v>42</v>
      </c>
      <c r="P130" s="143">
        <f t="shared" ref="P130:P161" si="1">O130*H130</f>
        <v>0</v>
      </c>
      <c r="Q130" s="143">
        <v>4.2000000000000002E-4</v>
      </c>
      <c r="R130" s="143">
        <f t="shared" ref="R130:R161" si="2">Q130*H130</f>
        <v>0.2016</v>
      </c>
      <c r="S130" s="143">
        <v>0</v>
      </c>
      <c r="T130" s="144">
        <f t="shared" ref="T130:T161" si="3">S130*H130</f>
        <v>0</v>
      </c>
      <c r="AR130" s="145" t="s">
        <v>194</v>
      </c>
      <c r="AT130" s="145" t="s">
        <v>190</v>
      </c>
      <c r="AU130" s="145" t="s">
        <v>87</v>
      </c>
      <c r="AY130" s="13" t="s">
        <v>188</v>
      </c>
      <c r="BE130" s="146">
        <f t="shared" ref="BE130:BE161" si="4">IF(N130="základní",J130,0)</f>
        <v>0</v>
      </c>
      <c r="BF130" s="146">
        <f t="shared" ref="BF130:BF161" si="5">IF(N130="snížená",J130,0)</f>
        <v>0</v>
      </c>
      <c r="BG130" s="146">
        <f t="shared" ref="BG130:BG161" si="6">IF(N130="zákl. přenesená",J130,0)</f>
        <v>0</v>
      </c>
      <c r="BH130" s="146">
        <f t="shared" ref="BH130:BH161" si="7">IF(N130="sníž. přenesená",J130,0)</f>
        <v>0</v>
      </c>
      <c r="BI130" s="146">
        <f t="shared" ref="BI130:BI161" si="8">IF(N130="nulová",J130,0)</f>
        <v>0</v>
      </c>
      <c r="BJ130" s="13" t="s">
        <v>85</v>
      </c>
      <c r="BK130" s="146">
        <f t="shared" ref="BK130:BK161" si="9">ROUND(I130*H130,2)</f>
        <v>0</v>
      </c>
      <c r="BL130" s="13" t="s">
        <v>194</v>
      </c>
      <c r="BM130" s="145" t="s">
        <v>3016</v>
      </c>
    </row>
    <row r="131" spans="2:65" s="1" customFormat="1" ht="44.25" customHeight="1">
      <c r="B131" s="28"/>
      <c r="C131" s="133" t="s">
        <v>87</v>
      </c>
      <c r="D131" s="133" t="s">
        <v>190</v>
      </c>
      <c r="E131" s="134" t="s">
        <v>2708</v>
      </c>
      <c r="F131" s="135" t="s">
        <v>2709</v>
      </c>
      <c r="G131" s="136" t="s">
        <v>218</v>
      </c>
      <c r="H131" s="137">
        <v>480</v>
      </c>
      <c r="I131" s="138"/>
      <c r="J131" s="139">
        <f t="shared" si="0"/>
        <v>0</v>
      </c>
      <c r="K131" s="140"/>
      <c r="L131" s="28"/>
      <c r="M131" s="141" t="s">
        <v>1</v>
      </c>
      <c r="N131" s="142" t="s">
        <v>42</v>
      </c>
      <c r="P131" s="143">
        <f t="shared" si="1"/>
        <v>0</v>
      </c>
      <c r="Q131" s="143">
        <v>0</v>
      </c>
      <c r="R131" s="143">
        <f t="shared" si="2"/>
        <v>0</v>
      </c>
      <c r="S131" s="143">
        <v>0</v>
      </c>
      <c r="T131" s="144">
        <f t="shared" si="3"/>
        <v>0</v>
      </c>
      <c r="AR131" s="145" t="s">
        <v>194</v>
      </c>
      <c r="AT131" s="145" t="s">
        <v>190</v>
      </c>
      <c r="AU131" s="145" t="s">
        <v>87</v>
      </c>
      <c r="AY131" s="13" t="s">
        <v>188</v>
      </c>
      <c r="BE131" s="146">
        <f t="shared" si="4"/>
        <v>0</v>
      </c>
      <c r="BF131" s="146">
        <f t="shared" si="5"/>
        <v>0</v>
      </c>
      <c r="BG131" s="146">
        <f t="shared" si="6"/>
        <v>0</v>
      </c>
      <c r="BH131" s="146">
        <f t="shared" si="7"/>
        <v>0</v>
      </c>
      <c r="BI131" s="146">
        <f t="shared" si="8"/>
        <v>0</v>
      </c>
      <c r="BJ131" s="13" t="s">
        <v>85</v>
      </c>
      <c r="BK131" s="146">
        <f t="shared" si="9"/>
        <v>0</v>
      </c>
      <c r="BL131" s="13" t="s">
        <v>194</v>
      </c>
      <c r="BM131" s="145" t="s">
        <v>3017</v>
      </c>
    </row>
    <row r="132" spans="2:65" s="1" customFormat="1" ht="24.2" customHeight="1">
      <c r="B132" s="28"/>
      <c r="C132" s="133" t="s">
        <v>199</v>
      </c>
      <c r="D132" s="133" t="s">
        <v>190</v>
      </c>
      <c r="E132" s="134" t="s">
        <v>2424</v>
      </c>
      <c r="F132" s="135" t="s">
        <v>2425</v>
      </c>
      <c r="G132" s="136" t="s">
        <v>205</v>
      </c>
      <c r="H132" s="137">
        <v>400</v>
      </c>
      <c r="I132" s="138"/>
      <c r="J132" s="139">
        <f t="shared" si="0"/>
        <v>0</v>
      </c>
      <c r="K132" s="140"/>
      <c r="L132" s="28"/>
      <c r="M132" s="141" t="s">
        <v>1</v>
      </c>
      <c r="N132" s="142" t="s">
        <v>42</v>
      </c>
      <c r="P132" s="143">
        <f t="shared" si="1"/>
        <v>0</v>
      </c>
      <c r="Q132" s="143">
        <v>0</v>
      </c>
      <c r="R132" s="143">
        <f t="shared" si="2"/>
        <v>0</v>
      </c>
      <c r="S132" s="143">
        <v>0</v>
      </c>
      <c r="T132" s="144">
        <f t="shared" si="3"/>
        <v>0</v>
      </c>
      <c r="AR132" s="145" t="s">
        <v>194</v>
      </c>
      <c r="AT132" s="145" t="s">
        <v>190</v>
      </c>
      <c r="AU132" s="145" t="s">
        <v>87</v>
      </c>
      <c r="AY132" s="13" t="s">
        <v>188</v>
      </c>
      <c r="BE132" s="146">
        <f t="shared" si="4"/>
        <v>0</v>
      </c>
      <c r="BF132" s="146">
        <f t="shared" si="5"/>
        <v>0</v>
      </c>
      <c r="BG132" s="146">
        <f t="shared" si="6"/>
        <v>0</v>
      </c>
      <c r="BH132" s="146">
        <f t="shared" si="7"/>
        <v>0</v>
      </c>
      <c r="BI132" s="146">
        <f t="shared" si="8"/>
        <v>0</v>
      </c>
      <c r="BJ132" s="13" t="s">
        <v>85</v>
      </c>
      <c r="BK132" s="146">
        <f t="shared" si="9"/>
        <v>0</v>
      </c>
      <c r="BL132" s="13" t="s">
        <v>194</v>
      </c>
      <c r="BM132" s="145" t="s">
        <v>3018</v>
      </c>
    </row>
    <row r="133" spans="2:65" s="1" customFormat="1" ht="44.25" customHeight="1">
      <c r="B133" s="28"/>
      <c r="C133" s="133" t="s">
        <v>194</v>
      </c>
      <c r="D133" s="133" t="s">
        <v>190</v>
      </c>
      <c r="E133" s="134" t="s">
        <v>3019</v>
      </c>
      <c r="F133" s="135" t="s">
        <v>3020</v>
      </c>
      <c r="G133" s="136" t="s">
        <v>258</v>
      </c>
      <c r="H133" s="137">
        <v>520</v>
      </c>
      <c r="I133" s="138"/>
      <c r="J133" s="139">
        <f t="shared" si="0"/>
        <v>0</v>
      </c>
      <c r="K133" s="140"/>
      <c r="L133" s="28"/>
      <c r="M133" s="141" t="s">
        <v>1</v>
      </c>
      <c r="N133" s="142" t="s">
        <v>42</v>
      </c>
      <c r="P133" s="143">
        <f t="shared" si="1"/>
        <v>0</v>
      </c>
      <c r="Q133" s="143">
        <v>0</v>
      </c>
      <c r="R133" s="143">
        <f t="shared" si="2"/>
        <v>0</v>
      </c>
      <c r="S133" s="143">
        <v>0</v>
      </c>
      <c r="T133" s="144">
        <f t="shared" si="3"/>
        <v>0</v>
      </c>
      <c r="AR133" s="145" t="s">
        <v>194</v>
      </c>
      <c r="AT133" s="145" t="s">
        <v>190</v>
      </c>
      <c r="AU133" s="145" t="s">
        <v>87</v>
      </c>
      <c r="AY133" s="13" t="s">
        <v>188</v>
      </c>
      <c r="BE133" s="146">
        <f t="shared" si="4"/>
        <v>0</v>
      </c>
      <c r="BF133" s="146">
        <f t="shared" si="5"/>
        <v>0</v>
      </c>
      <c r="BG133" s="146">
        <f t="shared" si="6"/>
        <v>0</v>
      </c>
      <c r="BH133" s="146">
        <f t="shared" si="7"/>
        <v>0</v>
      </c>
      <c r="BI133" s="146">
        <f t="shared" si="8"/>
        <v>0</v>
      </c>
      <c r="BJ133" s="13" t="s">
        <v>85</v>
      </c>
      <c r="BK133" s="146">
        <f t="shared" si="9"/>
        <v>0</v>
      </c>
      <c r="BL133" s="13" t="s">
        <v>194</v>
      </c>
      <c r="BM133" s="145" t="s">
        <v>3021</v>
      </c>
    </row>
    <row r="134" spans="2:65" s="1" customFormat="1" ht="48.95" customHeight="1">
      <c r="B134" s="28"/>
      <c r="C134" s="133" t="s">
        <v>207</v>
      </c>
      <c r="D134" s="133" t="s">
        <v>190</v>
      </c>
      <c r="E134" s="134" t="s">
        <v>1826</v>
      </c>
      <c r="F134" s="135" t="s">
        <v>1827</v>
      </c>
      <c r="G134" s="136" t="s">
        <v>258</v>
      </c>
      <c r="H134" s="137">
        <v>317</v>
      </c>
      <c r="I134" s="138"/>
      <c r="J134" s="139">
        <f t="shared" si="0"/>
        <v>0</v>
      </c>
      <c r="K134" s="140"/>
      <c r="L134" s="28"/>
      <c r="M134" s="141" t="s">
        <v>1</v>
      </c>
      <c r="N134" s="142" t="s">
        <v>42</v>
      </c>
      <c r="P134" s="143">
        <f t="shared" si="1"/>
        <v>0</v>
      </c>
      <c r="Q134" s="143">
        <v>0</v>
      </c>
      <c r="R134" s="143">
        <f t="shared" si="2"/>
        <v>0</v>
      </c>
      <c r="S134" s="143">
        <v>0</v>
      </c>
      <c r="T134" s="144">
        <f t="shared" si="3"/>
        <v>0</v>
      </c>
      <c r="AR134" s="145" t="s">
        <v>194</v>
      </c>
      <c r="AT134" s="145" t="s">
        <v>190</v>
      </c>
      <c r="AU134" s="145" t="s">
        <v>87</v>
      </c>
      <c r="AY134" s="13" t="s">
        <v>188</v>
      </c>
      <c r="BE134" s="146">
        <f t="shared" si="4"/>
        <v>0</v>
      </c>
      <c r="BF134" s="146">
        <f t="shared" si="5"/>
        <v>0</v>
      </c>
      <c r="BG134" s="146">
        <f t="shared" si="6"/>
        <v>0</v>
      </c>
      <c r="BH134" s="146">
        <f t="shared" si="7"/>
        <v>0</v>
      </c>
      <c r="BI134" s="146">
        <f t="shared" si="8"/>
        <v>0</v>
      </c>
      <c r="BJ134" s="13" t="s">
        <v>85</v>
      </c>
      <c r="BK134" s="146">
        <f t="shared" si="9"/>
        <v>0</v>
      </c>
      <c r="BL134" s="13" t="s">
        <v>194</v>
      </c>
      <c r="BM134" s="145" t="s">
        <v>3022</v>
      </c>
    </row>
    <row r="135" spans="2:65" s="1" customFormat="1" ht="37.700000000000003" customHeight="1">
      <c r="B135" s="28"/>
      <c r="C135" s="133" t="s">
        <v>211</v>
      </c>
      <c r="D135" s="133" t="s">
        <v>190</v>
      </c>
      <c r="E135" s="134" t="s">
        <v>1829</v>
      </c>
      <c r="F135" s="135" t="s">
        <v>1830</v>
      </c>
      <c r="G135" s="136" t="s">
        <v>205</v>
      </c>
      <c r="H135" s="137">
        <v>478</v>
      </c>
      <c r="I135" s="138"/>
      <c r="J135" s="139">
        <f t="shared" si="0"/>
        <v>0</v>
      </c>
      <c r="K135" s="140"/>
      <c r="L135" s="28"/>
      <c r="M135" s="141" t="s">
        <v>1</v>
      </c>
      <c r="N135" s="142" t="s">
        <v>42</v>
      </c>
      <c r="P135" s="143">
        <f t="shared" si="1"/>
        <v>0</v>
      </c>
      <c r="Q135" s="143">
        <v>8.4000000000000003E-4</v>
      </c>
      <c r="R135" s="143">
        <f t="shared" si="2"/>
        <v>0.40152000000000004</v>
      </c>
      <c r="S135" s="143">
        <v>0</v>
      </c>
      <c r="T135" s="144">
        <f t="shared" si="3"/>
        <v>0</v>
      </c>
      <c r="AR135" s="145" t="s">
        <v>194</v>
      </c>
      <c r="AT135" s="145" t="s">
        <v>190</v>
      </c>
      <c r="AU135" s="145" t="s">
        <v>87</v>
      </c>
      <c r="AY135" s="13" t="s">
        <v>188</v>
      </c>
      <c r="BE135" s="146">
        <f t="shared" si="4"/>
        <v>0</v>
      </c>
      <c r="BF135" s="146">
        <f t="shared" si="5"/>
        <v>0</v>
      </c>
      <c r="BG135" s="146">
        <f t="shared" si="6"/>
        <v>0</v>
      </c>
      <c r="BH135" s="146">
        <f t="shared" si="7"/>
        <v>0</v>
      </c>
      <c r="BI135" s="146">
        <f t="shared" si="8"/>
        <v>0</v>
      </c>
      <c r="BJ135" s="13" t="s">
        <v>85</v>
      </c>
      <c r="BK135" s="146">
        <f t="shared" si="9"/>
        <v>0</v>
      </c>
      <c r="BL135" s="13" t="s">
        <v>194</v>
      </c>
      <c r="BM135" s="145" t="s">
        <v>3023</v>
      </c>
    </row>
    <row r="136" spans="2:65" s="1" customFormat="1" ht="37.700000000000003" customHeight="1">
      <c r="B136" s="28"/>
      <c r="C136" s="133" t="s">
        <v>215</v>
      </c>
      <c r="D136" s="133" t="s">
        <v>190</v>
      </c>
      <c r="E136" s="134" t="s">
        <v>2874</v>
      </c>
      <c r="F136" s="135" t="s">
        <v>2875</v>
      </c>
      <c r="G136" s="136" t="s">
        <v>205</v>
      </c>
      <c r="H136" s="137">
        <v>12</v>
      </c>
      <c r="I136" s="138"/>
      <c r="J136" s="139">
        <f t="shared" si="0"/>
        <v>0</v>
      </c>
      <c r="K136" s="140"/>
      <c r="L136" s="28"/>
      <c r="M136" s="141" t="s">
        <v>1</v>
      </c>
      <c r="N136" s="142" t="s">
        <v>42</v>
      </c>
      <c r="P136" s="143">
        <f t="shared" si="1"/>
        <v>0</v>
      </c>
      <c r="Q136" s="143">
        <v>8.4999999999999995E-4</v>
      </c>
      <c r="R136" s="143">
        <f t="shared" si="2"/>
        <v>1.0199999999999999E-2</v>
      </c>
      <c r="S136" s="143">
        <v>0</v>
      </c>
      <c r="T136" s="144">
        <f t="shared" si="3"/>
        <v>0</v>
      </c>
      <c r="AR136" s="145" t="s">
        <v>194</v>
      </c>
      <c r="AT136" s="145" t="s">
        <v>190</v>
      </c>
      <c r="AU136" s="145" t="s">
        <v>87</v>
      </c>
      <c r="AY136" s="13" t="s">
        <v>188</v>
      </c>
      <c r="BE136" s="146">
        <f t="shared" si="4"/>
        <v>0</v>
      </c>
      <c r="BF136" s="146">
        <f t="shared" si="5"/>
        <v>0</v>
      </c>
      <c r="BG136" s="146">
        <f t="shared" si="6"/>
        <v>0</v>
      </c>
      <c r="BH136" s="146">
        <f t="shared" si="7"/>
        <v>0</v>
      </c>
      <c r="BI136" s="146">
        <f t="shared" si="8"/>
        <v>0</v>
      </c>
      <c r="BJ136" s="13" t="s">
        <v>85</v>
      </c>
      <c r="BK136" s="146">
        <f t="shared" si="9"/>
        <v>0</v>
      </c>
      <c r="BL136" s="13" t="s">
        <v>194</v>
      </c>
      <c r="BM136" s="145" t="s">
        <v>3024</v>
      </c>
    </row>
    <row r="137" spans="2:65" s="1" customFormat="1" ht="44.25" customHeight="1">
      <c r="B137" s="28"/>
      <c r="C137" s="133" t="s">
        <v>220</v>
      </c>
      <c r="D137" s="133" t="s">
        <v>190</v>
      </c>
      <c r="E137" s="134" t="s">
        <v>1832</v>
      </c>
      <c r="F137" s="135" t="s">
        <v>1833</v>
      </c>
      <c r="G137" s="136" t="s">
        <v>205</v>
      </c>
      <c r="H137" s="137">
        <v>478</v>
      </c>
      <c r="I137" s="138"/>
      <c r="J137" s="139">
        <f t="shared" si="0"/>
        <v>0</v>
      </c>
      <c r="K137" s="140"/>
      <c r="L137" s="28"/>
      <c r="M137" s="141" t="s">
        <v>1</v>
      </c>
      <c r="N137" s="142" t="s">
        <v>42</v>
      </c>
      <c r="P137" s="143">
        <f t="shared" si="1"/>
        <v>0</v>
      </c>
      <c r="Q137" s="143">
        <v>0</v>
      </c>
      <c r="R137" s="143">
        <f t="shared" si="2"/>
        <v>0</v>
      </c>
      <c r="S137" s="143">
        <v>0</v>
      </c>
      <c r="T137" s="144">
        <f t="shared" si="3"/>
        <v>0</v>
      </c>
      <c r="AR137" s="145" t="s">
        <v>194</v>
      </c>
      <c r="AT137" s="145" t="s">
        <v>190</v>
      </c>
      <c r="AU137" s="145" t="s">
        <v>87</v>
      </c>
      <c r="AY137" s="13" t="s">
        <v>188</v>
      </c>
      <c r="BE137" s="146">
        <f t="shared" si="4"/>
        <v>0</v>
      </c>
      <c r="BF137" s="146">
        <f t="shared" si="5"/>
        <v>0</v>
      </c>
      <c r="BG137" s="146">
        <f t="shared" si="6"/>
        <v>0</v>
      </c>
      <c r="BH137" s="146">
        <f t="shared" si="7"/>
        <v>0</v>
      </c>
      <c r="BI137" s="146">
        <f t="shared" si="8"/>
        <v>0</v>
      </c>
      <c r="BJ137" s="13" t="s">
        <v>85</v>
      </c>
      <c r="BK137" s="146">
        <f t="shared" si="9"/>
        <v>0</v>
      </c>
      <c r="BL137" s="13" t="s">
        <v>194</v>
      </c>
      <c r="BM137" s="145" t="s">
        <v>3025</v>
      </c>
    </row>
    <row r="138" spans="2:65" s="1" customFormat="1" ht="44.25" customHeight="1">
      <c r="B138" s="28"/>
      <c r="C138" s="133" t="s">
        <v>224</v>
      </c>
      <c r="D138" s="133" t="s">
        <v>190</v>
      </c>
      <c r="E138" s="134" t="s">
        <v>2878</v>
      </c>
      <c r="F138" s="135" t="s">
        <v>2879</v>
      </c>
      <c r="G138" s="136" t="s">
        <v>205</v>
      </c>
      <c r="H138" s="137">
        <v>12</v>
      </c>
      <c r="I138" s="138"/>
      <c r="J138" s="139">
        <f t="shared" si="0"/>
        <v>0</v>
      </c>
      <c r="K138" s="140"/>
      <c r="L138" s="28"/>
      <c r="M138" s="141" t="s">
        <v>1</v>
      </c>
      <c r="N138" s="142" t="s">
        <v>42</v>
      </c>
      <c r="P138" s="143">
        <f t="shared" si="1"/>
        <v>0</v>
      </c>
      <c r="Q138" s="143">
        <v>0</v>
      </c>
      <c r="R138" s="143">
        <f t="shared" si="2"/>
        <v>0</v>
      </c>
      <c r="S138" s="143">
        <v>0</v>
      </c>
      <c r="T138" s="144">
        <f t="shared" si="3"/>
        <v>0</v>
      </c>
      <c r="AR138" s="145" t="s">
        <v>194</v>
      </c>
      <c r="AT138" s="145" t="s">
        <v>190</v>
      </c>
      <c r="AU138" s="145" t="s">
        <v>87</v>
      </c>
      <c r="AY138" s="13" t="s">
        <v>188</v>
      </c>
      <c r="BE138" s="146">
        <f t="shared" si="4"/>
        <v>0</v>
      </c>
      <c r="BF138" s="146">
        <f t="shared" si="5"/>
        <v>0</v>
      </c>
      <c r="BG138" s="146">
        <f t="shared" si="6"/>
        <v>0</v>
      </c>
      <c r="BH138" s="146">
        <f t="shared" si="7"/>
        <v>0</v>
      </c>
      <c r="BI138" s="146">
        <f t="shared" si="8"/>
        <v>0</v>
      </c>
      <c r="BJ138" s="13" t="s">
        <v>85</v>
      </c>
      <c r="BK138" s="146">
        <f t="shared" si="9"/>
        <v>0</v>
      </c>
      <c r="BL138" s="13" t="s">
        <v>194</v>
      </c>
      <c r="BM138" s="145" t="s">
        <v>3026</v>
      </c>
    </row>
    <row r="139" spans="2:65" s="1" customFormat="1" ht="24.2" customHeight="1">
      <c r="B139" s="28"/>
      <c r="C139" s="133" t="s">
        <v>228</v>
      </c>
      <c r="D139" s="133" t="s">
        <v>190</v>
      </c>
      <c r="E139" s="134" t="s">
        <v>2881</v>
      </c>
      <c r="F139" s="135" t="s">
        <v>2882</v>
      </c>
      <c r="G139" s="136" t="s">
        <v>205</v>
      </c>
      <c r="H139" s="137">
        <v>272</v>
      </c>
      <c r="I139" s="138"/>
      <c r="J139" s="139">
        <f t="shared" si="0"/>
        <v>0</v>
      </c>
      <c r="K139" s="140"/>
      <c r="L139" s="28"/>
      <c r="M139" s="141" t="s">
        <v>1</v>
      </c>
      <c r="N139" s="142" t="s">
        <v>42</v>
      </c>
      <c r="P139" s="143">
        <f t="shared" si="1"/>
        <v>0</v>
      </c>
      <c r="Q139" s="143">
        <v>6.9999999999999999E-4</v>
      </c>
      <c r="R139" s="143">
        <f t="shared" si="2"/>
        <v>0.19039999999999999</v>
      </c>
      <c r="S139" s="143">
        <v>0</v>
      </c>
      <c r="T139" s="144">
        <f t="shared" si="3"/>
        <v>0</v>
      </c>
      <c r="AR139" s="145" t="s">
        <v>194</v>
      </c>
      <c r="AT139" s="145" t="s">
        <v>190</v>
      </c>
      <c r="AU139" s="145" t="s">
        <v>87</v>
      </c>
      <c r="AY139" s="13" t="s">
        <v>188</v>
      </c>
      <c r="BE139" s="146">
        <f t="shared" si="4"/>
        <v>0</v>
      </c>
      <c r="BF139" s="146">
        <f t="shared" si="5"/>
        <v>0</v>
      </c>
      <c r="BG139" s="146">
        <f t="shared" si="6"/>
        <v>0</v>
      </c>
      <c r="BH139" s="146">
        <f t="shared" si="7"/>
        <v>0</v>
      </c>
      <c r="BI139" s="146">
        <f t="shared" si="8"/>
        <v>0</v>
      </c>
      <c r="BJ139" s="13" t="s">
        <v>85</v>
      </c>
      <c r="BK139" s="146">
        <f t="shared" si="9"/>
        <v>0</v>
      </c>
      <c r="BL139" s="13" t="s">
        <v>194</v>
      </c>
      <c r="BM139" s="145" t="s">
        <v>3027</v>
      </c>
    </row>
    <row r="140" spans="2:65" s="1" customFormat="1" ht="24.2" customHeight="1">
      <c r="B140" s="28"/>
      <c r="C140" s="133" t="s">
        <v>232</v>
      </c>
      <c r="D140" s="133" t="s">
        <v>190</v>
      </c>
      <c r="E140" s="134" t="s">
        <v>3028</v>
      </c>
      <c r="F140" s="135" t="s">
        <v>3029</v>
      </c>
      <c r="G140" s="136" t="s">
        <v>205</v>
      </c>
      <c r="H140" s="137">
        <v>18</v>
      </c>
      <c r="I140" s="138"/>
      <c r="J140" s="139">
        <f t="shared" si="0"/>
        <v>0</v>
      </c>
      <c r="K140" s="140"/>
      <c r="L140" s="28"/>
      <c r="M140" s="141" t="s">
        <v>1</v>
      </c>
      <c r="N140" s="142" t="s">
        <v>42</v>
      </c>
      <c r="P140" s="143">
        <f t="shared" si="1"/>
        <v>0</v>
      </c>
      <c r="Q140" s="143">
        <v>7.2000000000000005E-4</v>
      </c>
      <c r="R140" s="143">
        <f t="shared" si="2"/>
        <v>1.2960000000000001E-2</v>
      </c>
      <c r="S140" s="143">
        <v>0</v>
      </c>
      <c r="T140" s="144">
        <f t="shared" si="3"/>
        <v>0</v>
      </c>
      <c r="AR140" s="145" t="s">
        <v>194</v>
      </c>
      <c r="AT140" s="145" t="s">
        <v>190</v>
      </c>
      <c r="AU140" s="145" t="s">
        <v>87</v>
      </c>
      <c r="AY140" s="13" t="s">
        <v>188</v>
      </c>
      <c r="BE140" s="146">
        <f t="shared" si="4"/>
        <v>0</v>
      </c>
      <c r="BF140" s="146">
        <f t="shared" si="5"/>
        <v>0</v>
      </c>
      <c r="BG140" s="146">
        <f t="shared" si="6"/>
        <v>0</v>
      </c>
      <c r="BH140" s="146">
        <f t="shared" si="7"/>
        <v>0</v>
      </c>
      <c r="BI140" s="146">
        <f t="shared" si="8"/>
        <v>0</v>
      </c>
      <c r="BJ140" s="13" t="s">
        <v>85</v>
      </c>
      <c r="BK140" s="146">
        <f t="shared" si="9"/>
        <v>0</v>
      </c>
      <c r="BL140" s="13" t="s">
        <v>194</v>
      </c>
      <c r="BM140" s="145" t="s">
        <v>3030</v>
      </c>
    </row>
    <row r="141" spans="2:65" s="1" customFormat="1" ht="44.25" customHeight="1">
      <c r="B141" s="28"/>
      <c r="C141" s="133" t="s">
        <v>8</v>
      </c>
      <c r="D141" s="133" t="s">
        <v>190</v>
      </c>
      <c r="E141" s="134" t="s">
        <v>2884</v>
      </c>
      <c r="F141" s="135" t="s">
        <v>2885</v>
      </c>
      <c r="G141" s="136" t="s">
        <v>205</v>
      </c>
      <c r="H141" s="137">
        <v>272</v>
      </c>
      <c r="I141" s="138"/>
      <c r="J141" s="139">
        <f t="shared" si="0"/>
        <v>0</v>
      </c>
      <c r="K141" s="140"/>
      <c r="L141" s="28"/>
      <c r="M141" s="141" t="s">
        <v>1</v>
      </c>
      <c r="N141" s="142" t="s">
        <v>42</v>
      </c>
      <c r="P141" s="143">
        <f t="shared" si="1"/>
        <v>0</v>
      </c>
      <c r="Q141" s="143">
        <v>0</v>
      </c>
      <c r="R141" s="143">
        <f t="shared" si="2"/>
        <v>0</v>
      </c>
      <c r="S141" s="143">
        <v>0</v>
      </c>
      <c r="T141" s="144">
        <f t="shared" si="3"/>
        <v>0</v>
      </c>
      <c r="AR141" s="145" t="s">
        <v>194</v>
      </c>
      <c r="AT141" s="145" t="s">
        <v>190</v>
      </c>
      <c r="AU141" s="145" t="s">
        <v>87</v>
      </c>
      <c r="AY141" s="13" t="s">
        <v>188</v>
      </c>
      <c r="BE141" s="146">
        <f t="shared" si="4"/>
        <v>0</v>
      </c>
      <c r="BF141" s="146">
        <f t="shared" si="5"/>
        <v>0</v>
      </c>
      <c r="BG141" s="146">
        <f t="shared" si="6"/>
        <v>0</v>
      </c>
      <c r="BH141" s="146">
        <f t="shared" si="7"/>
        <v>0</v>
      </c>
      <c r="BI141" s="146">
        <f t="shared" si="8"/>
        <v>0</v>
      </c>
      <c r="BJ141" s="13" t="s">
        <v>85</v>
      </c>
      <c r="BK141" s="146">
        <f t="shared" si="9"/>
        <v>0</v>
      </c>
      <c r="BL141" s="13" t="s">
        <v>194</v>
      </c>
      <c r="BM141" s="145" t="s">
        <v>3031</v>
      </c>
    </row>
    <row r="142" spans="2:65" s="1" customFormat="1" ht="44.25" customHeight="1">
      <c r="B142" s="28"/>
      <c r="C142" s="133" t="s">
        <v>239</v>
      </c>
      <c r="D142" s="133" t="s">
        <v>190</v>
      </c>
      <c r="E142" s="134" t="s">
        <v>3032</v>
      </c>
      <c r="F142" s="135" t="s">
        <v>3033</v>
      </c>
      <c r="G142" s="136" t="s">
        <v>205</v>
      </c>
      <c r="H142" s="137">
        <v>18</v>
      </c>
      <c r="I142" s="138"/>
      <c r="J142" s="139">
        <f t="shared" si="0"/>
        <v>0</v>
      </c>
      <c r="K142" s="140"/>
      <c r="L142" s="28"/>
      <c r="M142" s="141" t="s">
        <v>1</v>
      </c>
      <c r="N142" s="142" t="s">
        <v>42</v>
      </c>
      <c r="P142" s="143">
        <f t="shared" si="1"/>
        <v>0</v>
      </c>
      <c r="Q142" s="143">
        <v>0</v>
      </c>
      <c r="R142" s="143">
        <f t="shared" si="2"/>
        <v>0</v>
      </c>
      <c r="S142" s="143">
        <v>0</v>
      </c>
      <c r="T142" s="144">
        <f t="shared" si="3"/>
        <v>0</v>
      </c>
      <c r="AR142" s="145" t="s">
        <v>194</v>
      </c>
      <c r="AT142" s="145" t="s">
        <v>190</v>
      </c>
      <c r="AU142" s="145" t="s">
        <v>87</v>
      </c>
      <c r="AY142" s="13" t="s">
        <v>188</v>
      </c>
      <c r="BE142" s="146">
        <f t="shared" si="4"/>
        <v>0</v>
      </c>
      <c r="BF142" s="146">
        <f t="shared" si="5"/>
        <v>0</v>
      </c>
      <c r="BG142" s="146">
        <f t="shared" si="6"/>
        <v>0</v>
      </c>
      <c r="BH142" s="146">
        <f t="shared" si="7"/>
        <v>0</v>
      </c>
      <c r="BI142" s="146">
        <f t="shared" si="8"/>
        <v>0</v>
      </c>
      <c r="BJ142" s="13" t="s">
        <v>85</v>
      </c>
      <c r="BK142" s="146">
        <f t="shared" si="9"/>
        <v>0</v>
      </c>
      <c r="BL142" s="13" t="s">
        <v>194</v>
      </c>
      <c r="BM142" s="145" t="s">
        <v>3034</v>
      </c>
    </row>
    <row r="143" spans="2:65" s="1" customFormat="1" ht="33" customHeight="1">
      <c r="B143" s="28"/>
      <c r="C143" s="133" t="s">
        <v>243</v>
      </c>
      <c r="D143" s="133" t="s">
        <v>190</v>
      </c>
      <c r="E143" s="134" t="s">
        <v>2887</v>
      </c>
      <c r="F143" s="135" t="s">
        <v>2888</v>
      </c>
      <c r="G143" s="136" t="s">
        <v>205</v>
      </c>
      <c r="H143" s="137">
        <v>272</v>
      </c>
      <c r="I143" s="138"/>
      <c r="J143" s="139">
        <f t="shared" si="0"/>
        <v>0</v>
      </c>
      <c r="K143" s="140"/>
      <c r="L143" s="28"/>
      <c r="M143" s="141" t="s">
        <v>1</v>
      </c>
      <c r="N143" s="142" t="s">
        <v>42</v>
      </c>
      <c r="P143" s="143">
        <f t="shared" si="1"/>
        <v>0</v>
      </c>
      <c r="Q143" s="143">
        <v>7.9000000000000001E-4</v>
      </c>
      <c r="R143" s="143">
        <f t="shared" si="2"/>
        <v>0.21488000000000002</v>
      </c>
      <c r="S143" s="143">
        <v>0</v>
      </c>
      <c r="T143" s="144">
        <f t="shared" si="3"/>
        <v>0</v>
      </c>
      <c r="AR143" s="145" t="s">
        <v>194</v>
      </c>
      <c r="AT143" s="145" t="s">
        <v>190</v>
      </c>
      <c r="AU143" s="145" t="s">
        <v>87</v>
      </c>
      <c r="AY143" s="13" t="s">
        <v>188</v>
      </c>
      <c r="BE143" s="146">
        <f t="shared" si="4"/>
        <v>0</v>
      </c>
      <c r="BF143" s="146">
        <f t="shared" si="5"/>
        <v>0</v>
      </c>
      <c r="BG143" s="146">
        <f t="shared" si="6"/>
        <v>0</v>
      </c>
      <c r="BH143" s="146">
        <f t="shared" si="7"/>
        <v>0</v>
      </c>
      <c r="BI143" s="146">
        <f t="shared" si="8"/>
        <v>0</v>
      </c>
      <c r="BJ143" s="13" t="s">
        <v>85</v>
      </c>
      <c r="BK143" s="146">
        <f t="shared" si="9"/>
        <v>0</v>
      </c>
      <c r="BL143" s="13" t="s">
        <v>194</v>
      </c>
      <c r="BM143" s="145" t="s">
        <v>3035</v>
      </c>
    </row>
    <row r="144" spans="2:65" s="1" customFormat="1" ht="37.700000000000003" customHeight="1">
      <c r="B144" s="28"/>
      <c r="C144" s="133" t="s">
        <v>247</v>
      </c>
      <c r="D144" s="133" t="s">
        <v>190</v>
      </c>
      <c r="E144" s="134" t="s">
        <v>3036</v>
      </c>
      <c r="F144" s="135" t="s">
        <v>3037</v>
      </c>
      <c r="G144" s="136" t="s">
        <v>205</v>
      </c>
      <c r="H144" s="137">
        <v>18</v>
      </c>
      <c r="I144" s="138"/>
      <c r="J144" s="139">
        <f t="shared" si="0"/>
        <v>0</v>
      </c>
      <c r="K144" s="140"/>
      <c r="L144" s="28"/>
      <c r="M144" s="141" t="s">
        <v>1</v>
      </c>
      <c r="N144" s="142" t="s">
        <v>42</v>
      </c>
      <c r="P144" s="143">
        <f t="shared" si="1"/>
        <v>0</v>
      </c>
      <c r="Q144" s="143">
        <v>1.1199999999999999E-3</v>
      </c>
      <c r="R144" s="143">
        <f t="shared" si="2"/>
        <v>2.0159999999999997E-2</v>
      </c>
      <c r="S144" s="143">
        <v>0</v>
      </c>
      <c r="T144" s="144">
        <f t="shared" si="3"/>
        <v>0</v>
      </c>
      <c r="AR144" s="145" t="s">
        <v>194</v>
      </c>
      <c r="AT144" s="145" t="s">
        <v>190</v>
      </c>
      <c r="AU144" s="145" t="s">
        <v>87</v>
      </c>
      <c r="AY144" s="13" t="s">
        <v>188</v>
      </c>
      <c r="BE144" s="146">
        <f t="shared" si="4"/>
        <v>0</v>
      </c>
      <c r="BF144" s="146">
        <f t="shared" si="5"/>
        <v>0</v>
      </c>
      <c r="BG144" s="146">
        <f t="shared" si="6"/>
        <v>0</v>
      </c>
      <c r="BH144" s="146">
        <f t="shared" si="7"/>
        <v>0</v>
      </c>
      <c r="BI144" s="146">
        <f t="shared" si="8"/>
        <v>0</v>
      </c>
      <c r="BJ144" s="13" t="s">
        <v>85</v>
      </c>
      <c r="BK144" s="146">
        <f t="shared" si="9"/>
        <v>0</v>
      </c>
      <c r="BL144" s="13" t="s">
        <v>194</v>
      </c>
      <c r="BM144" s="145" t="s">
        <v>3038</v>
      </c>
    </row>
    <row r="145" spans="2:65" s="1" customFormat="1" ht="37.700000000000003" customHeight="1">
      <c r="B145" s="28"/>
      <c r="C145" s="133" t="s">
        <v>251</v>
      </c>
      <c r="D145" s="133" t="s">
        <v>190</v>
      </c>
      <c r="E145" s="134" t="s">
        <v>2890</v>
      </c>
      <c r="F145" s="135" t="s">
        <v>2891</v>
      </c>
      <c r="G145" s="136" t="s">
        <v>205</v>
      </c>
      <c r="H145" s="137">
        <v>272</v>
      </c>
      <c r="I145" s="138"/>
      <c r="J145" s="139">
        <f t="shared" si="0"/>
        <v>0</v>
      </c>
      <c r="K145" s="140"/>
      <c r="L145" s="28"/>
      <c r="M145" s="141" t="s">
        <v>1</v>
      </c>
      <c r="N145" s="142" t="s">
        <v>42</v>
      </c>
      <c r="P145" s="143">
        <f t="shared" si="1"/>
        <v>0</v>
      </c>
      <c r="Q145" s="143">
        <v>0</v>
      </c>
      <c r="R145" s="143">
        <f t="shared" si="2"/>
        <v>0</v>
      </c>
      <c r="S145" s="143">
        <v>0</v>
      </c>
      <c r="T145" s="144">
        <f t="shared" si="3"/>
        <v>0</v>
      </c>
      <c r="AR145" s="145" t="s">
        <v>194</v>
      </c>
      <c r="AT145" s="145" t="s">
        <v>190</v>
      </c>
      <c r="AU145" s="145" t="s">
        <v>87</v>
      </c>
      <c r="AY145" s="13" t="s">
        <v>188</v>
      </c>
      <c r="BE145" s="146">
        <f t="shared" si="4"/>
        <v>0</v>
      </c>
      <c r="BF145" s="146">
        <f t="shared" si="5"/>
        <v>0</v>
      </c>
      <c r="BG145" s="146">
        <f t="shared" si="6"/>
        <v>0</v>
      </c>
      <c r="BH145" s="146">
        <f t="shared" si="7"/>
        <v>0</v>
      </c>
      <c r="BI145" s="146">
        <f t="shared" si="8"/>
        <v>0</v>
      </c>
      <c r="BJ145" s="13" t="s">
        <v>85</v>
      </c>
      <c r="BK145" s="146">
        <f t="shared" si="9"/>
        <v>0</v>
      </c>
      <c r="BL145" s="13" t="s">
        <v>194</v>
      </c>
      <c r="BM145" s="145" t="s">
        <v>3039</v>
      </c>
    </row>
    <row r="146" spans="2:65" s="1" customFormat="1" ht="44.25" customHeight="1">
      <c r="B146" s="28"/>
      <c r="C146" s="133" t="s">
        <v>255</v>
      </c>
      <c r="D146" s="133" t="s">
        <v>190</v>
      </c>
      <c r="E146" s="134" t="s">
        <v>3040</v>
      </c>
      <c r="F146" s="135" t="s">
        <v>3041</v>
      </c>
      <c r="G146" s="136" t="s">
        <v>205</v>
      </c>
      <c r="H146" s="137">
        <v>18</v>
      </c>
      <c r="I146" s="138"/>
      <c r="J146" s="139">
        <f t="shared" si="0"/>
        <v>0</v>
      </c>
      <c r="K146" s="140"/>
      <c r="L146" s="28"/>
      <c r="M146" s="141" t="s">
        <v>1</v>
      </c>
      <c r="N146" s="142" t="s">
        <v>42</v>
      </c>
      <c r="P146" s="143">
        <f t="shared" si="1"/>
        <v>0</v>
      </c>
      <c r="Q146" s="143">
        <v>0</v>
      </c>
      <c r="R146" s="143">
        <f t="shared" si="2"/>
        <v>0</v>
      </c>
      <c r="S146" s="143">
        <v>0</v>
      </c>
      <c r="T146" s="144">
        <f t="shared" si="3"/>
        <v>0</v>
      </c>
      <c r="AR146" s="145" t="s">
        <v>194</v>
      </c>
      <c r="AT146" s="145" t="s">
        <v>190</v>
      </c>
      <c r="AU146" s="145" t="s">
        <v>87</v>
      </c>
      <c r="AY146" s="13" t="s">
        <v>188</v>
      </c>
      <c r="BE146" s="146">
        <f t="shared" si="4"/>
        <v>0</v>
      </c>
      <c r="BF146" s="146">
        <f t="shared" si="5"/>
        <v>0</v>
      </c>
      <c r="BG146" s="146">
        <f t="shared" si="6"/>
        <v>0</v>
      </c>
      <c r="BH146" s="146">
        <f t="shared" si="7"/>
        <v>0</v>
      </c>
      <c r="BI146" s="146">
        <f t="shared" si="8"/>
        <v>0</v>
      </c>
      <c r="BJ146" s="13" t="s">
        <v>85</v>
      </c>
      <c r="BK146" s="146">
        <f t="shared" si="9"/>
        <v>0</v>
      </c>
      <c r="BL146" s="13" t="s">
        <v>194</v>
      </c>
      <c r="BM146" s="145" t="s">
        <v>3042</v>
      </c>
    </row>
    <row r="147" spans="2:65" s="1" customFormat="1" ht="55.5" customHeight="1">
      <c r="B147" s="28"/>
      <c r="C147" s="133" t="s">
        <v>260</v>
      </c>
      <c r="D147" s="133" t="s">
        <v>190</v>
      </c>
      <c r="E147" s="134" t="s">
        <v>1835</v>
      </c>
      <c r="F147" s="135" t="s">
        <v>1836</v>
      </c>
      <c r="G147" s="136" t="s">
        <v>258</v>
      </c>
      <c r="H147" s="137">
        <v>301</v>
      </c>
      <c r="I147" s="138"/>
      <c r="J147" s="139">
        <f t="shared" si="0"/>
        <v>0</v>
      </c>
      <c r="K147" s="140"/>
      <c r="L147" s="28"/>
      <c r="M147" s="141" t="s">
        <v>1</v>
      </c>
      <c r="N147" s="142" t="s">
        <v>42</v>
      </c>
      <c r="P147" s="143">
        <f t="shared" si="1"/>
        <v>0</v>
      </c>
      <c r="Q147" s="143">
        <v>0</v>
      </c>
      <c r="R147" s="143">
        <f t="shared" si="2"/>
        <v>0</v>
      </c>
      <c r="S147" s="143">
        <v>0</v>
      </c>
      <c r="T147" s="144">
        <f t="shared" si="3"/>
        <v>0</v>
      </c>
      <c r="AR147" s="145" t="s">
        <v>194</v>
      </c>
      <c r="AT147" s="145" t="s">
        <v>190</v>
      </c>
      <c r="AU147" s="145" t="s">
        <v>87</v>
      </c>
      <c r="AY147" s="13" t="s">
        <v>188</v>
      </c>
      <c r="BE147" s="146">
        <f t="shared" si="4"/>
        <v>0</v>
      </c>
      <c r="BF147" s="146">
        <f t="shared" si="5"/>
        <v>0</v>
      </c>
      <c r="BG147" s="146">
        <f t="shared" si="6"/>
        <v>0</v>
      </c>
      <c r="BH147" s="146">
        <f t="shared" si="7"/>
        <v>0</v>
      </c>
      <c r="BI147" s="146">
        <f t="shared" si="8"/>
        <v>0</v>
      </c>
      <c r="BJ147" s="13" t="s">
        <v>85</v>
      </c>
      <c r="BK147" s="146">
        <f t="shared" si="9"/>
        <v>0</v>
      </c>
      <c r="BL147" s="13" t="s">
        <v>194</v>
      </c>
      <c r="BM147" s="145" t="s">
        <v>3043</v>
      </c>
    </row>
    <row r="148" spans="2:65" s="1" customFormat="1" ht="62.85" customHeight="1">
      <c r="B148" s="28"/>
      <c r="C148" s="133" t="s">
        <v>264</v>
      </c>
      <c r="D148" s="133" t="s">
        <v>190</v>
      </c>
      <c r="E148" s="134" t="s">
        <v>3044</v>
      </c>
      <c r="F148" s="135" t="s">
        <v>3045</v>
      </c>
      <c r="G148" s="136" t="s">
        <v>258</v>
      </c>
      <c r="H148" s="137">
        <v>301</v>
      </c>
      <c r="I148" s="138"/>
      <c r="J148" s="139">
        <f t="shared" si="0"/>
        <v>0</v>
      </c>
      <c r="K148" s="140"/>
      <c r="L148" s="28"/>
      <c r="M148" s="141" t="s">
        <v>1</v>
      </c>
      <c r="N148" s="142" t="s">
        <v>42</v>
      </c>
      <c r="P148" s="143">
        <f t="shared" si="1"/>
        <v>0</v>
      </c>
      <c r="Q148" s="143">
        <v>0</v>
      </c>
      <c r="R148" s="143">
        <f t="shared" si="2"/>
        <v>0</v>
      </c>
      <c r="S148" s="143">
        <v>0</v>
      </c>
      <c r="T148" s="144">
        <f t="shared" si="3"/>
        <v>0</v>
      </c>
      <c r="AR148" s="145" t="s">
        <v>194</v>
      </c>
      <c r="AT148" s="145" t="s">
        <v>190</v>
      </c>
      <c r="AU148" s="145" t="s">
        <v>87</v>
      </c>
      <c r="AY148" s="13" t="s">
        <v>188</v>
      </c>
      <c r="BE148" s="146">
        <f t="shared" si="4"/>
        <v>0</v>
      </c>
      <c r="BF148" s="146">
        <f t="shared" si="5"/>
        <v>0</v>
      </c>
      <c r="BG148" s="146">
        <f t="shared" si="6"/>
        <v>0</v>
      </c>
      <c r="BH148" s="146">
        <f t="shared" si="7"/>
        <v>0</v>
      </c>
      <c r="BI148" s="146">
        <f t="shared" si="8"/>
        <v>0</v>
      </c>
      <c r="BJ148" s="13" t="s">
        <v>85</v>
      </c>
      <c r="BK148" s="146">
        <f t="shared" si="9"/>
        <v>0</v>
      </c>
      <c r="BL148" s="13" t="s">
        <v>194</v>
      </c>
      <c r="BM148" s="145" t="s">
        <v>3046</v>
      </c>
    </row>
    <row r="149" spans="2:65" s="1" customFormat="1" ht="62.85" customHeight="1">
      <c r="B149" s="28"/>
      <c r="C149" s="133" t="s">
        <v>269</v>
      </c>
      <c r="D149" s="133" t="s">
        <v>190</v>
      </c>
      <c r="E149" s="134" t="s">
        <v>256</v>
      </c>
      <c r="F149" s="135" t="s">
        <v>1838</v>
      </c>
      <c r="G149" s="136" t="s">
        <v>258</v>
      </c>
      <c r="H149" s="137">
        <v>301</v>
      </c>
      <c r="I149" s="138"/>
      <c r="J149" s="139">
        <f t="shared" si="0"/>
        <v>0</v>
      </c>
      <c r="K149" s="140"/>
      <c r="L149" s="28"/>
      <c r="M149" s="141" t="s">
        <v>1</v>
      </c>
      <c r="N149" s="142" t="s">
        <v>42</v>
      </c>
      <c r="P149" s="143">
        <f t="shared" si="1"/>
        <v>0</v>
      </c>
      <c r="Q149" s="143">
        <v>0</v>
      </c>
      <c r="R149" s="143">
        <f t="shared" si="2"/>
        <v>0</v>
      </c>
      <c r="S149" s="143">
        <v>0</v>
      </c>
      <c r="T149" s="144">
        <f t="shared" si="3"/>
        <v>0</v>
      </c>
      <c r="AR149" s="145" t="s">
        <v>194</v>
      </c>
      <c r="AT149" s="145" t="s">
        <v>190</v>
      </c>
      <c r="AU149" s="145" t="s">
        <v>87</v>
      </c>
      <c r="AY149" s="13" t="s">
        <v>188</v>
      </c>
      <c r="BE149" s="146">
        <f t="shared" si="4"/>
        <v>0</v>
      </c>
      <c r="BF149" s="146">
        <f t="shared" si="5"/>
        <v>0</v>
      </c>
      <c r="BG149" s="146">
        <f t="shared" si="6"/>
        <v>0</v>
      </c>
      <c r="BH149" s="146">
        <f t="shared" si="7"/>
        <v>0</v>
      </c>
      <c r="BI149" s="146">
        <f t="shared" si="8"/>
        <v>0</v>
      </c>
      <c r="BJ149" s="13" t="s">
        <v>85</v>
      </c>
      <c r="BK149" s="146">
        <f t="shared" si="9"/>
        <v>0</v>
      </c>
      <c r="BL149" s="13" t="s">
        <v>194</v>
      </c>
      <c r="BM149" s="145" t="s">
        <v>3047</v>
      </c>
    </row>
    <row r="150" spans="2:65" s="1" customFormat="1" ht="66.75" customHeight="1">
      <c r="B150" s="28"/>
      <c r="C150" s="133" t="s">
        <v>7</v>
      </c>
      <c r="D150" s="133" t="s">
        <v>190</v>
      </c>
      <c r="E150" s="134" t="s">
        <v>261</v>
      </c>
      <c r="F150" s="135" t="s">
        <v>1840</v>
      </c>
      <c r="G150" s="136" t="s">
        <v>258</v>
      </c>
      <c r="H150" s="137">
        <v>3010</v>
      </c>
      <c r="I150" s="138"/>
      <c r="J150" s="139">
        <f t="shared" si="0"/>
        <v>0</v>
      </c>
      <c r="K150" s="140"/>
      <c r="L150" s="28"/>
      <c r="M150" s="141" t="s">
        <v>1</v>
      </c>
      <c r="N150" s="142" t="s">
        <v>42</v>
      </c>
      <c r="P150" s="143">
        <f t="shared" si="1"/>
        <v>0</v>
      </c>
      <c r="Q150" s="143">
        <v>0</v>
      </c>
      <c r="R150" s="143">
        <f t="shared" si="2"/>
        <v>0</v>
      </c>
      <c r="S150" s="143">
        <v>0</v>
      </c>
      <c r="T150" s="144">
        <f t="shared" si="3"/>
        <v>0</v>
      </c>
      <c r="AR150" s="145" t="s">
        <v>194</v>
      </c>
      <c r="AT150" s="145" t="s">
        <v>190</v>
      </c>
      <c r="AU150" s="145" t="s">
        <v>87</v>
      </c>
      <c r="AY150" s="13" t="s">
        <v>188</v>
      </c>
      <c r="BE150" s="146">
        <f t="shared" si="4"/>
        <v>0</v>
      </c>
      <c r="BF150" s="146">
        <f t="shared" si="5"/>
        <v>0</v>
      </c>
      <c r="BG150" s="146">
        <f t="shared" si="6"/>
        <v>0</v>
      </c>
      <c r="BH150" s="146">
        <f t="shared" si="7"/>
        <v>0</v>
      </c>
      <c r="BI150" s="146">
        <f t="shared" si="8"/>
        <v>0</v>
      </c>
      <c r="BJ150" s="13" t="s">
        <v>85</v>
      </c>
      <c r="BK150" s="146">
        <f t="shared" si="9"/>
        <v>0</v>
      </c>
      <c r="BL150" s="13" t="s">
        <v>194</v>
      </c>
      <c r="BM150" s="145" t="s">
        <v>3048</v>
      </c>
    </row>
    <row r="151" spans="2:65" s="1" customFormat="1" ht="44.25" customHeight="1">
      <c r="B151" s="28"/>
      <c r="C151" s="133" t="s">
        <v>277</v>
      </c>
      <c r="D151" s="133" t="s">
        <v>190</v>
      </c>
      <c r="E151" s="134" t="s">
        <v>3049</v>
      </c>
      <c r="F151" s="135" t="s">
        <v>3050</v>
      </c>
      <c r="G151" s="136" t="s">
        <v>258</v>
      </c>
      <c r="H151" s="137">
        <v>301</v>
      </c>
      <c r="I151" s="138"/>
      <c r="J151" s="139">
        <f t="shared" si="0"/>
        <v>0</v>
      </c>
      <c r="K151" s="140"/>
      <c r="L151" s="28"/>
      <c r="M151" s="141" t="s">
        <v>1</v>
      </c>
      <c r="N151" s="142" t="s">
        <v>42</v>
      </c>
      <c r="P151" s="143">
        <f t="shared" si="1"/>
        <v>0</v>
      </c>
      <c r="Q151" s="143">
        <v>0</v>
      </c>
      <c r="R151" s="143">
        <f t="shared" si="2"/>
        <v>0</v>
      </c>
      <c r="S151" s="143">
        <v>0</v>
      </c>
      <c r="T151" s="144">
        <f t="shared" si="3"/>
        <v>0</v>
      </c>
      <c r="AR151" s="145" t="s">
        <v>194</v>
      </c>
      <c r="AT151" s="145" t="s">
        <v>190</v>
      </c>
      <c r="AU151" s="145" t="s">
        <v>87</v>
      </c>
      <c r="AY151" s="13" t="s">
        <v>188</v>
      </c>
      <c r="BE151" s="146">
        <f t="shared" si="4"/>
        <v>0</v>
      </c>
      <c r="BF151" s="146">
        <f t="shared" si="5"/>
        <v>0</v>
      </c>
      <c r="BG151" s="146">
        <f t="shared" si="6"/>
        <v>0</v>
      </c>
      <c r="BH151" s="146">
        <f t="shared" si="7"/>
        <v>0</v>
      </c>
      <c r="BI151" s="146">
        <f t="shared" si="8"/>
        <v>0</v>
      </c>
      <c r="BJ151" s="13" t="s">
        <v>85</v>
      </c>
      <c r="BK151" s="146">
        <f t="shared" si="9"/>
        <v>0</v>
      </c>
      <c r="BL151" s="13" t="s">
        <v>194</v>
      </c>
      <c r="BM151" s="145" t="s">
        <v>3051</v>
      </c>
    </row>
    <row r="152" spans="2:65" s="1" customFormat="1" ht="44.25" customHeight="1">
      <c r="B152" s="28"/>
      <c r="C152" s="133" t="s">
        <v>282</v>
      </c>
      <c r="D152" s="133" t="s">
        <v>190</v>
      </c>
      <c r="E152" s="134" t="s">
        <v>265</v>
      </c>
      <c r="F152" s="135" t="s">
        <v>354</v>
      </c>
      <c r="G152" s="136" t="s">
        <v>267</v>
      </c>
      <c r="H152" s="137">
        <v>602</v>
      </c>
      <c r="I152" s="138"/>
      <c r="J152" s="139">
        <f t="shared" si="0"/>
        <v>0</v>
      </c>
      <c r="K152" s="140"/>
      <c r="L152" s="28"/>
      <c r="M152" s="141" t="s">
        <v>1</v>
      </c>
      <c r="N152" s="142" t="s">
        <v>42</v>
      </c>
      <c r="P152" s="143">
        <f t="shared" si="1"/>
        <v>0</v>
      </c>
      <c r="Q152" s="143">
        <v>0</v>
      </c>
      <c r="R152" s="143">
        <f t="shared" si="2"/>
        <v>0</v>
      </c>
      <c r="S152" s="143">
        <v>0</v>
      </c>
      <c r="T152" s="144">
        <f t="shared" si="3"/>
        <v>0</v>
      </c>
      <c r="AR152" s="145" t="s">
        <v>194</v>
      </c>
      <c r="AT152" s="145" t="s">
        <v>190</v>
      </c>
      <c r="AU152" s="145" t="s">
        <v>87</v>
      </c>
      <c r="AY152" s="13" t="s">
        <v>188</v>
      </c>
      <c r="BE152" s="146">
        <f t="shared" si="4"/>
        <v>0</v>
      </c>
      <c r="BF152" s="146">
        <f t="shared" si="5"/>
        <v>0</v>
      </c>
      <c r="BG152" s="146">
        <f t="shared" si="6"/>
        <v>0</v>
      </c>
      <c r="BH152" s="146">
        <f t="shared" si="7"/>
        <v>0</v>
      </c>
      <c r="BI152" s="146">
        <f t="shared" si="8"/>
        <v>0</v>
      </c>
      <c r="BJ152" s="13" t="s">
        <v>85</v>
      </c>
      <c r="BK152" s="146">
        <f t="shared" si="9"/>
        <v>0</v>
      </c>
      <c r="BL152" s="13" t="s">
        <v>194</v>
      </c>
      <c r="BM152" s="145" t="s">
        <v>3052</v>
      </c>
    </row>
    <row r="153" spans="2:65" s="1" customFormat="1" ht="44.25" customHeight="1">
      <c r="B153" s="28"/>
      <c r="C153" s="133" t="s">
        <v>286</v>
      </c>
      <c r="D153" s="133" t="s">
        <v>190</v>
      </c>
      <c r="E153" s="134" t="s">
        <v>1846</v>
      </c>
      <c r="F153" s="135" t="s">
        <v>1847</v>
      </c>
      <c r="G153" s="136" t="s">
        <v>258</v>
      </c>
      <c r="H153" s="137">
        <v>536</v>
      </c>
      <c r="I153" s="138"/>
      <c r="J153" s="139">
        <f t="shared" si="0"/>
        <v>0</v>
      </c>
      <c r="K153" s="140"/>
      <c r="L153" s="28"/>
      <c r="M153" s="141" t="s">
        <v>1</v>
      </c>
      <c r="N153" s="142" t="s">
        <v>42</v>
      </c>
      <c r="P153" s="143">
        <f t="shared" si="1"/>
        <v>0</v>
      </c>
      <c r="Q153" s="143">
        <v>0</v>
      </c>
      <c r="R153" s="143">
        <f t="shared" si="2"/>
        <v>0</v>
      </c>
      <c r="S153" s="143">
        <v>0</v>
      </c>
      <c r="T153" s="144">
        <f t="shared" si="3"/>
        <v>0</v>
      </c>
      <c r="AR153" s="145" t="s">
        <v>194</v>
      </c>
      <c r="AT153" s="145" t="s">
        <v>190</v>
      </c>
      <c r="AU153" s="145" t="s">
        <v>87</v>
      </c>
      <c r="AY153" s="13" t="s">
        <v>188</v>
      </c>
      <c r="BE153" s="146">
        <f t="shared" si="4"/>
        <v>0</v>
      </c>
      <c r="BF153" s="146">
        <f t="shared" si="5"/>
        <v>0</v>
      </c>
      <c r="BG153" s="146">
        <f t="shared" si="6"/>
        <v>0</v>
      </c>
      <c r="BH153" s="146">
        <f t="shared" si="7"/>
        <v>0</v>
      </c>
      <c r="BI153" s="146">
        <f t="shared" si="8"/>
        <v>0</v>
      </c>
      <c r="BJ153" s="13" t="s">
        <v>85</v>
      </c>
      <c r="BK153" s="146">
        <f t="shared" si="9"/>
        <v>0</v>
      </c>
      <c r="BL153" s="13" t="s">
        <v>194</v>
      </c>
      <c r="BM153" s="145" t="s">
        <v>3053</v>
      </c>
    </row>
    <row r="154" spans="2:65" s="1" customFormat="1" ht="66.75" customHeight="1">
      <c r="B154" s="28"/>
      <c r="C154" s="133" t="s">
        <v>290</v>
      </c>
      <c r="D154" s="133" t="s">
        <v>190</v>
      </c>
      <c r="E154" s="134" t="s">
        <v>1852</v>
      </c>
      <c r="F154" s="135" t="s">
        <v>1853</v>
      </c>
      <c r="G154" s="136" t="s">
        <v>258</v>
      </c>
      <c r="H154" s="137">
        <v>132</v>
      </c>
      <c r="I154" s="138"/>
      <c r="J154" s="139">
        <f t="shared" si="0"/>
        <v>0</v>
      </c>
      <c r="K154" s="140"/>
      <c r="L154" s="28"/>
      <c r="M154" s="141" t="s">
        <v>1</v>
      </c>
      <c r="N154" s="142" t="s">
        <v>42</v>
      </c>
      <c r="P154" s="143">
        <f t="shared" si="1"/>
        <v>0</v>
      </c>
      <c r="Q154" s="143">
        <v>0</v>
      </c>
      <c r="R154" s="143">
        <f t="shared" si="2"/>
        <v>0</v>
      </c>
      <c r="S154" s="143">
        <v>0</v>
      </c>
      <c r="T154" s="144">
        <f t="shared" si="3"/>
        <v>0</v>
      </c>
      <c r="AR154" s="145" t="s">
        <v>194</v>
      </c>
      <c r="AT154" s="145" t="s">
        <v>190</v>
      </c>
      <c r="AU154" s="145" t="s">
        <v>87</v>
      </c>
      <c r="AY154" s="13" t="s">
        <v>188</v>
      </c>
      <c r="BE154" s="146">
        <f t="shared" si="4"/>
        <v>0</v>
      </c>
      <c r="BF154" s="146">
        <f t="shared" si="5"/>
        <v>0</v>
      </c>
      <c r="BG154" s="146">
        <f t="shared" si="6"/>
        <v>0</v>
      </c>
      <c r="BH154" s="146">
        <f t="shared" si="7"/>
        <v>0</v>
      </c>
      <c r="BI154" s="146">
        <f t="shared" si="8"/>
        <v>0</v>
      </c>
      <c r="BJ154" s="13" t="s">
        <v>85</v>
      </c>
      <c r="BK154" s="146">
        <f t="shared" si="9"/>
        <v>0</v>
      </c>
      <c r="BL154" s="13" t="s">
        <v>194</v>
      </c>
      <c r="BM154" s="145" t="s">
        <v>3054</v>
      </c>
    </row>
    <row r="155" spans="2:65" s="1" customFormat="1" ht="16.5" customHeight="1">
      <c r="B155" s="28"/>
      <c r="C155" s="153" t="s">
        <v>294</v>
      </c>
      <c r="D155" s="153" t="s">
        <v>433</v>
      </c>
      <c r="E155" s="154" t="s">
        <v>1855</v>
      </c>
      <c r="F155" s="155" t="s">
        <v>1856</v>
      </c>
      <c r="G155" s="156" t="s">
        <v>267</v>
      </c>
      <c r="H155" s="157">
        <v>250.8</v>
      </c>
      <c r="I155" s="158"/>
      <c r="J155" s="159">
        <f t="shared" si="0"/>
        <v>0</v>
      </c>
      <c r="K155" s="160"/>
      <c r="L155" s="161"/>
      <c r="M155" s="162" t="s">
        <v>1</v>
      </c>
      <c r="N155" s="163" t="s">
        <v>42</v>
      </c>
      <c r="P155" s="143">
        <f t="shared" si="1"/>
        <v>0</v>
      </c>
      <c r="Q155" s="143">
        <v>1</v>
      </c>
      <c r="R155" s="143">
        <f t="shared" si="2"/>
        <v>250.8</v>
      </c>
      <c r="S155" s="143">
        <v>0</v>
      </c>
      <c r="T155" s="144">
        <f t="shared" si="3"/>
        <v>0</v>
      </c>
      <c r="AR155" s="145" t="s">
        <v>220</v>
      </c>
      <c r="AT155" s="145" t="s">
        <v>433</v>
      </c>
      <c r="AU155" s="145" t="s">
        <v>87</v>
      </c>
      <c r="AY155" s="13" t="s">
        <v>188</v>
      </c>
      <c r="BE155" s="146">
        <f t="shared" si="4"/>
        <v>0</v>
      </c>
      <c r="BF155" s="146">
        <f t="shared" si="5"/>
        <v>0</v>
      </c>
      <c r="BG155" s="146">
        <f t="shared" si="6"/>
        <v>0</v>
      </c>
      <c r="BH155" s="146">
        <f t="shared" si="7"/>
        <v>0</v>
      </c>
      <c r="BI155" s="146">
        <f t="shared" si="8"/>
        <v>0</v>
      </c>
      <c r="BJ155" s="13" t="s">
        <v>85</v>
      </c>
      <c r="BK155" s="146">
        <f t="shared" si="9"/>
        <v>0</v>
      </c>
      <c r="BL155" s="13" t="s">
        <v>194</v>
      </c>
      <c r="BM155" s="145" t="s">
        <v>3055</v>
      </c>
    </row>
    <row r="156" spans="2:65" s="1" customFormat="1" ht="55.5" customHeight="1">
      <c r="B156" s="28"/>
      <c r="C156" s="133" t="s">
        <v>298</v>
      </c>
      <c r="D156" s="133" t="s">
        <v>190</v>
      </c>
      <c r="E156" s="134" t="s">
        <v>1858</v>
      </c>
      <c r="F156" s="135" t="s">
        <v>1859</v>
      </c>
      <c r="G156" s="136" t="s">
        <v>205</v>
      </c>
      <c r="H156" s="137">
        <v>115</v>
      </c>
      <c r="I156" s="138"/>
      <c r="J156" s="139">
        <f t="shared" si="0"/>
        <v>0</v>
      </c>
      <c r="K156" s="140"/>
      <c r="L156" s="28"/>
      <c r="M156" s="141" t="s">
        <v>1</v>
      </c>
      <c r="N156" s="142" t="s">
        <v>42</v>
      </c>
      <c r="P156" s="143">
        <f t="shared" si="1"/>
        <v>0</v>
      </c>
      <c r="Q156" s="143">
        <v>0</v>
      </c>
      <c r="R156" s="143">
        <f t="shared" si="2"/>
        <v>0</v>
      </c>
      <c r="S156" s="143">
        <v>0</v>
      </c>
      <c r="T156" s="144">
        <f t="shared" si="3"/>
        <v>0</v>
      </c>
      <c r="AR156" s="145" t="s">
        <v>194</v>
      </c>
      <c r="AT156" s="145" t="s">
        <v>190</v>
      </c>
      <c r="AU156" s="145" t="s">
        <v>87</v>
      </c>
      <c r="AY156" s="13" t="s">
        <v>188</v>
      </c>
      <c r="BE156" s="146">
        <f t="shared" si="4"/>
        <v>0</v>
      </c>
      <c r="BF156" s="146">
        <f t="shared" si="5"/>
        <v>0</v>
      </c>
      <c r="BG156" s="146">
        <f t="shared" si="6"/>
        <v>0</v>
      </c>
      <c r="BH156" s="146">
        <f t="shared" si="7"/>
        <v>0</v>
      </c>
      <c r="BI156" s="146">
        <f t="shared" si="8"/>
        <v>0</v>
      </c>
      <c r="BJ156" s="13" t="s">
        <v>85</v>
      </c>
      <c r="BK156" s="146">
        <f t="shared" si="9"/>
        <v>0</v>
      </c>
      <c r="BL156" s="13" t="s">
        <v>194</v>
      </c>
      <c r="BM156" s="145" t="s">
        <v>3056</v>
      </c>
    </row>
    <row r="157" spans="2:65" s="1" customFormat="1" ht="37.700000000000003" customHeight="1">
      <c r="B157" s="28"/>
      <c r="C157" s="133" t="s">
        <v>302</v>
      </c>
      <c r="D157" s="133" t="s">
        <v>190</v>
      </c>
      <c r="E157" s="134" t="s">
        <v>3057</v>
      </c>
      <c r="F157" s="135" t="s">
        <v>3058</v>
      </c>
      <c r="G157" s="136" t="s">
        <v>205</v>
      </c>
      <c r="H157" s="137">
        <v>115</v>
      </c>
      <c r="I157" s="138"/>
      <c r="J157" s="139">
        <f t="shared" si="0"/>
        <v>0</v>
      </c>
      <c r="K157" s="140"/>
      <c r="L157" s="28"/>
      <c r="M157" s="141" t="s">
        <v>1</v>
      </c>
      <c r="N157" s="142" t="s">
        <v>42</v>
      </c>
      <c r="P157" s="143">
        <f t="shared" si="1"/>
        <v>0</v>
      </c>
      <c r="Q157" s="143">
        <v>0</v>
      </c>
      <c r="R157" s="143">
        <f t="shared" si="2"/>
        <v>0</v>
      </c>
      <c r="S157" s="143">
        <v>0</v>
      </c>
      <c r="T157" s="144">
        <f t="shared" si="3"/>
        <v>0</v>
      </c>
      <c r="AR157" s="145" t="s">
        <v>194</v>
      </c>
      <c r="AT157" s="145" t="s">
        <v>190</v>
      </c>
      <c r="AU157" s="145" t="s">
        <v>87</v>
      </c>
      <c r="AY157" s="13" t="s">
        <v>188</v>
      </c>
      <c r="BE157" s="146">
        <f t="shared" si="4"/>
        <v>0</v>
      </c>
      <c r="BF157" s="146">
        <f t="shared" si="5"/>
        <v>0</v>
      </c>
      <c r="BG157" s="146">
        <f t="shared" si="6"/>
        <v>0</v>
      </c>
      <c r="BH157" s="146">
        <f t="shared" si="7"/>
        <v>0</v>
      </c>
      <c r="BI157" s="146">
        <f t="shared" si="8"/>
        <v>0</v>
      </c>
      <c r="BJ157" s="13" t="s">
        <v>85</v>
      </c>
      <c r="BK157" s="146">
        <f t="shared" si="9"/>
        <v>0</v>
      </c>
      <c r="BL157" s="13" t="s">
        <v>194</v>
      </c>
      <c r="BM157" s="145" t="s">
        <v>3059</v>
      </c>
    </row>
    <row r="158" spans="2:65" s="1" customFormat="1" ht="37.700000000000003" customHeight="1">
      <c r="B158" s="28"/>
      <c r="C158" s="133" t="s">
        <v>306</v>
      </c>
      <c r="D158" s="133" t="s">
        <v>190</v>
      </c>
      <c r="E158" s="134" t="s">
        <v>2443</v>
      </c>
      <c r="F158" s="135" t="s">
        <v>2444</v>
      </c>
      <c r="G158" s="136" t="s">
        <v>205</v>
      </c>
      <c r="H158" s="137">
        <v>115</v>
      </c>
      <c r="I158" s="138"/>
      <c r="J158" s="139">
        <f t="shared" si="0"/>
        <v>0</v>
      </c>
      <c r="K158" s="140"/>
      <c r="L158" s="28"/>
      <c r="M158" s="141" t="s">
        <v>1</v>
      </c>
      <c r="N158" s="142" t="s">
        <v>42</v>
      </c>
      <c r="P158" s="143">
        <f t="shared" si="1"/>
        <v>0</v>
      </c>
      <c r="Q158" s="143">
        <v>0</v>
      </c>
      <c r="R158" s="143">
        <f t="shared" si="2"/>
        <v>0</v>
      </c>
      <c r="S158" s="143">
        <v>0</v>
      </c>
      <c r="T158" s="144">
        <f t="shared" si="3"/>
        <v>0</v>
      </c>
      <c r="AR158" s="145" t="s">
        <v>194</v>
      </c>
      <c r="AT158" s="145" t="s">
        <v>190</v>
      </c>
      <c r="AU158" s="145" t="s">
        <v>87</v>
      </c>
      <c r="AY158" s="13" t="s">
        <v>188</v>
      </c>
      <c r="BE158" s="146">
        <f t="shared" si="4"/>
        <v>0</v>
      </c>
      <c r="BF158" s="146">
        <f t="shared" si="5"/>
        <v>0</v>
      </c>
      <c r="BG158" s="146">
        <f t="shared" si="6"/>
        <v>0</v>
      </c>
      <c r="BH158" s="146">
        <f t="shared" si="7"/>
        <v>0</v>
      </c>
      <c r="BI158" s="146">
        <f t="shared" si="8"/>
        <v>0</v>
      </c>
      <c r="BJ158" s="13" t="s">
        <v>85</v>
      </c>
      <c r="BK158" s="146">
        <f t="shared" si="9"/>
        <v>0</v>
      </c>
      <c r="BL158" s="13" t="s">
        <v>194</v>
      </c>
      <c r="BM158" s="145" t="s">
        <v>3060</v>
      </c>
    </row>
    <row r="159" spans="2:65" s="1" customFormat="1" ht="16.5" customHeight="1">
      <c r="B159" s="28"/>
      <c r="C159" s="153" t="s">
        <v>310</v>
      </c>
      <c r="D159" s="153" t="s">
        <v>433</v>
      </c>
      <c r="E159" s="154" t="s">
        <v>2446</v>
      </c>
      <c r="F159" s="155" t="s">
        <v>2447</v>
      </c>
      <c r="G159" s="156" t="s">
        <v>377</v>
      </c>
      <c r="H159" s="157">
        <v>3.45</v>
      </c>
      <c r="I159" s="158"/>
      <c r="J159" s="159">
        <f t="shared" si="0"/>
        <v>0</v>
      </c>
      <c r="K159" s="160"/>
      <c r="L159" s="161"/>
      <c r="M159" s="162" t="s">
        <v>1</v>
      </c>
      <c r="N159" s="163" t="s">
        <v>42</v>
      </c>
      <c r="P159" s="143">
        <f t="shared" si="1"/>
        <v>0</v>
      </c>
      <c r="Q159" s="143">
        <v>1E-3</v>
      </c>
      <c r="R159" s="143">
        <f t="shared" si="2"/>
        <v>3.4500000000000004E-3</v>
      </c>
      <c r="S159" s="143">
        <v>0</v>
      </c>
      <c r="T159" s="144">
        <f t="shared" si="3"/>
        <v>0</v>
      </c>
      <c r="AR159" s="145" t="s">
        <v>220</v>
      </c>
      <c r="AT159" s="145" t="s">
        <v>433</v>
      </c>
      <c r="AU159" s="145" t="s">
        <v>87</v>
      </c>
      <c r="AY159" s="13" t="s">
        <v>188</v>
      </c>
      <c r="BE159" s="146">
        <f t="shared" si="4"/>
        <v>0</v>
      </c>
      <c r="BF159" s="146">
        <f t="shared" si="5"/>
        <v>0</v>
      </c>
      <c r="BG159" s="146">
        <f t="shared" si="6"/>
        <v>0</v>
      </c>
      <c r="BH159" s="146">
        <f t="shared" si="7"/>
        <v>0</v>
      </c>
      <c r="BI159" s="146">
        <f t="shared" si="8"/>
        <v>0</v>
      </c>
      <c r="BJ159" s="13" t="s">
        <v>85</v>
      </c>
      <c r="BK159" s="146">
        <f t="shared" si="9"/>
        <v>0</v>
      </c>
      <c r="BL159" s="13" t="s">
        <v>194</v>
      </c>
      <c r="BM159" s="145" t="s">
        <v>3061</v>
      </c>
    </row>
    <row r="160" spans="2:65" s="1" customFormat="1" ht="21.75" customHeight="1">
      <c r="B160" s="28"/>
      <c r="C160" s="133" t="s">
        <v>314</v>
      </c>
      <c r="D160" s="133" t="s">
        <v>190</v>
      </c>
      <c r="E160" s="134" t="s">
        <v>2732</v>
      </c>
      <c r="F160" s="135" t="s">
        <v>2733</v>
      </c>
      <c r="G160" s="136" t="s">
        <v>205</v>
      </c>
      <c r="H160" s="137">
        <v>115</v>
      </c>
      <c r="I160" s="138"/>
      <c r="J160" s="139">
        <f t="shared" si="0"/>
        <v>0</v>
      </c>
      <c r="K160" s="140"/>
      <c r="L160" s="28"/>
      <c r="M160" s="141" t="s">
        <v>1</v>
      </c>
      <c r="N160" s="142" t="s">
        <v>42</v>
      </c>
      <c r="P160" s="143">
        <f t="shared" si="1"/>
        <v>0</v>
      </c>
      <c r="Q160" s="143">
        <v>0</v>
      </c>
      <c r="R160" s="143">
        <f t="shared" si="2"/>
        <v>0</v>
      </c>
      <c r="S160" s="143">
        <v>0</v>
      </c>
      <c r="T160" s="144">
        <f t="shared" si="3"/>
        <v>0</v>
      </c>
      <c r="AR160" s="145" t="s">
        <v>194</v>
      </c>
      <c r="AT160" s="145" t="s">
        <v>190</v>
      </c>
      <c r="AU160" s="145" t="s">
        <v>87</v>
      </c>
      <c r="AY160" s="13" t="s">
        <v>188</v>
      </c>
      <c r="BE160" s="146">
        <f t="shared" si="4"/>
        <v>0</v>
      </c>
      <c r="BF160" s="146">
        <f t="shared" si="5"/>
        <v>0</v>
      </c>
      <c r="BG160" s="146">
        <f t="shared" si="6"/>
        <v>0</v>
      </c>
      <c r="BH160" s="146">
        <f t="shared" si="7"/>
        <v>0</v>
      </c>
      <c r="BI160" s="146">
        <f t="shared" si="8"/>
        <v>0</v>
      </c>
      <c r="BJ160" s="13" t="s">
        <v>85</v>
      </c>
      <c r="BK160" s="146">
        <f t="shared" si="9"/>
        <v>0</v>
      </c>
      <c r="BL160" s="13" t="s">
        <v>194</v>
      </c>
      <c r="BM160" s="145" t="s">
        <v>3062</v>
      </c>
    </row>
    <row r="161" spans="2:65" s="1" customFormat="1" ht="48.95" customHeight="1">
      <c r="B161" s="28"/>
      <c r="C161" s="133" t="s">
        <v>318</v>
      </c>
      <c r="D161" s="133" t="s">
        <v>190</v>
      </c>
      <c r="E161" s="134" t="s">
        <v>2669</v>
      </c>
      <c r="F161" s="135" t="s">
        <v>2735</v>
      </c>
      <c r="G161" s="136" t="s">
        <v>205</v>
      </c>
      <c r="H161" s="137">
        <v>115</v>
      </c>
      <c r="I161" s="138"/>
      <c r="J161" s="139">
        <f t="shared" si="0"/>
        <v>0</v>
      </c>
      <c r="K161" s="140"/>
      <c r="L161" s="28"/>
      <c r="M161" s="141" t="s">
        <v>1</v>
      </c>
      <c r="N161" s="142" t="s">
        <v>42</v>
      </c>
      <c r="P161" s="143">
        <f t="shared" si="1"/>
        <v>0</v>
      </c>
      <c r="Q161" s="143">
        <v>0</v>
      </c>
      <c r="R161" s="143">
        <f t="shared" si="2"/>
        <v>0</v>
      </c>
      <c r="S161" s="143">
        <v>0</v>
      </c>
      <c r="T161" s="144">
        <f t="shared" si="3"/>
        <v>0</v>
      </c>
      <c r="AR161" s="145" t="s">
        <v>194</v>
      </c>
      <c r="AT161" s="145" t="s">
        <v>190</v>
      </c>
      <c r="AU161" s="145" t="s">
        <v>87</v>
      </c>
      <c r="AY161" s="13" t="s">
        <v>188</v>
      </c>
      <c r="BE161" s="146">
        <f t="shared" si="4"/>
        <v>0</v>
      </c>
      <c r="BF161" s="146">
        <f t="shared" si="5"/>
        <v>0</v>
      </c>
      <c r="BG161" s="146">
        <f t="shared" si="6"/>
        <v>0</v>
      </c>
      <c r="BH161" s="146">
        <f t="shared" si="7"/>
        <v>0</v>
      </c>
      <c r="BI161" s="146">
        <f t="shared" si="8"/>
        <v>0</v>
      </c>
      <c r="BJ161" s="13" t="s">
        <v>85</v>
      </c>
      <c r="BK161" s="146">
        <f t="shared" si="9"/>
        <v>0</v>
      </c>
      <c r="BL161" s="13" t="s">
        <v>194</v>
      </c>
      <c r="BM161" s="145" t="s">
        <v>3063</v>
      </c>
    </row>
    <row r="162" spans="2:65" s="11" customFormat="1" ht="22.7" customHeight="1">
      <c r="B162" s="121"/>
      <c r="D162" s="122" t="s">
        <v>76</v>
      </c>
      <c r="E162" s="131" t="s">
        <v>194</v>
      </c>
      <c r="F162" s="131" t="s">
        <v>710</v>
      </c>
      <c r="I162" s="124"/>
      <c r="J162" s="132">
        <f>BK162</f>
        <v>0</v>
      </c>
      <c r="L162" s="121"/>
      <c r="M162" s="126"/>
      <c r="P162" s="127">
        <f>P163</f>
        <v>0</v>
      </c>
      <c r="R162" s="127">
        <f>R163</f>
        <v>121.76558800000001</v>
      </c>
      <c r="T162" s="128">
        <f>T163</f>
        <v>0</v>
      </c>
      <c r="AR162" s="122" t="s">
        <v>85</v>
      </c>
      <c r="AT162" s="129" t="s">
        <v>76</v>
      </c>
      <c r="AU162" s="129" t="s">
        <v>85</v>
      </c>
      <c r="AY162" s="122" t="s">
        <v>188</v>
      </c>
      <c r="BK162" s="130">
        <f>BK163</f>
        <v>0</v>
      </c>
    </row>
    <row r="163" spans="2:65" s="1" customFormat="1" ht="33" customHeight="1">
      <c r="B163" s="28"/>
      <c r="C163" s="133" t="s">
        <v>324</v>
      </c>
      <c r="D163" s="133" t="s">
        <v>190</v>
      </c>
      <c r="E163" s="134" t="s">
        <v>1861</v>
      </c>
      <c r="F163" s="135" t="s">
        <v>1862</v>
      </c>
      <c r="G163" s="136" t="s">
        <v>258</v>
      </c>
      <c r="H163" s="137">
        <v>64.400000000000006</v>
      </c>
      <c r="I163" s="138"/>
      <c r="J163" s="139">
        <f>ROUND(I163*H163,2)</f>
        <v>0</v>
      </c>
      <c r="K163" s="140"/>
      <c r="L163" s="28"/>
      <c r="M163" s="141" t="s">
        <v>1</v>
      </c>
      <c r="N163" s="142" t="s">
        <v>42</v>
      </c>
      <c r="P163" s="143">
        <f>O163*H163</f>
        <v>0</v>
      </c>
      <c r="Q163" s="143">
        <v>1.8907700000000001</v>
      </c>
      <c r="R163" s="143">
        <f>Q163*H163</f>
        <v>121.76558800000001</v>
      </c>
      <c r="S163" s="143">
        <v>0</v>
      </c>
      <c r="T163" s="144">
        <f>S163*H163</f>
        <v>0</v>
      </c>
      <c r="AR163" s="145" t="s">
        <v>194</v>
      </c>
      <c r="AT163" s="145" t="s">
        <v>190</v>
      </c>
      <c r="AU163" s="145" t="s">
        <v>87</v>
      </c>
      <c r="AY163" s="13" t="s">
        <v>188</v>
      </c>
      <c r="BE163" s="146">
        <f>IF(N163="základní",J163,0)</f>
        <v>0</v>
      </c>
      <c r="BF163" s="146">
        <f>IF(N163="snížená",J163,0)</f>
        <v>0</v>
      </c>
      <c r="BG163" s="146">
        <f>IF(N163="zákl. přenesená",J163,0)</f>
        <v>0</v>
      </c>
      <c r="BH163" s="146">
        <f>IF(N163="sníž. přenesená",J163,0)</f>
        <v>0</v>
      </c>
      <c r="BI163" s="146">
        <f>IF(N163="nulová",J163,0)</f>
        <v>0</v>
      </c>
      <c r="BJ163" s="13" t="s">
        <v>85</v>
      </c>
      <c r="BK163" s="146">
        <f>ROUND(I163*H163,2)</f>
        <v>0</v>
      </c>
      <c r="BL163" s="13" t="s">
        <v>194</v>
      </c>
      <c r="BM163" s="145" t="s">
        <v>3064</v>
      </c>
    </row>
    <row r="164" spans="2:65" s="11" customFormat="1" ht="22.7" customHeight="1">
      <c r="B164" s="121"/>
      <c r="D164" s="122" t="s">
        <v>76</v>
      </c>
      <c r="E164" s="131" t="s">
        <v>220</v>
      </c>
      <c r="F164" s="131" t="s">
        <v>478</v>
      </c>
      <c r="I164" s="124"/>
      <c r="J164" s="132">
        <f>BK164</f>
        <v>0</v>
      </c>
      <c r="L164" s="121"/>
      <c r="M164" s="126"/>
      <c r="P164" s="127">
        <f>SUM(P165:P209)</f>
        <v>0</v>
      </c>
      <c r="R164" s="127">
        <f>SUM(R165:R209)</f>
        <v>10.175374900000001</v>
      </c>
      <c r="T164" s="128">
        <f>SUM(T165:T209)</f>
        <v>0</v>
      </c>
      <c r="AR164" s="122" t="s">
        <v>85</v>
      </c>
      <c r="AT164" s="129" t="s">
        <v>76</v>
      </c>
      <c r="AU164" s="129" t="s">
        <v>85</v>
      </c>
      <c r="AY164" s="122" t="s">
        <v>188</v>
      </c>
      <c r="BK164" s="130">
        <f>SUM(BK165:BK209)</f>
        <v>0</v>
      </c>
    </row>
    <row r="165" spans="2:65" s="1" customFormat="1" ht="24.2" customHeight="1">
      <c r="B165" s="28"/>
      <c r="C165" s="133" t="s">
        <v>328</v>
      </c>
      <c r="D165" s="133" t="s">
        <v>190</v>
      </c>
      <c r="E165" s="134" t="s">
        <v>3065</v>
      </c>
      <c r="F165" s="135" t="s">
        <v>3066</v>
      </c>
      <c r="G165" s="136" t="s">
        <v>218</v>
      </c>
      <c r="H165" s="137">
        <v>7</v>
      </c>
      <c r="I165" s="138"/>
      <c r="J165" s="139">
        <f t="shared" ref="J165:J209" si="10">ROUND(I165*H165,2)</f>
        <v>0</v>
      </c>
      <c r="K165" s="140"/>
      <c r="L165" s="28"/>
      <c r="M165" s="141" t="s">
        <v>1</v>
      </c>
      <c r="N165" s="142" t="s">
        <v>42</v>
      </c>
      <c r="P165" s="143">
        <f t="shared" ref="P165:P209" si="11">O165*H165</f>
        <v>0</v>
      </c>
      <c r="Q165" s="143">
        <v>1.0000000000000001E-5</v>
      </c>
      <c r="R165" s="143">
        <f t="shared" ref="R165:R209" si="12">Q165*H165</f>
        <v>7.0000000000000007E-5</v>
      </c>
      <c r="S165" s="143">
        <v>0</v>
      </c>
      <c r="T165" s="144">
        <f t="shared" ref="T165:T209" si="13">S165*H165</f>
        <v>0</v>
      </c>
      <c r="AR165" s="145" t="s">
        <v>194</v>
      </c>
      <c r="AT165" s="145" t="s">
        <v>190</v>
      </c>
      <c r="AU165" s="145" t="s">
        <v>87</v>
      </c>
      <c r="AY165" s="13" t="s">
        <v>188</v>
      </c>
      <c r="BE165" s="146">
        <f t="shared" ref="BE165:BE209" si="14">IF(N165="základní",J165,0)</f>
        <v>0</v>
      </c>
      <c r="BF165" s="146">
        <f t="shared" ref="BF165:BF209" si="15">IF(N165="snížená",J165,0)</f>
        <v>0</v>
      </c>
      <c r="BG165" s="146">
        <f t="shared" ref="BG165:BG209" si="16">IF(N165="zákl. přenesená",J165,0)</f>
        <v>0</v>
      </c>
      <c r="BH165" s="146">
        <f t="shared" ref="BH165:BH209" si="17">IF(N165="sníž. přenesená",J165,0)</f>
        <v>0</v>
      </c>
      <c r="BI165" s="146">
        <f t="shared" ref="BI165:BI209" si="18">IF(N165="nulová",J165,0)</f>
        <v>0</v>
      </c>
      <c r="BJ165" s="13" t="s">
        <v>85</v>
      </c>
      <c r="BK165" s="146">
        <f t="shared" ref="BK165:BK209" si="19">ROUND(I165*H165,2)</f>
        <v>0</v>
      </c>
      <c r="BL165" s="13" t="s">
        <v>194</v>
      </c>
      <c r="BM165" s="145" t="s">
        <v>3067</v>
      </c>
    </row>
    <row r="166" spans="2:65" s="1" customFormat="1" ht="24.2" customHeight="1">
      <c r="B166" s="28"/>
      <c r="C166" s="153" t="s">
        <v>332</v>
      </c>
      <c r="D166" s="153" t="s">
        <v>433</v>
      </c>
      <c r="E166" s="154" t="s">
        <v>3068</v>
      </c>
      <c r="F166" s="155" t="s">
        <v>3069</v>
      </c>
      <c r="G166" s="156" t="s">
        <v>218</v>
      </c>
      <c r="H166" s="157">
        <v>7.21</v>
      </c>
      <c r="I166" s="158"/>
      <c r="J166" s="159">
        <f t="shared" si="10"/>
        <v>0</v>
      </c>
      <c r="K166" s="160"/>
      <c r="L166" s="161"/>
      <c r="M166" s="162" t="s">
        <v>1</v>
      </c>
      <c r="N166" s="163" t="s">
        <v>42</v>
      </c>
      <c r="P166" s="143">
        <f t="shared" si="11"/>
        <v>0</v>
      </c>
      <c r="Q166" s="143">
        <v>1.4499999999999999E-3</v>
      </c>
      <c r="R166" s="143">
        <f t="shared" si="12"/>
        <v>1.0454499999999999E-2</v>
      </c>
      <c r="S166" s="143">
        <v>0</v>
      </c>
      <c r="T166" s="144">
        <f t="shared" si="13"/>
        <v>0</v>
      </c>
      <c r="AR166" s="145" t="s">
        <v>220</v>
      </c>
      <c r="AT166" s="145" t="s">
        <v>433</v>
      </c>
      <c r="AU166" s="145" t="s">
        <v>87</v>
      </c>
      <c r="AY166" s="13" t="s">
        <v>188</v>
      </c>
      <c r="BE166" s="146">
        <f t="shared" si="14"/>
        <v>0</v>
      </c>
      <c r="BF166" s="146">
        <f t="shared" si="15"/>
        <v>0</v>
      </c>
      <c r="BG166" s="146">
        <f t="shared" si="16"/>
        <v>0</v>
      </c>
      <c r="BH166" s="146">
        <f t="shared" si="17"/>
        <v>0</v>
      </c>
      <c r="BI166" s="146">
        <f t="shared" si="18"/>
        <v>0</v>
      </c>
      <c r="BJ166" s="13" t="s">
        <v>85</v>
      </c>
      <c r="BK166" s="146">
        <f t="shared" si="19"/>
        <v>0</v>
      </c>
      <c r="BL166" s="13" t="s">
        <v>194</v>
      </c>
      <c r="BM166" s="145" t="s">
        <v>3070</v>
      </c>
    </row>
    <row r="167" spans="2:65" s="1" customFormat="1" ht="24.2" customHeight="1">
      <c r="B167" s="28"/>
      <c r="C167" s="133" t="s">
        <v>336</v>
      </c>
      <c r="D167" s="133" t="s">
        <v>190</v>
      </c>
      <c r="E167" s="134" t="s">
        <v>3071</v>
      </c>
      <c r="F167" s="135" t="s">
        <v>3072</v>
      </c>
      <c r="G167" s="136" t="s">
        <v>218</v>
      </c>
      <c r="H167" s="137">
        <v>7</v>
      </c>
      <c r="I167" s="138"/>
      <c r="J167" s="139">
        <f t="shared" si="10"/>
        <v>0</v>
      </c>
      <c r="K167" s="140"/>
      <c r="L167" s="28"/>
      <c r="M167" s="141" t="s">
        <v>1</v>
      </c>
      <c r="N167" s="142" t="s">
        <v>42</v>
      </c>
      <c r="P167" s="143">
        <f t="shared" si="11"/>
        <v>0</v>
      </c>
      <c r="Q167" s="143">
        <v>1.0000000000000001E-5</v>
      </c>
      <c r="R167" s="143">
        <f t="shared" si="12"/>
        <v>7.0000000000000007E-5</v>
      </c>
      <c r="S167" s="143">
        <v>0</v>
      </c>
      <c r="T167" s="144">
        <f t="shared" si="13"/>
        <v>0</v>
      </c>
      <c r="AR167" s="145" t="s">
        <v>194</v>
      </c>
      <c r="AT167" s="145" t="s">
        <v>190</v>
      </c>
      <c r="AU167" s="145" t="s">
        <v>87</v>
      </c>
      <c r="AY167" s="13" t="s">
        <v>188</v>
      </c>
      <c r="BE167" s="146">
        <f t="shared" si="14"/>
        <v>0</v>
      </c>
      <c r="BF167" s="146">
        <f t="shared" si="15"/>
        <v>0</v>
      </c>
      <c r="BG167" s="146">
        <f t="shared" si="16"/>
        <v>0</v>
      </c>
      <c r="BH167" s="146">
        <f t="shared" si="17"/>
        <v>0</v>
      </c>
      <c r="BI167" s="146">
        <f t="shared" si="18"/>
        <v>0</v>
      </c>
      <c r="BJ167" s="13" t="s">
        <v>85</v>
      </c>
      <c r="BK167" s="146">
        <f t="shared" si="19"/>
        <v>0</v>
      </c>
      <c r="BL167" s="13" t="s">
        <v>194</v>
      </c>
      <c r="BM167" s="145" t="s">
        <v>3073</v>
      </c>
    </row>
    <row r="168" spans="2:65" s="1" customFormat="1" ht="16.5" customHeight="1">
      <c r="B168" s="28"/>
      <c r="C168" s="153" t="s">
        <v>340</v>
      </c>
      <c r="D168" s="153" t="s">
        <v>433</v>
      </c>
      <c r="E168" s="154" t="s">
        <v>3074</v>
      </c>
      <c r="F168" s="155" t="s">
        <v>3075</v>
      </c>
      <c r="G168" s="156" t="s">
        <v>218</v>
      </c>
      <c r="H168" s="157">
        <v>7.21</v>
      </c>
      <c r="I168" s="158"/>
      <c r="J168" s="159">
        <f t="shared" si="10"/>
        <v>0</v>
      </c>
      <c r="K168" s="160"/>
      <c r="L168" s="161"/>
      <c r="M168" s="162" t="s">
        <v>1</v>
      </c>
      <c r="N168" s="163" t="s">
        <v>42</v>
      </c>
      <c r="P168" s="143">
        <f t="shared" si="11"/>
        <v>0</v>
      </c>
      <c r="Q168" s="143">
        <v>1.5399999999999999E-3</v>
      </c>
      <c r="R168" s="143">
        <f t="shared" si="12"/>
        <v>1.1103399999999999E-2</v>
      </c>
      <c r="S168" s="143">
        <v>0</v>
      </c>
      <c r="T168" s="144">
        <f t="shared" si="13"/>
        <v>0</v>
      </c>
      <c r="AR168" s="145" t="s">
        <v>220</v>
      </c>
      <c r="AT168" s="145" t="s">
        <v>433</v>
      </c>
      <c r="AU168" s="145" t="s">
        <v>87</v>
      </c>
      <c r="AY168" s="13" t="s">
        <v>188</v>
      </c>
      <c r="BE168" s="146">
        <f t="shared" si="14"/>
        <v>0</v>
      </c>
      <c r="BF168" s="146">
        <f t="shared" si="15"/>
        <v>0</v>
      </c>
      <c r="BG168" s="146">
        <f t="shared" si="16"/>
        <v>0</v>
      </c>
      <c r="BH168" s="146">
        <f t="shared" si="17"/>
        <v>0</v>
      </c>
      <c r="BI168" s="146">
        <f t="shared" si="18"/>
        <v>0</v>
      </c>
      <c r="BJ168" s="13" t="s">
        <v>85</v>
      </c>
      <c r="BK168" s="146">
        <f t="shared" si="19"/>
        <v>0</v>
      </c>
      <c r="BL168" s="13" t="s">
        <v>194</v>
      </c>
      <c r="BM168" s="145" t="s">
        <v>3076</v>
      </c>
    </row>
    <row r="169" spans="2:65" s="1" customFormat="1" ht="24.2" customHeight="1">
      <c r="B169" s="28"/>
      <c r="C169" s="133" t="s">
        <v>344</v>
      </c>
      <c r="D169" s="133" t="s">
        <v>190</v>
      </c>
      <c r="E169" s="134" t="s">
        <v>3077</v>
      </c>
      <c r="F169" s="135" t="s">
        <v>3078</v>
      </c>
      <c r="G169" s="136" t="s">
        <v>218</v>
      </c>
      <c r="H169" s="137">
        <v>66</v>
      </c>
      <c r="I169" s="138"/>
      <c r="J169" s="139">
        <f t="shared" si="10"/>
        <v>0</v>
      </c>
      <c r="K169" s="140"/>
      <c r="L169" s="28"/>
      <c r="M169" s="141" t="s">
        <v>1</v>
      </c>
      <c r="N169" s="142" t="s">
        <v>42</v>
      </c>
      <c r="P169" s="143">
        <f t="shared" si="11"/>
        <v>0</v>
      </c>
      <c r="Q169" s="143">
        <v>1.0000000000000001E-5</v>
      </c>
      <c r="R169" s="143">
        <f t="shared" si="12"/>
        <v>6.600000000000001E-4</v>
      </c>
      <c r="S169" s="143">
        <v>0</v>
      </c>
      <c r="T169" s="144">
        <f t="shared" si="13"/>
        <v>0</v>
      </c>
      <c r="AR169" s="145" t="s">
        <v>194</v>
      </c>
      <c r="AT169" s="145" t="s">
        <v>190</v>
      </c>
      <c r="AU169" s="145" t="s">
        <v>87</v>
      </c>
      <c r="AY169" s="13" t="s">
        <v>188</v>
      </c>
      <c r="BE169" s="146">
        <f t="shared" si="14"/>
        <v>0</v>
      </c>
      <c r="BF169" s="146">
        <f t="shared" si="15"/>
        <v>0</v>
      </c>
      <c r="BG169" s="146">
        <f t="shared" si="16"/>
        <v>0</v>
      </c>
      <c r="BH169" s="146">
        <f t="shared" si="17"/>
        <v>0</v>
      </c>
      <c r="BI169" s="146">
        <f t="shared" si="18"/>
        <v>0</v>
      </c>
      <c r="BJ169" s="13" t="s">
        <v>85</v>
      </c>
      <c r="BK169" s="146">
        <f t="shared" si="19"/>
        <v>0</v>
      </c>
      <c r="BL169" s="13" t="s">
        <v>194</v>
      </c>
      <c r="BM169" s="145" t="s">
        <v>3079</v>
      </c>
    </row>
    <row r="170" spans="2:65" s="1" customFormat="1" ht="24.2" customHeight="1">
      <c r="B170" s="28"/>
      <c r="C170" s="153" t="s">
        <v>348</v>
      </c>
      <c r="D170" s="153" t="s">
        <v>433</v>
      </c>
      <c r="E170" s="154" t="s">
        <v>3080</v>
      </c>
      <c r="F170" s="155" t="s">
        <v>3081</v>
      </c>
      <c r="G170" s="156" t="s">
        <v>218</v>
      </c>
      <c r="H170" s="157">
        <v>67.98</v>
      </c>
      <c r="I170" s="158"/>
      <c r="J170" s="159">
        <f t="shared" si="10"/>
        <v>0</v>
      </c>
      <c r="K170" s="160"/>
      <c r="L170" s="161"/>
      <c r="M170" s="162" t="s">
        <v>1</v>
      </c>
      <c r="N170" s="163" t="s">
        <v>42</v>
      </c>
      <c r="P170" s="143">
        <f t="shared" si="11"/>
        <v>0</v>
      </c>
      <c r="Q170" s="143">
        <v>2.6700000000000001E-3</v>
      </c>
      <c r="R170" s="143">
        <f t="shared" si="12"/>
        <v>0.18150660000000002</v>
      </c>
      <c r="S170" s="143">
        <v>0</v>
      </c>
      <c r="T170" s="144">
        <f t="shared" si="13"/>
        <v>0</v>
      </c>
      <c r="AR170" s="145" t="s">
        <v>220</v>
      </c>
      <c r="AT170" s="145" t="s">
        <v>433</v>
      </c>
      <c r="AU170" s="145" t="s">
        <v>87</v>
      </c>
      <c r="AY170" s="13" t="s">
        <v>188</v>
      </c>
      <c r="BE170" s="146">
        <f t="shared" si="14"/>
        <v>0</v>
      </c>
      <c r="BF170" s="146">
        <f t="shared" si="15"/>
        <v>0</v>
      </c>
      <c r="BG170" s="146">
        <f t="shared" si="16"/>
        <v>0</v>
      </c>
      <c r="BH170" s="146">
        <f t="shared" si="17"/>
        <v>0</v>
      </c>
      <c r="BI170" s="146">
        <f t="shared" si="18"/>
        <v>0</v>
      </c>
      <c r="BJ170" s="13" t="s">
        <v>85</v>
      </c>
      <c r="BK170" s="146">
        <f t="shared" si="19"/>
        <v>0</v>
      </c>
      <c r="BL170" s="13" t="s">
        <v>194</v>
      </c>
      <c r="BM170" s="145" t="s">
        <v>3082</v>
      </c>
    </row>
    <row r="171" spans="2:65" s="1" customFormat="1" ht="24.2" customHeight="1">
      <c r="B171" s="28"/>
      <c r="C171" s="133" t="s">
        <v>352</v>
      </c>
      <c r="D171" s="133" t="s">
        <v>190</v>
      </c>
      <c r="E171" s="134" t="s">
        <v>3083</v>
      </c>
      <c r="F171" s="135" t="s">
        <v>3084</v>
      </c>
      <c r="G171" s="136" t="s">
        <v>218</v>
      </c>
      <c r="H171" s="137">
        <v>125</v>
      </c>
      <c r="I171" s="138"/>
      <c r="J171" s="139">
        <f t="shared" si="10"/>
        <v>0</v>
      </c>
      <c r="K171" s="140"/>
      <c r="L171" s="28"/>
      <c r="M171" s="141" t="s">
        <v>1</v>
      </c>
      <c r="N171" s="142" t="s">
        <v>42</v>
      </c>
      <c r="P171" s="143">
        <f t="shared" si="11"/>
        <v>0</v>
      </c>
      <c r="Q171" s="143">
        <v>1.0000000000000001E-5</v>
      </c>
      <c r="R171" s="143">
        <f t="shared" si="12"/>
        <v>1.25E-3</v>
      </c>
      <c r="S171" s="143">
        <v>0</v>
      </c>
      <c r="T171" s="144">
        <f t="shared" si="13"/>
        <v>0</v>
      </c>
      <c r="AR171" s="145" t="s">
        <v>194</v>
      </c>
      <c r="AT171" s="145" t="s">
        <v>190</v>
      </c>
      <c r="AU171" s="145" t="s">
        <v>87</v>
      </c>
      <c r="AY171" s="13" t="s">
        <v>188</v>
      </c>
      <c r="BE171" s="146">
        <f t="shared" si="14"/>
        <v>0</v>
      </c>
      <c r="BF171" s="146">
        <f t="shared" si="15"/>
        <v>0</v>
      </c>
      <c r="BG171" s="146">
        <f t="shared" si="16"/>
        <v>0</v>
      </c>
      <c r="BH171" s="146">
        <f t="shared" si="17"/>
        <v>0</v>
      </c>
      <c r="BI171" s="146">
        <f t="shared" si="18"/>
        <v>0</v>
      </c>
      <c r="BJ171" s="13" t="s">
        <v>85</v>
      </c>
      <c r="BK171" s="146">
        <f t="shared" si="19"/>
        <v>0</v>
      </c>
      <c r="BL171" s="13" t="s">
        <v>194</v>
      </c>
      <c r="BM171" s="145" t="s">
        <v>3085</v>
      </c>
    </row>
    <row r="172" spans="2:65" s="1" customFormat="1" ht="24.2" customHeight="1">
      <c r="B172" s="28"/>
      <c r="C172" s="153" t="s">
        <v>356</v>
      </c>
      <c r="D172" s="153" t="s">
        <v>433</v>
      </c>
      <c r="E172" s="154" t="s">
        <v>3086</v>
      </c>
      <c r="F172" s="155" t="s">
        <v>3087</v>
      </c>
      <c r="G172" s="156" t="s">
        <v>218</v>
      </c>
      <c r="H172" s="157">
        <v>128.75</v>
      </c>
      <c r="I172" s="158"/>
      <c r="J172" s="159">
        <f t="shared" si="10"/>
        <v>0</v>
      </c>
      <c r="K172" s="160"/>
      <c r="L172" s="161"/>
      <c r="M172" s="162" t="s">
        <v>1</v>
      </c>
      <c r="N172" s="163" t="s">
        <v>42</v>
      </c>
      <c r="P172" s="143">
        <f t="shared" si="11"/>
        <v>0</v>
      </c>
      <c r="Q172" s="143">
        <v>4.2599999999999999E-3</v>
      </c>
      <c r="R172" s="143">
        <f t="shared" si="12"/>
        <v>0.54847499999999993</v>
      </c>
      <c r="S172" s="143">
        <v>0</v>
      </c>
      <c r="T172" s="144">
        <f t="shared" si="13"/>
        <v>0</v>
      </c>
      <c r="AR172" s="145" t="s">
        <v>220</v>
      </c>
      <c r="AT172" s="145" t="s">
        <v>433</v>
      </c>
      <c r="AU172" s="145" t="s">
        <v>87</v>
      </c>
      <c r="AY172" s="13" t="s">
        <v>188</v>
      </c>
      <c r="BE172" s="146">
        <f t="shared" si="14"/>
        <v>0</v>
      </c>
      <c r="BF172" s="146">
        <f t="shared" si="15"/>
        <v>0</v>
      </c>
      <c r="BG172" s="146">
        <f t="shared" si="16"/>
        <v>0</v>
      </c>
      <c r="BH172" s="146">
        <f t="shared" si="17"/>
        <v>0</v>
      </c>
      <c r="BI172" s="146">
        <f t="shared" si="18"/>
        <v>0</v>
      </c>
      <c r="BJ172" s="13" t="s">
        <v>85</v>
      </c>
      <c r="BK172" s="146">
        <f t="shared" si="19"/>
        <v>0</v>
      </c>
      <c r="BL172" s="13" t="s">
        <v>194</v>
      </c>
      <c r="BM172" s="145" t="s">
        <v>3088</v>
      </c>
    </row>
    <row r="173" spans="2:65" s="1" customFormat="1" ht="44.25" customHeight="1">
      <c r="B173" s="28"/>
      <c r="C173" s="133" t="s">
        <v>360</v>
      </c>
      <c r="D173" s="133" t="s">
        <v>190</v>
      </c>
      <c r="E173" s="134" t="s">
        <v>3089</v>
      </c>
      <c r="F173" s="135" t="s">
        <v>3090</v>
      </c>
      <c r="G173" s="136" t="s">
        <v>193</v>
      </c>
      <c r="H173" s="137">
        <v>13</v>
      </c>
      <c r="I173" s="138"/>
      <c r="J173" s="139">
        <f t="shared" si="10"/>
        <v>0</v>
      </c>
      <c r="K173" s="140"/>
      <c r="L173" s="28"/>
      <c r="M173" s="141" t="s">
        <v>1</v>
      </c>
      <c r="N173" s="142" t="s">
        <v>42</v>
      </c>
      <c r="P173" s="143">
        <f t="shared" si="11"/>
        <v>0</v>
      </c>
      <c r="Q173" s="143">
        <v>0</v>
      </c>
      <c r="R173" s="143">
        <f t="shared" si="12"/>
        <v>0</v>
      </c>
      <c r="S173" s="143">
        <v>0</v>
      </c>
      <c r="T173" s="144">
        <f t="shared" si="13"/>
        <v>0</v>
      </c>
      <c r="AR173" s="145" t="s">
        <v>194</v>
      </c>
      <c r="AT173" s="145" t="s">
        <v>190</v>
      </c>
      <c r="AU173" s="145" t="s">
        <v>87</v>
      </c>
      <c r="AY173" s="13" t="s">
        <v>188</v>
      </c>
      <c r="BE173" s="146">
        <f t="shared" si="14"/>
        <v>0</v>
      </c>
      <c r="BF173" s="146">
        <f t="shared" si="15"/>
        <v>0</v>
      </c>
      <c r="BG173" s="146">
        <f t="shared" si="16"/>
        <v>0</v>
      </c>
      <c r="BH173" s="146">
        <f t="shared" si="17"/>
        <v>0</v>
      </c>
      <c r="BI173" s="146">
        <f t="shared" si="18"/>
        <v>0</v>
      </c>
      <c r="BJ173" s="13" t="s">
        <v>85</v>
      </c>
      <c r="BK173" s="146">
        <f t="shared" si="19"/>
        <v>0</v>
      </c>
      <c r="BL173" s="13" t="s">
        <v>194</v>
      </c>
      <c r="BM173" s="145" t="s">
        <v>3091</v>
      </c>
    </row>
    <row r="174" spans="2:65" s="1" customFormat="1" ht="16.5" customHeight="1">
      <c r="B174" s="28"/>
      <c r="C174" s="153" t="s">
        <v>366</v>
      </c>
      <c r="D174" s="153" t="s">
        <v>433</v>
      </c>
      <c r="E174" s="154" t="s">
        <v>3092</v>
      </c>
      <c r="F174" s="155" t="s">
        <v>3093</v>
      </c>
      <c r="G174" s="156" t="s">
        <v>193</v>
      </c>
      <c r="H174" s="157">
        <v>7</v>
      </c>
      <c r="I174" s="158"/>
      <c r="J174" s="159">
        <f t="shared" si="10"/>
        <v>0</v>
      </c>
      <c r="K174" s="160"/>
      <c r="L174" s="161"/>
      <c r="M174" s="162" t="s">
        <v>1</v>
      </c>
      <c r="N174" s="163" t="s">
        <v>42</v>
      </c>
      <c r="P174" s="143">
        <f t="shared" si="11"/>
        <v>0</v>
      </c>
      <c r="Q174" s="143">
        <v>3.5E-4</v>
      </c>
      <c r="R174" s="143">
        <f t="shared" si="12"/>
        <v>2.4499999999999999E-3</v>
      </c>
      <c r="S174" s="143">
        <v>0</v>
      </c>
      <c r="T174" s="144">
        <f t="shared" si="13"/>
        <v>0</v>
      </c>
      <c r="AR174" s="145" t="s">
        <v>220</v>
      </c>
      <c r="AT174" s="145" t="s">
        <v>433</v>
      </c>
      <c r="AU174" s="145" t="s">
        <v>87</v>
      </c>
      <c r="AY174" s="13" t="s">
        <v>188</v>
      </c>
      <c r="BE174" s="146">
        <f t="shared" si="14"/>
        <v>0</v>
      </c>
      <c r="BF174" s="146">
        <f t="shared" si="15"/>
        <v>0</v>
      </c>
      <c r="BG174" s="146">
        <f t="shared" si="16"/>
        <v>0</v>
      </c>
      <c r="BH174" s="146">
        <f t="shared" si="17"/>
        <v>0</v>
      </c>
      <c r="BI174" s="146">
        <f t="shared" si="18"/>
        <v>0</v>
      </c>
      <c r="BJ174" s="13" t="s">
        <v>85</v>
      </c>
      <c r="BK174" s="146">
        <f t="shared" si="19"/>
        <v>0</v>
      </c>
      <c r="BL174" s="13" t="s">
        <v>194</v>
      </c>
      <c r="BM174" s="145" t="s">
        <v>3094</v>
      </c>
    </row>
    <row r="175" spans="2:65" s="1" customFormat="1" ht="16.5" customHeight="1">
      <c r="B175" s="28"/>
      <c r="C175" s="153" t="s">
        <v>374</v>
      </c>
      <c r="D175" s="153" t="s">
        <v>433</v>
      </c>
      <c r="E175" s="154" t="s">
        <v>2150</v>
      </c>
      <c r="F175" s="155" t="s">
        <v>3095</v>
      </c>
      <c r="G175" s="156" t="s">
        <v>193</v>
      </c>
      <c r="H175" s="157">
        <v>6</v>
      </c>
      <c r="I175" s="158"/>
      <c r="J175" s="159">
        <f t="shared" si="10"/>
        <v>0</v>
      </c>
      <c r="K175" s="160"/>
      <c r="L175" s="161"/>
      <c r="M175" s="162" t="s">
        <v>1</v>
      </c>
      <c r="N175" s="163" t="s">
        <v>42</v>
      </c>
      <c r="P175" s="143">
        <f t="shared" si="11"/>
        <v>0</v>
      </c>
      <c r="Q175" s="143">
        <v>2.5999999999999998E-4</v>
      </c>
      <c r="R175" s="143">
        <f t="shared" si="12"/>
        <v>1.5599999999999998E-3</v>
      </c>
      <c r="S175" s="143">
        <v>0</v>
      </c>
      <c r="T175" s="144">
        <f t="shared" si="13"/>
        <v>0</v>
      </c>
      <c r="AR175" s="145" t="s">
        <v>220</v>
      </c>
      <c r="AT175" s="145" t="s">
        <v>433</v>
      </c>
      <c r="AU175" s="145" t="s">
        <v>87</v>
      </c>
      <c r="AY175" s="13" t="s">
        <v>188</v>
      </c>
      <c r="BE175" s="146">
        <f t="shared" si="14"/>
        <v>0</v>
      </c>
      <c r="BF175" s="146">
        <f t="shared" si="15"/>
        <v>0</v>
      </c>
      <c r="BG175" s="146">
        <f t="shared" si="16"/>
        <v>0</v>
      </c>
      <c r="BH175" s="146">
        <f t="shared" si="17"/>
        <v>0</v>
      </c>
      <c r="BI175" s="146">
        <f t="shared" si="18"/>
        <v>0</v>
      </c>
      <c r="BJ175" s="13" t="s">
        <v>85</v>
      </c>
      <c r="BK175" s="146">
        <f t="shared" si="19"/>
        <v>0</v>
      </c>
      <c r="BL175" s="13" t="s">
        <v>194</v>
      </c>
      <c r="BM175" s="145" t="s">
        <v>3096</v>
      </c>
    </row>
    <row r="176" spans="2:65" s="1" customFormat="1" ht="44.25" customHeight="1">
      <c r="B176" s="28"/>
      <c r="C176" s="133" t="s">
        <v>383</v>
      </c>
      <c r="D176" s="133" t="s">
        <v>190</v>
      </c>
      <c r="E176" s="134" t="s">
        <v>3097</v>
      </c>
      <c r="F176" s="135" t="s">
        <v>3098</v>
      </c>
      <c r="G176" s="136" t="s">
        <v>193</v>
      </c>
      <c r="H176" s="137">
        <v>10</v>
      </c>
      <c r="I176" s="138"/>
      <c r="J176" s="139">
        <f t="shared" si="10"/>
        <v>0</v>
      </c>
      <c r="K176" s="140"/>
      <c r="L176" s="28"/>
      <c r="M176" s="141" t="s">
        <v>1</v>
      </c>
      <c r="N176" s="142" t="s">
        <v>42</v>
      </c>
      <c r="P176" s="143">
        <f t="shared" si="11"/>
        <v>0</v>
      </c>
      <c r="Q176" s="143">
        <v>0</v>
      </c>
      <c r="R176" s="143">
        <f t="shared" si="12"/>
        <v>0</v>
      </c>
      <c r="S176" s="143">
        <v>0</v>
      </c>
      <c r="T176" s="144">
        <f t="shared" si="13"/>
        <v>0</v>
      </c>
      <c r="AR176" s="145" t="s">
        <v>194</v>
      </c>
      <c r="AT176" s="145" t="s">
        <v>190</v>
      </c>
      <c r="AU176" s="145" t="s">
        <v>87</v>
      </c>
      <c r="AY176" s="13" t="s">
        <v>188</v>
      </c>
      <c r="BE176" s="146">
        <f t="shared" si="14"/>
        <v>0</v>
      </c>
      <c r="BF176" s="146">
        <f t="shared" si="15"/>
        <v>0</v>
      </c>
      <c r="BG176" s="146">
        <f t="shared" si="16"/>
        <v>0</v>
      </c>
      <c r="BH176" s="146">
        <f t="shared" si="17"/>
        <v>0</v>
      </c>
      <c r="BI176" s="146">
        <f t="shared" si="18"/>
        <v>0</v>
      </c>
      <c r="BJ176" s="13" t="s">
        <v>85</v>
      </c>
      <c r="BK176" s="146">
        <f t="shared" si="19"/>
        <v>0</v>
      </c>
      <c r="BL176" s="13" t="s">
        <v>194</v>
      </c>
      <c r="BM176" s="145" t="s">
        <v>3099</v>
      </c>
    </row>
    <row r="177" spans="2:65" s="1" customFormat="1" ht="16.5" customHeight="1">
      <c r="B177" s="28"/>
      <c r="C177" s="153" t="s">
        <v>391</v>
      </c>
      <c r="D177" s="153" t="s">
        <v>433</v>
      </c>
      <c r="E177" s="154" t="s">
        <v>3100</v>
      </c>
      <c r="F177" s="155" t="s">
        <v>3101</v>
      </c>
      <c r="G177" s="156" t="s">
        <v>193</v>
      </c>
      <c r="H177" s="157">
        <v>1</v>
      </c>
      <c r="I177" s="158"/>
      <c r="J177" s="159">
        <f t="shared" si="10"/>
        <v>0</v>
      </c>
      <c r="K177" s="160"/>
      <c r="L177" s="161"/>
      <c r="M177" s="162" t="s">
        <v>1</v>
      </c>
      <c r="N177" s="163" t="s">
        <v>42</v>
      </c>
      <c r="P177" s="143">
        <f t="shared" si="11"/>
        <v>0</v>
      </c>
      <c r="Q177" s="143">
        <v>5.4000000000000001E-4</v>
      </c>
      <c r="R177" s="143">
        <f t="shared" si="12"/>
        <v>5.4000000000000001E-4</v>
      </c>
      <c r="S177" s="143">
        <v>0</v>
      </c>
      <c r="T177" s="144">
        <f t="shared" si="13"/>
        <v>0</v>
      </c>
      <c r="AR177" s="145" t="s">
        <v>220</v>
      </c>
      <c r="AT177" s="145" t="s">
        <v>433</v>
      </c>
      <c r="AU177" s="145" t="s">
        <v>87</v>
      </c>
      <c r="AY177" s="13" t="s">
        <v>188</v>
      </c>
      <c r="BE177" s="146">
        <f t="shared" si="14"/>
        <v>0</v>
      </c>
      <c r="BF177" s="146">
        <f t="shared" si="15"/>
        <v>0</v>
      </c>
      <c r="BG177" s="146">
        <f t="shared" si="16"/>
        <v>0</v>
      </c>
      <c r="BH177" s="146">
        <f t="shared" si="17"/>
        <v>0</v>
      </c>
      <c r="BI177" s="146">
        <f t="shared" si="18"/>
        <v>0</v>
      </c>
      <c r="BJ177" s="13" t="s">
        <v>85</v>
      </c>
      <c r="BK177" s="146">
        <f t="shared" si="19"/>
        <v>0</v>
      </c>
      <c r="BL177" s="13" t="s">
        <v>194</v>
      </c>
      <c r="BM177" s="145" t="s">
        <v>3102</v>
      </c>
    </row>
    <row r="178" spans="2:65" s="1" customFormat="1" ht="16.5" customHeight="1">
      <c r="B178" s="28"/>
      <c r="C178" s="153" t="s">
        <v>397</v>
      </c>
      <c r="D178" s="153" t="s">
        <v>433</v>
      </c>
      <c r="E178" s="154" t="s">
        <v>3103</v>
      </c>
      <c r="F178" s="155" t="s">
        <v>3104</v>
      </c>
      <c r="G178" s="156" t="s">
        <v>193</v>
      </c>
      <c r="H178" s="157">
        <v>1</v>
      </c>
      <c r="I178" s="158"/>
      <c r="J178" s="159">
        <f t="shared" si="10"/>
        <v>0</v>
      </c>
      <c r="K178" s="160"/>
      <c r="L178" s="161"/>
      <c r="M178" s="162" t="s">
        <v>1</v>
      </c>
      <c r="N178" s="163" t="s">
        <v>42</v>
      </c>
      <c r="P178" s="143">
        <f t="shared" si="11"/>
        <v>0</v>
      </c>
      <c r="Q178" s="143">
        <v>6.4000000000000005E-4</v>
      </c>
      <c r="R178" s="143">
        <f t="shared" si="12"/>
        <v>6.4000000000000005E-4</v>
      </c>
      <c r="S178" s="143">
        <v>0</v>
      </c>
      <c r="T178" s="144">
        <f t="shared" si="13"/>
        <v>0</v>
      </c>
      <c r="AR178" s="145" t="s">
        <v>220</v>
      </c>
      <c r="AT178" s="145" t="s">
        <v>433</v>
      </c>
      <c r="AU178" s="145" t="s">
        <v>87</v>
      </c>
      <c r="AY178" s="13" t="s">
        <v>188</v>
      </c>
      <c r="BE178" s="146">
        <f t="shared" si="14"/>
        <v>0</v>
      </c>
      <c r="BF178" s="146">
        <f t="shared" si="15"/>
        <v>0</v>
      </c>
      <c r="BG178" s="146">
        <f t="shared" si="16"/>
        <v>0</v>
      </c>
      <c r="BH178" s="146">
        <f t="shared" si="17"/>
        <v>0</v>
      </c>
      <c r="BI178" s="146">
        <f t="shared" si="18"/>
        <v>0</v>
      </c>
      <c r="BJ178" s="13" t="s">
        <v>85</v>
      </c>
      <c r="BK178" s="146">
        <f t="shared" si="19"/>
        <v>0</v>
      </c>
      <c r="BL178" s="13" t="s">
        <v>194</v>
      </c>
      <c r="BM178" s="145" t="s">
        <v>3105</v>
      </c>
    </row>
    <row r="179" spans="2:65" s="1" customFormat="1" ht="16.5" customHeight="1">
      <c r="B179" s="28"/>
      <c r="C179" s="153" t="s">
        <v>402</v>
      </c>
      <c r="D179" s="153" t="s">
        <v>433</v>
      </c>
      <c r="E179" s="154" t="s">
        <v>3106</v>
      </c>
      <c r="F179" s="155" t="s">
        <v>3107</v>
      </c>
      <c r="G179" s="156" t="s">
        <v>193</v>
      </c>
      <c r="H179" s="157">
        <v>8</v>
      </c>
      <c r="I179" s="158"/>
      <c r="J179" s="159">
        <f t="shared" si="10"/>
        <v>0</v>
      </c>
      <c r="K179" s="160"/>
      <c r="L179" s="161"/>
      <c r="M179" s="162" t="s">
        <v>1</v>
      </c>
      <c r="N179" s="163" t="s">
        <v>42</v>
      </c>
      <c r="P179" s="143">
        <f t="shared" si="11"/>
        <v>0</v>
      </c>
      <c r="Q179" s="143">
        <v>6.4999999999999997E-4</v>
      </c>
      <c r="R179" s="143">
        <f t="shared" si="12"/>
        <v>5.1999999999999998E-3</v>
      </c>
      <c r="S179" s="143">
        <v>0</v>
      </c>
      <c r="T179" s="144">
        <f t="shared" si="13"/>
        <v>0</v>
      </c>
      <c r="AR179" s="145" t="s">
        <v>220</v>
      </c>
      <c r="AT179" s="145" t="s">
        <v>433</v>
      </c>
      <c r="AU179" s="145" t="s">
        <v>87</v>
      </c>
      <c r="AY179" s="13" t="s">
        <v>188</v>
      </c>
      <c r="BE179" s="146">
        <f t="shared" si="14"/>
        <v>0</v>
      </c>
      <c r="BF179" s="146">
        <f t="shared" si="15"/>
        <v>0</v>
      </c>
      <c r="BG179" s="146">
        <f t="shared" si="16"/>
        <v>0</v>
      </c>
      <c r="BH179" s="146">
        <f t="shared" si="17"/>
        <v>0</v>
      </c>
      <c r="BI179" s="146">
        <f t="shared" si="18"/>
        <v>0</v>
      </c>
      <c r="BJ179" s="13" t="s">
        <v>85</v>
      </c>
      <c r="BK179" s="146">
        <f t="shared" si="19"/>
        <v>0</v>
      </c>
      <c r="BL179" s="13" t="s">
        <v>194</v>
      </c>
      <c r="BM179" s="145" t="s">
        <v>3108</v>
      </c>
    </row>
    <row r="180" spans="2:65" s="1" customFormat="1" ht="37.700000000000003" customHeight="1">
      <c r="B180" s="28"/>
      <c r="C180" s="133" t="s">
        <v>554</v>
      </c>
      <c r="D180" s="133" t="s">
        <v>190</v>
      </c>
      <c r="E180" s="134" t="s">
        <v>3109</v>
      </c>
      <c r="F180" s="135" t="s">
        <v>3110</v>
      </c>
      <c r="G180" s="136" t="s">
        <v>193</v>
      </c>
      <c r="H180" s="137">
        <v>1</v>
      </c>
      <c r="I180" s="138"/>
      <c r="J180" s="139">
        <f t="shared" si="10"/>
        <v>0</v>
      </c>
      <c r="K180" s="140"/>
      <c r="L180" s="28"/>
      <c r="M180" s="141" t="s">
        <v>1</v>
      </c>
      <c r="N180" s="142" t="s">
        <v>42</v>
      </c>
      <c r="P180" s="143">
        <f t="shared" si="11"/>
        <v>0</v>
      </c>
      <c r="Q180" s="143">
        <v>0</v>
      </c>
      <c r="R180" s="143">
        <f t="shared" si="12"/>
        <v>0</v>
      </c>
      <c r="S180" s="143">
        <v>0</v>
      </c>
      <c r="T180" s="144">
        <f t="shared" si="13"/>
        <v>0</v>
      </c>
      <c r="AR180" s="145" t="s">
        <v>194</v>
      </c>
      <c r="AT180" s="145" t="s">
        <v>190</v>
      </c>
      <c r="AU180" s="145" t="s">
        <v>87</v>
      </c>
      <c r="AY180" s="13" t="s">
        <v>188</v>
      </c>
      <c r="BE180" s="146">
        <f t="shared" si="14"/>
        <v>0</v>
      </c>
      <c r="BF180" s="146">
        <f t="shared" si="15"/>
        <v>0</v>
      </c>
      <c r="BG180" s="146">
        <f t="shared" si="16"/>
        <v>0</v>
      </c>
      <c r="BH180" s="146">
        <f t="shared" si="17"/>
        <v>0</v>
      </c>
      <c r="BI180" s="146">
        <f t="shared" si="18"/>
        <v>0</v>
      </c>
      <c r="BJ180" s="13" t="s">
        <v>85</v>
      </c>
      <c r="BK180" s="146">
        <f t="shared" si="19"/>
        <v>0</v>
      </c>
      <c r="BL180" s="13" t="s">
        <v>194</v>
      </c>
      <c r="BM180" s="145" t="s">
        <v>3111</v>
      </c>
    </row>
    <row r="181" spans="2:65" s="1" customFormat="1" ht="24.2" customHeight="1">
      <c r="B181" s="28"/>
      <c r="C181" s="153" t="s">
        <v>556</v>
      </c>
      <c r="D181" s="153" t="s">
        <v>433</v>
      </c>
      <c r="E181" s="154" t="s">
        <v>3112</v>
      </c>
      <c r="F181" s="155" t="s">
        <v>3113</v>
      </c>
      <c r="G181" s="156" t="s">
        <v>193</v>
      </c>
      <c r="H181" s="157">
        <v>1</v>
      </c>
      <c r="I181" s="158"/>
      <c r="J181" s="159">
        <f t="shared" si="10"/>
        <v>0</v>
      </c>
      <c r="K181" s="160"/>
      <c r="L181" s="161"/>
      <c r="M181" s="162" t="s">
        <v>1</v>
      </c>
      <c r="N181" s="163" t="s">
        <v>42</v>
      </c>
      <c r="P181" s="143">
        <f t="shared" si="11"/>
        <v>0</v>
      </c>
      <c r="Q181" s="143">
        <v>1.4300000000000001E-3</v>
      </c>
      <c r="R181" s="143">
        <f t="shared" si="12"/>
        <v>1.4300000000000001E-3</v>
      </c>
      <c r="S181" s="143">
        <v>0</v>
      </c>
      <c r="T181" s="144">
        <f t="shared" si="13"/>
        <v>0</v>
      </c>
      <c r="AR181" s="145" t="s">
        <v>220</v>
      </c>
      <c r="AT181" s="145" t="s">
        <v>433</v>
      </c>
      <c r="AU181" s="145" t="s">
        <v>87</v>
      </c>
      <c r="AY181" s="13" t="s">
        <v>188</v>
      </c>
      <c r="BE181" s="146">
        <f t="shared" si="14"/>
        <v>0</v>
      </c>
      <c r="BF181" s="146">
        <f t="shared" si="15"/>
        <v>0</v>
      </c>
      <c r="BG181" s="146">
        <f t="shared" si="16"/>
        <v>0</v>
      </c>
      <c r="BH181" s="146">
        <f t="shared" si="17"/>
        <v>0</v>
      </c>
      <c r="BI181" s="146">
        <f t="shared" si="18"/>
        <v>0</v>
      </c>
      <c r="BJ181" s="13" t="s">
        <v>85</v>
      </c>
      <c r="BK181" s="146">
        <f t="shared" si="19"/>
        <v>0</v>
      </c>
      <c r="BL181" s="13" t="s">
        <v>194</v>
      </c>
      <c r="BM181" s="145" t="s">
        <v>3114</v>
      </c>
    </row>
    <row r="182" spans="2:65" s="1" customFormat="1" ht="44.25" customHeight="1">
      <c r="B182" s="28"/>
      <c r="C182" s="133" t="s">
        <v>558</v>
      </c>
      <c r="D182" s="133" t="s">
        <v>190</v>
      </c>
      <c r="E182" s="134" t="s">
        <v>3115</v>
      </c>
      <c r="F182" s="135" t="s">
        <v>3116</v>
      </c>
      <c r="G182" s="136" t="s">
        <v>193</v>
      </c>
      <c r="H182" s="137">
        <v>8</v>
      </c>
      <c r="I182" s="138"/>
      <c r="J182" s="139">
        <f t="shared" si="10"/>
        <v>0</v>
      </c>
      <c r="K182" s="140"/>
      <c r="L182" s="28"/>
      <c r="M182" s="141" t="s">
        <v>1</v>
      </c>
      <c r="N182" s="142" t="s">
        <v>42</v>
      </c>
      <c r="P182" s="143">
        <f t="shared" si="11"/>
        <v>0</v>
      </c>
      <c r="Q182" s="143">
        <v>0</v>
      </c>
      <c r="R182" s="143">
        <f t="shared" si="12"/>
        <v>0</v>
      </c>
      <c r="S182" s="143">
        <v>0</v>
      </c>
      <c r="T182" s="144">
        <f t="shared" si="13"/>
        <v>0</v>
      </c>
      <c r="AR182" s="145" t="s">
        <v>194</v>
      </c>
      <c r="AT182" s="145" t="s">
        <v>190</v>
      </c>
      <c r="AU182" s="145" t="s">
        <v>87</v>
      </c>
      <c r="AY182" s="13" t="s">
        <v>188</v>
      </c>
      <c r="BE182" s="146">
        <f t="shared" si="14"/>
        <v>0</v>
      </c>
      <c r="BF182" s="146">
        <f t="shared" si="15"/>
        <v>0</v>
      </c>
      <c r="BG182" s="146">
        <f t="shared" si="16"/>
        <v>0</v>
      </c>
      <c r="BH182" s="146">
        <f t="shared" si="17"/>
        <v>0</v>
      </c>
      <c r="BI182" s="146">
        <f t="shared" si="18"/>
        <v>0</v>
      </c>
      <c r="BJ182" s="13" t="s">
        <v>85</v>
      </c>
      <c r="BK182" s="146">
        <f t="shared" si="19"/>
        <v>0</v>
      </c>
      <c r="BL182" s="13" t="s">
        <v>194</v>
      </c>
      <c r="BM182" s="145" t="s">
        <v>3117</v>
      </c>
    </row>
    <row r="183" spans="2:65" s="1" customFormat="1" ht="16.5" customHeight="1">
      <c r="B183" s="28"/>
      <c r="C183" s="153" t="s">
        <v>741</v>
      </c>
      <c r="D183" s="153" t="s">
        <v>433</v>
      </c>
      <c r="E183" s="154" t="s">
        <v>3118</v>
      </c>
      <c r="F183" s="155" t="s">
        <v>3119</v>
      </c>
      <c r="G183" s="156" t="s">
        <v>193</v>
      </c>
      <c r="H183" s="157">
        <v>1</v>
      </c>
      <c r="I183" s="158"/>
      <c r="J183" s="159">
        <f t="shared" si="10"/>
        <v>0</v>
      </c>
      <c r="K183" s="160"/>
      <c r="L183" s="161"/>
      <c r="M183" s="162" t="s">
        <v>1</v>
      </c>
      <c r="N183" s="163" t="s">
        <v>42</v>
      </c>
      <c r="P183" s="143">
        <f t="shared" si="11"/>
        <v>0</v>
      </c>
      <c r="Q183" s="143">
        <v>1.1000000000000001E-3</v>
      </c>
      <c r="R183" s="143">
        <f t="shared" si="12"/>
        <v>1.1000000000000001E-3</v>
      </c>
      <c r="S183" s="143">
        <v>0</v>
      </c>
      <c r="T183" s="144">
        <f t="shared" si="13"/>
        <v>0</v>
      </c>
      <c r="AR183" s="145" t="s">
        <v>220</v>
      </c>
      <c r="AT183" s="145" t="s">
        <v>433</v>
      </c>
      <c r="AU183" s="145" t="s">
        <v>87</v>
      </c>
      <c r="AY183" s="13" t="s">
        <v>188</v>
      </c>
      <c r="BE183" s="146">
        <f t="shared" si="14"/>
        <v>0</v>
      </c>
      <c r="BF183" s="146">
        <f t="shared" si="15"/>
        <v>0</v>
      </c>
      <c r="BG183" s="146">
        <f t="shared" si="16"/>
        <v>0</v>
      </c>
      <c r="BH183" s="146">
        <f t="shared" si="17"/>
        <v>0</v>
      </c>
      <c r="BI183" s="146">
        <f t="shared" si="18"/>
        <v>0</v>
      </c>
      <c r="BJ183" s="13" t="s">
        <v>85</v>
      </c>
      <c r="BK183" s="146">
        <f t="shared" si="19"/>
        <v>0</v>
      </c>
      <c r="BL183" s="13" t="s">
        <v>194</v>
      </c>
      <c r="BM183" s="145" t="s">
        <v>3120</v>
      </c>
    </row>
    <row r="184" spans="2:65" s="1" customFormat="1" ht="16.5" customHeight="1">
      <c r="B184" s="28"/>
      <c r="C184" s="153" t="s">
        <v>745</v>
      </c>
      <c r="D184" s="153" t="s">
        <v>433</v>
      </c>
      <c r="E184" s="154" t="s">
        <v>3121</v>
      </c>
      <c r="F184" s="155" t="s">
        <v>3122</v>
      </c>
      <c r="G184" s="156" t="s">
        <v>193</v>
      </c>
      <c r="H184" s="157">
        <v>1</v>
      </c>
      <c r="I184" s="158"/>
      <c r="J184" s="159">
        <f t="shared" si="10"/>
        <v>0</v>
      </c>
      <c r="K184" s="160"/>
      <c r="L184" s="161"/>
      <c r="M184" s="162" t="s">
        <v>1</v>
      </c>
      <c r="N184" s="163" t="s">
        <v>42</v>
      </c>
      <c r="P184" s="143">
        <f t="shared" si="11"/>
        <v>0</v>
      </c>
      <c r="Q184" s="143">
        <v>1.2099999999999999E-3</v>
      </c>
      <c r="R184" s="143">
        <f t="shared" si="12"/>
        <v>1.2099999999999999E-3</v>
      </c>
      <c r="S184" s="143">
        <v>0</v>
      </c>
      <c r="T184" s="144">
        <f t="shared" si="13"/>
        <v>0</v>
      </c>
      <c r="AR184" s="145" t="s">
        <v>220</v>
      </c>
      <c r="AT184" s="145" t="s">
        <v>433</v>
      </c>
      <c r="AU184" s="145" t="s">
        <v>87</v>
      </c>
      <c r="AY184" s="13" t="s">
        <v>188</v>
      </c>
      <c r="BE184" s="146">
        <f t="shared" si="14"/>
        <v>0</v>
      </c>
      <c r="BF184" s="146">
        <f t="shared" si="15"/>
        <v>0</v>
      </c>
      <c r="BG184" s="146">
        <f t="shared" si="16"/>
        <v>0</v>
      </c>
      <c r="BH184" s="146">
        <f t="shared" si="17"/>
        <v>0</v>
      </c>
      <c r="BI184" s="146">
        <f t="shared" si="18"/>
        <v>0</v>
      </c>
      <c r="BJ184" s="13" t="s">
        <v>85</v>
      </c>
      <c r="BK184" s="146">
        <f t="shared" si="19"/>
        <v>0</v>
      </c>
      <c r="BL184" s="13" t="s">
        <v>194</v>
      </c>
      <c r="BM184" s="145" t="s">
        <v>3123</v>
      </c>
    </row>
    <row r="185" spans="2:65" s="1" customFormat="1" ht="16.5" customHeight="1">
      <c r="B185" s="28"/>
      <c r="C185" s="153" t="s">
        <v>749</v>
      </c>
      <c r="D185" s="153" t="s">
        <v>433</v>
      </c>
      <c r="E185" s="154" t="s">
        <v>3124</v>
      </c>
      <c r="F185" s="155" t="s">
        <v>3125</v>
      </c>
      <c r="G185" s="156" t="s">
        <v>193</v>
      </c>
      <c r="H185" s="157">
        <v>5</v>
      </c>
      <c r="I185" s="158"/>
      <c r="J185" s="159">
        <f t="shared" si="10"/>
        <v>0</v>
      </c>
      <c r="K185" s="160"/>
      <c r="L185" s="161"/>
      <c r="M185" s="162" t="s">
        <v>1</v>
      </c>
      <c r="N185" s="163" t="s">
        <v>42</v>
      </c>
      <c r="P185" s="143">
        <f t="shared" si="11"/>
        <v>0</v>
      </c>
      <c r="Q185" s="143">
        <v>1.4E-3</v>
      </c>
      <c r="R185" s="143">
        <f t="shared" si="12"/>
        <v>7.0000000000000001E-3</v>
      </c>
      <c r="S185" s="143">
        <v>0</v>
      </c>
      <c r="T185" s="144">
        <f t="shared" si="13"/>
        <v>0</v>
      </c>
      <c r="AR185" s="145" t="s">
        <v>220</v>
      </c>
      <c r="AT185" s="145" t="s">
        <v>433</v>
      </c>
      <c r="AU185" s="145" t="s">
        <v>87</v>
      </c>
      <c r="AY185" s="13" t="s">
        <v>188</v>
      </c>
      <c r="BE185" s="146">
        <f t="shared" si="14"/>
        <v>0</v>
      </c>
      <c r="BF185" s="146">
        <f t="shared" si="15"/>
        <v>0</v>
      </c>
      <c r="BG185" s="146">
        <f t="shared" si="16"/>
        <v>0</v>
      </c>
      <c r="BH185" s="146">
        <f t="shared" si="17"/>
        <v>0</v>
      </c>
      <c r="BI185" s="146">
        <f t="shared" si="18"/>
        <v>0</v>
      </c>
      <c r="BJ185" s="13" t="s">
        <v>85</v>
      </c>
      <c r="BK185" s="146">
        <f t="shared" si="19"/>
        <v>0</v>
      </c>
      <c r="BL185" s="13" t="s">
        <v>194</v>
      </c>
      <c r="BM185" s="145" t="s">
        <v>3126</v>
      </c>
    </row>
    <row r="186" spans="2:65" s="1" customFormat="1" ht="16.5" customHeight="1">
      <c r="B186" s="28"/>
      <c r="C186" s="153" t="s">
        <v>753</v>
      </c>
      <c r="D186" s="153" t="s">
        <v>433</v>
      </c>
      <c r="E186" s="154" t="s">
        <v>3127</v>
      </c>
      <c r="F186" s="155" t="s">
        <v>3128</v>
      </c>
      <c r="G186" s="156" t="s">
        <v>193</v>
      </c>
      <c r="H186" s="157">
        <v>1</v>
      </c>
      <c r="I186" s="158"/>
      <c r="J186" s="159">
        <f t="shared" si="10"/>
        <v>0</v>
      </c>
      <c r="K186" s="160"/>
      <c r="L186" s="161"/>
      <c r="M186" s="162" t="s">
        <v>1</v>
      </c>
      <c r="N186" s="163" t="s">
        <v>42</v>
      </c>
      <c r="P186" s="143">
        <f t="shared" si="11"/>
        <v>0</v>
      </c>
      <c r="Q186" s="143">
        <v>1.67E-3</v>
      </c>
      <c r="R186" s="143">
        <f t="shared" si="12"/>
        <v>1.67E-3</v>
      </c>
      <c r="S186" s="143">
        <v>0</v>
      </c>
      <c r="T186" s="144">
        <f t="shared" si="13"/>
        <v>0</v>
      </c>
      <c r="AR186" s="145" t="s">
        <v>220</v>
      </c>
      <c r="AT186" s="145" t="s">
        <v>433</v>
      </c>
      <c r="AU186" s="145" t="s">
        <v>87</v>
      </c>
      <c r="AY186" s="13" t="s">
        <v>188</v>
      </c>
      <c r="BE186" s="146">
        <f t="shared" si="14"/>
        <v>0</v>
      </c>
      <c r="BF186" s="146">
        <f t="shared" si="15"/>
        <v>0</v>
      </c>
      <c r="BG186" s="146">
        <f t="shared" si="16"/>
        <v>0</v>
      </c>
      <c r="BH186" s="146">
        <f t="shared" si="17"/>
        <v>0</v>
      </c>
      <c r="BI186" s="146">
        <f t="shared" si="18"/>
        <v>0</v>
      </c>
      <c r="BJ186" s="13" t="s">
        <v>85</v>
      </c>
      <c r="BK186" s="146">
        <f t="shared" si="19"/>
        <v>0</v>
      </c>
      <c r="BL186" s="13" t="s">
        <v>194</v>
      </c>
      <c r="BM186" s="145" t="s">
        <v>3129</v>
      </c>
    </row>
    <row r="187" spans="2:65" s="1" customFormat="1" ht="37.700000000000003" customHeight="1">
      <c r="B187" s="28"/>
      <c r="C187" s="133" t="s">
        <v>757</v>
      </c>
      <c r="D187" s="133" t="s">
        <v>190</v>
      </c>
      <c r="E187" s="134" t="s">
        <v>3130</v>
      </c>
      <c r="F187" s="135" t="s">
        <v>3131</v>
      </c>
      <c r="G187" s="136" t="s">
        <v>193</v>
      </c>
      <c r="H187" s="137">
        <v>14</v>
      </c>
      <c r="I187" s="138"/>
      <c r="J187" s="139">
        <f t="shared" si="10"/>
        <v>0</v>
      </c>
      <c r="K187" s="140"/>
      <c r="L187" s="28"/>
      <c r="M187" s="141" t="s">
        <v>1</v>
      </c>
      <c r="N187" s="142" t="s">
        <v>42</v>
      </c>
      <c r="P187" s="143">
        <f t="shared" si="11"/>
        <v>0</v>
      </c>
      <c r="Q187" s="143">
        <v>0</v>
      </c>
      <c r="R187" s="143">
        <f t="shared" si="12"/>
        <v>0</v>
      </c>
      <c r="S187" s="143">
        <v>0</v>
      </c>
      <c r="T187" s="144">
        <f t="shared" si="13"/>
        <v>0</v>
      </c>
      <c r="AR187" s="145" t="s">
        <v>194</v>
      </c>
      <c r="AT187" s="145" t="s">
        <v>190</v>
      </c>
      <c r="AU187" s="145" t="s">
        <v>87</v>
      </c>
      <c r="AY187" s="13" t="s">
        <v>188</v>
      </c>
      <c r="BE187" s="146">
        <f t="shared" si="14"/>
        <v>0</v>
      </c>
      <c r="BF187" s="146">
        <f t="shared" si="15"/>
        <v>0</v>
      </c>
      <c r="BG187" s="146">
        <f t="shared" si="16"/>
        <v>0</v>
      </c>
      <c r="BH187" s="146">
        <f t="shared" si="17"/>
        <v>0</v>
      </c>
      <c r="BI187" s="146">
        <f t="shared" si="18"/>
        <v>0</v>
      </c>
      <c r="BJ187" s="13" t="s">
        <v>85</v>
      </c>
      <c r="BK187" s="146">
        <f t="shared" si="19"/>
        <v>0</v>
      </c>
      <c r="BL187" s="13" t="s">
        <v>194</v>
      </c>
      <c r="BM187" s="145" t="s">
        <v>3132</v>
      </c>
    </row>
    <row r="188" spans="2:65" s="1" customFormat="1" ht="24.2" customHeight="1">
      <c r="B188" s="28"/>
      <c r="C188" s="153" t="s">
        <v>761</v>
      </c>
      <c r="D188" s="153" t="s">
        <v>433</v>
      </c>
      <c r="E188" s="154" t="s">
        <v>3133</v>
      </c>
      <c r="F188" s="155" t="s">
        <v>3134</v>
      </c>
      <c r="G188" s="156" t="s">
        <v>193</v>
      </c>
      <c r="H188" s="157">
        <v>1</v>
      </c>
      <c r="I188" s="158"/>
      <c r="J188" s="159">
        <f t="shared" si="10"/>
        <v>0</v>
      </c>
      <c r="K188" s="160"/>
      <c r="L188" s="161"/>
      <c r="M188" s="162" t="s">
        <v>1</v>
      </c>
      <c r="N188" s="163" t="s">
        <v>42</v>
      </c>
      <c r="P188" s="143">
        <f t="shared" si="11"/>
        <v>0</v>
      </c>
      <c r="Q188" s="143">
        <v>2.3700000000000001E-3</v>
      </c>
      <c r="R188" s="143">
        <f t="shared" si="12"/>
        <v>2.3700000000000001E-3</v>
      </c>
      <c r="S188" s="143">
        <v>0</v>
      </c>
      <c r="T188" s="144">
        <f t="shared" si="13"/>
        <v>0</v>
      </c>
      <c r="AR188" s="145" t="s">
        <v>220</v>
      </c>
      <c r="AT188" s="145" t="s">
        <v>433</v>
      </c>
      <c r="AU188" s="145" t="s">
        <v>87</v>
      </c>
      <c r="AY188" s="13" t="s">
        <v>188</v>
      </c>
      <c r="BE188" s="146">
        <f t="shared" si="14"/>
        <v>0</v>
      </c>
      <c r="BF188" s="146">
        <f t="shared" si="15"/>
        <v>0</v>
      </c>
      <c r="BG188" s="146">
        <f t="shared" si="16"/>
        <v>0</v>
      </c>
      <c r="BH188" s="146">
        <f t="shared" si="17"/>
        <v>0</v>
      </c>
      <c r="BI188" s="146">
        <f t="shared" si="18"/>
        <v>0</v>
      </c>
      <c r="BJ188" s="13" t="s">
        <v>85</v>
      </c>
      <c r="BK188" s="146">
        <f t="shared" si="19"/>
        <v>0</v>
      </c>
      <c r="BL188" s="13" t="s">
        <v>194</v>
      </c>
      <c r="BM188" s="145" t="s">
        <v>3135</v>
      </c>
    </row>
    <row r="189" spans="2:65" s="1" customFormat="1" ht="24.2" customHeight="1">
      <c r="B189" s="28"/>
      <c r="C189" s="153" t="s">
        <v>766</v>
      </c>
      <c r="D189" s="153" t="s">
        <v>433</v>
      </c>
      <c r="E189" s="154" t="s">
        <v>3136</v>
      </c>
      <c r="F189" s="155" t="s">
        <v>3137</v>
      </c>
      <c r="G189" s="156" t="s">
        <v>193</v>
      </c>
      <c r="H189" s="157">
        <v>11</v>
      </c>
      <c r="I189" s="158"/>
      <c r="J189" s="159">
        <f t="shared" si="10"/>
        <v>0</v>
      </c>
      <c r="K189" s="160"/>
      <c r="L189" s="161"/>
      <c r="M189" s="162" t="s">
        <v>1</v>
      </c>
      <c r="N189" s="163" t="s">
        <v>42</v>
      </c>
      <c r="P189" s="143">
        <f t="shared" si="11"/>
        <v>0</v>
      </c>
      <c r="Q189" s="143">
        <v>2.47E-3</v>
      </c>
      <c r="R189" s="143">
        <f t="shared" si="12"/>
        <v>2.717E-2</v>
      </c>
      <c r="S189" s="143">
        <v>0</v>
      </c>
      <c r="T189" s="144">
        <f t="shared" si="13"/>
        <v>0</v>
      </c>
      <c r="AR189" s="145" t="s">
        <v>220</v>
      </c>
      <c r="AT189" s="145" t="s">
        <v>433</v>
      </c>
      <c r="AU189" s="145" t="s">
        <v>87</v>
      </c>
      <c r="AY189" s="13" t="s">
        <v>188</v>
      </c>
      <c r="BE189" s="146">
        <f t="shared" si="14"/>
        <v>0</v>
      </c>
      <c r="BF189" s="146">
        <f t="shared" si="15"/>
        <v>0</v>
      </c>
      <c r="BG189" s="146">
        <f t="shared" si="16"/>
        <v>0</v>
      </c>
      <c r="BH189" s="146">
        <f t="shared" si="17"/>
        <v>0</v>
      </c>
      <c r="BI189" s="146">
        <f t="shared" si="18"/>
        <v>0</v>
      </c>
      <c r="BJ189" s="13" t="s">
        <v>85</v>
      </c>
      <c r="BK189" s="146">
        <f t="shared" si="19"/>
        <v>0</v>
      </c>
      <c r="BL189" s="13" t="s">
        <v>194</v>
      </c>
      <c r="BM189" s="145" t="s">
        <v>3138</v>
      </c>
    </row>
    <row r="190" spans="2:65" s="1" customFormat="1" ht="24.2" customHeight="1">
      <c r="B190" s="28"/>
      <c r="C190" s="153" t="s">
        <v>770</v>
      </c>
      <c r="D190" s="153" t="s">
        <v>433</v>
      </c>
      <c r="E190" s="154" t="s">
        <v>3139</v>
      </c>
      <c r="F190" s="155" t="s">
        <v>3140</v>
      </c>
      <c r="G190" s="156" t="s">
        <v>193</v>
      </c>
      <c r="H190" s="157">
        <v>1</v>
      </c>
      <c r="I190" s="158"/>
      <c r="J190" s="159">
        <f t="shared" si="10"/>
        <v>0</v>
      </c>
      <c r="K190" s="160"/>
      <c r="L190" s="161"/>
      <c r="M190" s="162" t="s">
        <v>1</v>
      </c>
      <c r="N190" s="163" t="s">
        <v>42</v>
      </c>
      <c r="P190" s="143">
        <f t="shared" si="11"/>
        <v>0</v>
      </c>
      <c r="Q190" s="143">
        <v>3.3999999999999998E-3</v>
      </c>
      <c r="R190" s="143">
        <f t="shared" si="12"/>
        <v>3.3999999999999998E-3</v>
      </c>
      <c r="S190" s="143">
        <v>0</v>
      </c>
      <c r="T190" s="144">
        <f t="shared" si="13"/>
        <v>0</v>
      </c>
      <c r="AR190" s="145" t="s">
        <v>220</v>
      </c>
      <c r="AT190" s="145" t="s">
        <v>433</v>
      </c>
      <c r="AU190" s="145" t="s">
        <v>87</v>
      </c>
      <c r="AY190" s="13" t="s">
        <v>188</v>
      </c>
      <c r="BE190" s="146">
        <f t="shared" si="14"/>
        <v>0</v>
      </c>
      <c r="BF190" s="146">
        <f t="shared" si="15"/>
        <v>0</v>
      </c>
      <c r="BG190" s="146">
        <f t="shared" si="16"/>
        <v>0</v>
      </c>
      <c r="BH190" s="146">
        <f t="shared" si="17"/>
        <v>0</v>
      </c>
      <c r="BI190" s="146">
        <f t="shared" si="18"/>
        <v>0</v>
      </c>
      <c r="BJ190" s="13" t="s">
        <v>85</v>
      </c>
      <c r="BK190" s="146">
        <f t="shared" si="19"/>
        <v>0</v>
      </c>
      <c r="BL190" s="13" t="s">
        <v>194</v>
      </c>
      <c r="BM190" s="145" t="s">
        <v>3141</v>
      </c>
    </row>
    <row r="191" spans="2:65" s="1" customFormat="1" ht="24.2" customHeight="1">
      <c r="B191" s="28"/>
      <c r="C191" s="153" t="s">
        <v>774</v>
      </c>
      <c r="D191" s="153" t="s">
        <v>433</v>
      </c>
      <c r="E191" s="154" t="s">
        <v>3142</v>
      </c>
      <c r="F191" s="155" t="s">
        <v>3143</v>
      </c>
      <c r="G191" s="156" t="s">
        <v>193</v>
      </c>
      <c r="H191" s="157">
        <v>1</v>
      </c>
      <c r="I191" s="158"/>
      <c r="J191" s="159">
        <f t="shared" si="10"/>
        <v>0</v>
      </c>
      <c r="K191" s="160"/>
      <c r="L191" s="161"/>
      <c r="M191" s="162" t="s">
        <v>1</v>
      </c>
      <c r="N191" s="163" t="s">
        <v>42</v>
      </c>
      <c r="P191" s="143">
        <f t="shared" si="11"/>
        <v>0</v>
      </c>
      <c r="Q191" s="143">
        <v>3.0000000000000001E-3</v>
      </c>
      <c r="R191" s="143">
        <f t="shared" si="12"/>
        <v>3.0000000000000001E-3</v>
      </c>
      <c r="S191" s="143">
        <v>0</v>
      </c>
      <c r="T191" s="144">
        <f t="shared" si="13"/>
        <v>0</v>
      </c>
      <c r="AR191" s="145" t="s">
        <v>220</v>
      </c>
      <c r="AT191" s="145" t="s">
        <v>433</v>
      </c>
      <c r="AU191" s="145" t="s">
        <v>87</v>
      </c>
      <c r="AY191" s="13" t="s">
        <v>188</v>
      </c>
      <c r="BE191" s="146">
        <f t="shared" si="14"/>
        <v>0</v>
      </c>
      <c r="BF191" s="146">
        <f t="shared" si="15"/>
        <v>0</v>
      </c>
      <c r="BG191" s="146">
        <f t="shared" si="16"/>
        <v>0</v>
      </c>
      <c r="BH191" s="146">
        <f t="shared" si="17"/>
        <v>0</v>
      </c>
      <c r="BI191" s="146">
        <f t="shared" si="18"/>
        <v>0</v>
      </c>
      <c r="BJ191" s="13" t="s">
        <v>85</v>
      </c>
      <c r="BK191" s="146">
        <f t="shared" si="19"/>
        <v>0</v>
      </c>
      <c r="BL191" s="13" t="s">
        <v>194</v>
      </c>
      <c r="BM191" s="145" t="s">
        <v>3144</v>
      </c>
    </row>
    <row r="192" spans="2:65" s="1" customFormat="1" ht="44.25" customHeight="1">
      <c r="B192" s="28"/>
      <c r="C192" s="133" t="s">
        <v>778</v>
      </c>
      <c r="D192" s="133" t="s">
        <v>190</v>
      </c>
      <c r="E192" s="134" t="s">
        <v>3145</v>
      </c>
      <c r="F192" s="135" t="s">
        <v>3146</v>
      </c>
      <c r="G192" s="136" t="s">
        <v>193</v>
      </c>
      <c r="H192" s="137">
        <v>2</v>
      </c>
      <c r="I192" s="138"/>
      <c r="J192" s="139">
        <f t="shared" si="10"/>
        <v>0</v>
      </c>
      <c r="K192" s="140"/>
      <c r="L192" s="28"/>
      <c r="M192" s="141" t="s">
        <v>1</v>
      </c>
      <c r="N192" s="142" t="s">
        <v>42</v>
      </c>
      <c r="P192" s="143">
        <f t="shared" si="11"/>
        <v>0</v>
      </c>
      <c r="Q192" s="143">
        <v>0.10661</v>
      </c>
      <c r="R192" s="143">
        <f t="shared" si="12"/>
        <v>0.21321999999999999</v>
      </c>
      <c r="S192" s="143">
        <v>0</v>
      </c>
      <c r="T192" s="144">
        <f t="shared" si="13"/>
        <v>0</v>
      </c>
      <c r="AR192" s="145" t="s">
        <v>194</v>
      </c>
      <c r="AT192" s="145" t="s">
        <v>190</v>
      </c>
      <c r="AU192" s="145" t="s">
        <v>87</v>
      </c>
      <c r="AY192" s="13" t="s">
        <v>188</v>
      </c>
      <c r="BE192" s="146">
        <f t="shared" si="14"/>
        <v>0</v>
      </c>
      <c r="BF192" s="146">
        <f t="shared" si="15"/>
        <v>0</v>
      </c>
      <c r="BG192" s="146">
        <f t="shared" si="16"/>
        <v>0</v>
      </c>
      <c r="BH192" s="146">
        <f t="shared" si="17"/>
        <v>0</v>
      </c>
      <c r="BI192" s="146">
        <f t="shared" si="18"/>
        <v>0</v>
      </c>
      <c r="BJ192" s="13" t="s">
        <v>85</v>
      </c>
      <c r="BK192" s="146">
        <f t="shared" si="19"/>
        <v>0</v>
      </c>
      <c r="BL192" s="13" t="s">
        <v>194</v>
      </c>
      <c r="BM192" s="145" t="s">
        <v>3147</v>
      </c>
    </row>
    <row r="193" spans="2:65" s="1" customFormat="1" ht="44.25" customHeight="1">
      <c r="B193" s="28"/>
      <c r="C193" s="133" t="s">
        <v>782</v>
      </c>
      <c r="D193" s="133" t="s">
        <v>190</v>
      </c>
      <c r="E193" s="134" t="s">
        <v>3148</v>
      </c>
      <c r="F193" s="135" t="s">
        <v>3149</v>
      </c>
      <c r="G193" s="136" t="s">
        <v>193</v>
      </c>
      <c r="H193" s="137">
        <v>2</v>
      </c>
      <c r="I193" s="138"/>
      <c r="J193" s="139">
        <f t="shared" si="10"/>
        <v>0</v>
      </c>
      <c r="K193" s="140"/>
      <c r="L193" s="28"/>
      <c r="M193" s="141" t="s">
        <v>1</v>
      </c>
      <c r="N193" s="142" t="s">
        <v>42</v>
      </c>
      <c r="P193" s="143">
        <f t="shared" si="11"/>
        <v>0</v>
      </c>
      <c r="Q193" s="143">
        <v>0.10761999999999999</v>
      </c>
      <c r="R193" s="143">
        <f t="shared" si="12"/>
        <v>0.21523999999999999</v>
      </c>
      <c r="S193" s="143">
        <v>0</v>
      </c>
      <c r="T193" s="144">
        <f t="shared" si="13"/>
        <v>0</v>
      </c>
      <c r="AR193" s="145" t="s">
        <v>194</v>
      </c>
      <c r="AT193" s="145" t="s">
        <v>190</v>
      </c>
      <c r="AU193" s="145" t="s">
        <v>87</v>
      </c>
      <c r="AY193" s="13" t="s">
        <v>188</v>
      </c>
      <c r="BE193" s="146">
        <f t="shared" si="14"/>
        <v>0</v>
      </c>
      <c r="BF193" s="146">
        <f t="shared" si="15"/>
        <v>0</v>
      </c>
      <c r="BG193" s="146">
        <f t="shared" si="16"/>
        <v>0</v>
      </c>
      <c r="BH193" s="146">
        <f t="shared" si="17"/>
        <v>0</v>
      </c>
      <c r="BI193" s="146">
        <f t="shared" si="18"/>
        <v>0</v>
      </c>
      <c r="BJ193" s="13" t="s">
        <v>85</v>
      </c>
      <c r="BK193" s="146">
        <f t="shared" si="19"/>
        <v>0</v>
      </c>
      <c r="BL193" s="13" t="s">
        <v>194</v>
      </c>
      <c r="BM193" s="145" t="s">
        <v>3150</v>
      </c>
    </row>
    <row r="194" spans="2:65" s="1" customFormat="1" ht="44.25" customHeight="1">
      <c r="B194" s="28"/>
      <c r="C194" s="133" t="s">
        <v>786</v>
      </c>
      <c r="D194" s="133" t="s">
        <v>190</v>
      </c>
      <c r="E194" s="134" t="s">
        <v>3151</v>
      </c>
      <c r="F194" s="135" t="s">
        <v>3152</v>
      </c>
      <c r="G194" s="136" t="s">
        <v>193</v>
      </c>
      <c r="H194" s="137">
        <v>2</v>
      </c>
      <c r="I194" s="138"/>
      <c r="J194" s="139">
        <f t="shared" si="10"/>
        <v>0</v>
      </c>
      <c r="K194" s="140"/>
      <c r="L194" s="28"/>
      <c r="M194" s="141" t="s">
        <v>1</v>
      </c>
      <c r="N194" s="142" t="s">
        <v>42</v>
      </c>
      <c r="P194" s="143">
        <f t="shared" si="11"/>
        <v>0</v>
      </c>
      <c r="Q194" s="143">
        <v>0.10863</v>
      </c>
      <c r="R194" s="143">
        <f t="shared" si="12"/>
        <v>0.21726000000000001</v>
      </c>
      <c r="S194" s="143">
        <v>0</v>
      </c>
      <c r="T194" s="144">
        <f t="shared" si="13"/>
        <v>0</v>
      </c>
      <c r="AR194" s="145" t="s">
        <v>194</v>
      </c>
      <c r="AT194" s="145" t="s">
        <v>190</v>
      </c>
      <c r="AU194" s="145" t="s">
        <v>87</v>
      </c>
      <c r="AY194" s="13" t="s">
        <v>188</v>
      </c>
      <c r="BE194" s="146">
        <f t="shared" si="14"/>
        <v>0</v>
      </c>
      <c r="BF194" s="146">
        <f t="shared" si="15"/>
        <v>0</v>
      </c>
      <c r="BG194" s="146">
        <f t="shared" si="16"/>
        <v>0</v>
      </c>
      <c r="BH194" s="146">
        <f t="shared" si="17"/>
        <v>0</v>
      </c>
      <c r="BI194" s="146">
        <f t="shared" si="18"/>
        <v>0</v>
      </c>
      <c r="BJ194" s="13" t="s">
        <v>85</v>
      </c>
      <c r="BK194" s="146">
        <f t="shared" si="19"/>
        <v>0</v>
      </c>
      <c r="BL194" s="13" t="s">
        <v>194</v>
      </c>
      <c r="BM194" s="145" t="s">
        <v>3153</v>
      </c>
    </row>
    <row r="195" spans="2:65" s="1" customFormat="1" ht="37.700000000000003" customHeight="1">
      <c r="B195" s="28"/>
      <c r="C195" s="133" t="s">
        <v>790</v>
      </c>
      <c r="D195" s="133" t="s">
        <v>190</v>
      </c>
      <c r="E195" s="134" t="s">
        <v>3154</v>
      </c>
      <c r="F195" s="135" t="s">
        <v>3155</v>
      </c>
      <c r="G195" s="136" t="s">
        <v>193</v>
      </c>
      <c r="H195" s="137">
        <v>8</v>
      </c>
      <c r="I195" s="138"/>
      <c r="J195" s="139">
        <f t="shared" si="10"/>
        <v>0</v>
      </c>
      <c r="K195" s="140"/>
      <c r="L195" s="28"/>
      <c r="M195" s="141" t="s">
        <v>1</v>
      </c>
      <c r="N195" s="142" t="s">
        <v>42</v>
      </c>
      <c r="P195" s="143">
        <f t="shared" si="11"/>
        <v>0</v>
      </c>
      <c r="Q195" s="143">
        <v>2.4240000000000001E-2</v>
      </c>
      <c r="R195" s="143">
        <f t="shared" si="12"/>
        <v>0.19392000000000001</v>
      </c>
      <c r="S195" s="143">
        <v>0</v>
      </c>
      <c r="T195" s="144">
        <f t="shared" si="13"/>
        <v>0</v>
      </c>
      <c r="AR195" s="145" t="s">
        <v>194</v>
      </c>
      <c r="AT195" s="145" t="s">
        <v>190</v>
      </c>
      <c r="AU195" s="145" t="s">
        <v>87</v>
      </c>
      <c r="AY195" s="13" t="s">
        <v>188</v>
      </c>
      <c r="BE195" s="146">
        <f t="shared" si="14"/>
        <v>0</v>
      </c>
      <c r="BF195" s="146">
        <f t="shared" si="15"/>
        <v>0</v>
      </c>
      <c r="BG195" s="146">
        <f t="shared" si="16"/>
        <v>0</v>
      </c>
      <c r="BH195" s="146">
        <f t="shared" si="17"/>
        <v>0</v>
      </c>
      <c r="BI195" s="146">
        <f t="shared" si="18"/>
        <v>0</v>
      </c>
      <c r="BJ195" s="13" t="s">
        <v>85</v>
      </c>
      <c r="BK195" s="146">
        <f t="shared" si="19"/>
        <v>0</v>
      </c>
      <c r="BL195" s="13" t="s">
        <v>194</v>
      </c>
      <c r="BM195" s="145" t="s">
        <v>3156</v>
      </c>
    </row>
    <row r="196" spans="2:65" s="1" customFormat="1" ht="37.700000000000003" customHeight="1">
      <c r="B196" s="28"/>
      <c r="C196" s="133" t="s">
        <v>794</v>
      </c>
      <c r="D196" s="133" t="s">
        <v>190</v>
      </c>
      <c r="E196" s="134" t="s">
        <v>3157</v>
      </c>
      <c r="F196" s="135" t="s">
        <v>3158</v>
      </c>
      <c r="G196" s="136" t="s">
        <v>193</v>
      </c>
      <c r="H196" s="137">
        <v>8</v>
      </c>
      <c r="I196" s="138"/>
      <c r="J196" s="139">
        <f t="shared" si="10"/>
        <v>0</v>
      </c>
      <c r="K196" s="140"/>
      <c r="L196" s="28"/>
      <c r="M196" s="141" t="s">
        <v>1</v>
      </c>
      <c r="N196" s="142" t="s">
        <v>42</v>
      </c>
      <c r="P196" s="143">
        <f t="shared" si="11"/>
        <v>0</v>
      </c>
      <c r="Q196" s="143">
        <v>0</v>
      </c>
      <c r="R196" s="143">
        <f t="shared" si="12"/>
        <v>0</v>
      </c>
      <c r="S196" s="143">
        <v>0</v>
      </c>
      <c r="T196" s="144">
        <f t="shared" si="13"/>
        <v>0</v>
      </c>
      <c r="AR196" s="145" t="s">
        <v>194</v>
      </c>
      <c r="AT196" s="145" t="s">
        <v>190</v>
      </c>
      <c r="AU196" s="145" t="s">
        <v>87</v>
      </c>
      <c r="AY196" s="13" t="s">
        <v>188</v>
      </c>
      <c r="BE196" s="146">
        <f t="shared" si="14"/>
        <v>0</v>
      </c>
      <c r="BF196" s="146">
        <f t="shared" si="15"/>
        <v>0</v>
      </c>
      <c r="BG196" s="146">
        <f t="shared" si="16"/>
        <v>0</v>
      </c>
      <c r="BH196" s="146">
        <f t="shared" si="17"/>
        <v>0</v>
      </c>
      <c r="BI196" s="146">
        <f t="shared" si="18"/>
        <v>0</v>
      </c>
      <c r="BJ196" s="13" t="s">
        <v>85</v>
      </c>
      <c r="BK196" s="146">
        <f t="shared" si="19"/>
        <v>0</v>
      </c>
      <c r="BL196" s="13" t="s">
        <v>194</v>
      </c>
      <c r="BM196" s="145" t="s">
        <v>3159</v>
      </c>
    </row>
    <row r="197" spans="2:65" s="1" customFormat="1" ht="37.700000000000003" customHeight="1">
      <c r="B197" s="28"/>
      <c r="C197" s="133" t="s">
        <v>798</v>
      </c>
      <c r="D197" s="133" t="s">
        <v>190</v>
      </c>
      <c r="E197" s="134" t="s">
        <v>3160</v>
      </c>
      <c r="F197" s="135" t="s">
        <v>3161</v>
      </c>
      <c r="G197" s="136" t="s">
        <v>193</v>
      </c>
      <c r="H197" s="137">
        <v>8</v>
      </c>
      <c r="I197" s="138"/>
      <c r="J197" s="139">
        <f t="shared" si="10"/>
        <v>0</v>
      </c>
      <c r="K197" s="140"/>
      <c r="L197" s="28"/>
      <c r="M197" s="141" t="s">
        <v>1</v>
      </c>
      <c r="N197" s="142" t="s">
        <v>42</v>
      </c>
      <c r="P197" s="143">
        <f t="shared" si="11"/>
        <v>0</v>
      </c>
      <c r="Q197" s="143">
        <v>0.30399999999999999</v>
      </c>
      <c r="R197" s="143">
        <f t="shared" si="12"/>
        <v>2.4319999999999999</v>
      </c>
      <c r="S197" s="143">
        <v>0</v>
      </c>
      <c r="T197" s="144">
        <f t="shared" si="13"/>
        <v>0</v>
      </c>
      <c r="AR197" s="145" t="s">
        <v>194</v>
      </c>
      <c r="AT197" s="145" t="s">
        <v>190</v>
      </c>
      <c r="AU197" s="145" t="s">
        <v>87</v>
      </c>
      <c r="AY197" s="13" t="s">
        <v>188</v>
      </c>
      <c r="BE197" s="146">
        <f t="shared" si="14"/>
        <v>0</v>
      </c>
      <c r="BF197" s="146">
        <f t="shared" si="15"/>
        <v>0</v>
      </c>
      <c r="BG197" s="146">
        <f t="shared" si="16"/>
        <v>0</v>
      </c>
      <c r="BH197" s="146">
        <f t="shared" si="17"/>
        <v>0</v>
      </c>
      <c r="BI197" s="146">
        <f t="shared" si="18"/>
        <v>0</v>
      </c>
      <c r="BJ197" s="13" t="s">
        <v>85</v>
      </c>
      <c r="BK197" s="146">
        <f t="shared" si="19"/>
        <v>0</v>
      </c>
      <c r="BL197" s="13" t="s">
        <v>194</v>
      </c>
      <c r="BM197" s="145" t="s">
        <v>3162</v>
      </c>
    </row>
    <row r="198" spans="2:65" s="1" customFormat="1" ht="48.95" customHeight="1">
      <c r="B198" s="28"/>
      <c r="C198" s="133" t="s">
        <v>802</v>
      </c>
      <c r="D198" s="133" t="s">
        <v>190</v>
      </c>
      <c r="E198" s="134" t="s">
        <v>3163</v>
      </c>
      <c r="F198" s="135" t="s">
        <v>3164</v>
      </c>
      <c r="G198" s="136" t="s">
        <v>258</v>
      </c>
      <c r="H198" s="137">
        <v>4.74</v>
      </c>
      <c r="I198" s="138"/>
      <c r="J198" s="139">
        <f t="shared" si="10"/>
        <v>0</v>
      </c>
      <c r="K198" s="140"/>
      <c r="L198" s="28"/>
      <c r="M198" s="141" t="s">
        <v>1</v>
      </c>
      <c r="N198" s="142" t="s">
        <v>42</v>
      </c>
      <c r="P198" s="143">
        <f t="shared" si="11"/>
        <v>0</v>
      </c>
      <c r="Q198" s="143">
        <v>5.0889999999999998E-2</v>
      </c>
      <c r="R198" s="143">
        <f t="shared" si="12"/>
        <v>0.24121860000000001</v>
      </c>
      <c r="S198" s="143">
        <v>0</v>
      </c>
      <c r="T198" s="144">
        <f t="shared" si="13"/>
        <v>0</v>
      </c>
      <c r="AR198" s="145" t="s">
        <v>194</v>
      </c>
      <c r="AT198" s="145" t="s">
        <v>190</v>
      </c>
      <c r="AU198" s="145" t="s">
        <v>87</v>
      </c>
      <c r="AY198" s="13" t="s">
        <v>188</v>
      </c>
      <c r="BE198" s="146">
        <f t="shared" si="14"/>
        <v>0</v>
      </c>
      <c r="BF198" s="146">
        <f t="shared" si="15"/>
        <v>0</v>
      </c>
      <c r="BG198" s="146">
        <f t="shared" si="16"/>
        <v>0</v>
      </c>
      <c r="BH198" s="146">
        <f t="shared" si="17"/>
        <v>0</v>
      </c>
      <c r="BI198" s="146">
        <f t="shared" si="18"/>
        <v>0</v>
      </c>
      <c r="BJ198" s="13" t="s">
        <v>85</v>
      </c>
      <c r="BK198" s="146">
        <f t="shared" si="19"/>
        <v>0</v>
      </c>
      <c r="BL198" s="13" t="s">
        <v>194</v>
      </c>
      <c r="BM198" s="145" t="s">
        <v>3165</v>
      </c>
    </row>
    <row r="199" spans="2:65" s="1" customFormat="1" ht="48.95" customHeight="1">
      <c r="B199" s="28"/>
      <c r="C199" s="133" t="s">
        <v>806</v>
      </c>
      <c r="D199" s="133" t="s">
        <v>190</v>
      </c>
      <c r="E199" s="134" t="s">
        <v>3166</v>
      </c>
      <c r="F199" s="135" t="s">
        <v>3167</v>
      </c>
      <c r="G199" s="136" t="s">
        <v>258</v>
      </c>
      <c r="H199" s="137">
        <v>54.89</v>
      </c>
      <c r="I199" s="138"/>
      <c r="J199" s="139">
        <f t="shared" si="10"/>
        <v>0</v>
      </c>
      <c r="K199" s="140"/>
      <c r="L199" s="28"/>
      <c r="M199" s="141" t="s">
        <v>1</v>
      </c>
      <c r="N199" s="142" t="s">
        <v>42</v>
      </c>
      <c r="P199" s="143">
        <f t="shared" si="11"/>
        <v>0</v>
      </c>
      <c r="Q199" s="143">
        <v>4.512E-2</v>
      </c>
      <c r="R199" s="143">
        <f t="shared" si="12"/>
        <v>2.4766368000000001</v>
      </c>
      <c r="S199" s="143">
        <v>0</v>
      </c>
      <c r="T199" s="144">
        <f t="shared" si="13"/>
        <v>0</v>
      </c>
      <c r="AR199" s="145" t="s">
        <v>194</v>
      </c>
      <c r="AT199" s="145" t="s">
        <v>190</v>
      </c>
      <c r="AU199" s="145" t="s">
        <v>87</v>
      </c>
      <c r="AY199" s="13" t="s">
        <v>188</v>
      </c>
      <c r="BE199" s="146">
        <f t="shared" si="14"/>
        <v>0</v>
      </c>
      <c r="BF199" s="146">
        <f t="shared" si="15"/>
        <v>0</v>
      </c>
      <c r="BG199" s="146">
        <f t="shared" si="16"/>
        <v>0</v>
      </c>
      <c r="BH199" s="146">
        <f t="shared" si="17"/>
        <v>0</v>
      </c>
      <c r="BI199" s="146">
        <f t="shared" si="18"/>
        <v>0</v>
      </c>
      <c r="BJ199" s="13" t="s">
        <v>85</v>
      </c>
      <c r="BK199" s="146">
        <f t="shared" si="19"/>
        <v>0</v>
      </c>
      <c r="BL199" s="13" t="s">
        <v>194</v>
      </c>
      <c r="BM199" s="145" t="s">
        <v>3168</v>
      </c>
    </row>
    <row r="200" spans="2:65" s="1" customFormat="1" ht="48.95" customHeight="1">
      <c r="B200" s="28"/>
      <c r="C200" s="133" t="s">
        <v>810</v>
      </c>
      <c r="D200" s="133" t="s">
        <v>190</v>
      </c>
      <c r="E200" s="134" t="s">
        <v>3169</v>
      </c>
      <c r="F200" s="135" t="s">
        <v>3170</v>
      </c>
      <c r="G200" s="136" t="s">
        <v>193</v>
      </c>
      <c r="H200" s="137">
        <v>8</v>
      </c>
      <c r="I200" s="138"/>
      <c r="J200" s="139">
        <f t="shared" si="10"/>
        <v>0</v>
      </c>
      <c r="K200" s="140"/>
      <c r="L200" s="28"/>
      <c r="M200" s="141" t="s">
        <v>1</v>
      </c>
      <c r="N200" s="142" t="s">
        <v>42</v>
      </c>
      <c r="P200" s="143">
        <f t="shared" si="11"/>
        <v>0</v>
      </c>
      <c r="Q200" s="143">
        <v>7.6499999999999999E-2</v>
      </c>
      <c r="R200" s="143">
        <f t="shared" si="12"/>
        <v>0.61199999999999999</v>
      </c>
      <c r="S200" s="143">
        <v>0</v>
      </c>
      <c r="T200" s="144">
        <f t="shared" si="13"/>
        <v>0</v>
      </c>
      <c r="AR200" s="145" t="s">
        <v>194</v>
      </c>
      <c r="AT200" s="145" t="s">
        <v>190</v>
      </c>
      <c r="AU200" s="145" t="s">
        <v>87</v>
      </c>
      <c r="AY200" s="13" t="s">
        <v>188</v>
      </c>
      <c r="BE200" s="146">
        <f t="shared" si="14"/>
        <v>0</v>
      </c>
      <c r="BF200" s="146">
        <f t="shared" si="15"/>
        <v>0</v>
      </c>
      <c r="BG200" s="146">
        <f t="shared" si="16"/>
        <v>0</v>
      </c>
      <c r="BH200" s="146">
        <f t="shared" si="17"/>
        <v>0</v>
      </c>
      <c r="BI200" s="146">
        <f t="shared" si="18"/>
        <v>0</v>
      </c>
      <c r="BJ200" s="13" t="s">
        <v>85</v>
      </c>
      <c r="BK200" s="146">
        <f t="shared" si="19"/>
        <v>0</v>
      </c>
      <c r="BL200" s="13" t="s">
        <v>194</v>
      </c>
      <c r="BM200" s="145" t="s">
        <v>3171</v>
      </c>
    </row>
    <row r="201" spans="2:65" s="1" customFormat="1" ht="37.700000000000003" customHeight="1">
      <c r="B201" s="28"/>
      <c r="C201" s="133" t="s">
        <v>814</v>
      </c>
      <c r="D201" s="133" t="s">
        <v>190</v>
      </c>
      <c r="E201" s="134" t="s">
        <v>2984</v>
      </c>
      <c r="F201" s="135" t="s">
        <v>2985</v>
      </c>
      <c r="G201" s="136" t="s">
        <v>193</v>
      </c>
      <c r="H201" s="137">
        <v>8</v>
      </c>
      <c r="I201" s="138"/>
      <c r="J201" s="139">
        <f t="shared" si="10"/>
        <v>0</v>
      </c>
      <c r="K201" s="140"/>
      <c r="L201" s="28"/>
      <c r="M201" s="141" t="s">
        <v>1</v>
      </c>
      <c r="N201" s="142" t="s">
        <v>42</v>
      </c>
      <c r="P201" s="143">
        <f t="shared" si="11"/>
        <v>0</v>
      </c>
      <c r="Q201" s="143">
        <v>0.09</v>
      </c>
      <c r="R201" s="143">
        <f t="shared" si="12"/>
        <v>0.72</v>
      </c>
      <c r="S201" s="143">
        <v>0</v>
      </c>
      <c r="T201" s="144">
        <f t="shared" si="13"/>
        <v>0</v>
      </c>
      <c r="AR201" s="145" t="s">
        <v>194</v>
      </c>
      <c r="AT201" s="145" t="s">
        <v>190</v>
      </c>
      <c r="AU201" s="145" t="s">
        <v>87</v>
      </c>
      <c r="AY201" s="13" t="s">
        <v>188</v>
      </c>
      <c r="BE201" s="146">
        <f t="shared" si="14"/>
        <v>0</v>
      </c>
      <c r="BF201" s="146">
        <f t="shared" si="15"/>
        <v>0</v>
      </c>
      <c r="BG201" s="146">
        <f t="shared" si="16"/>
        <v>0</v>
      </c>
      <c r="BH201" s="146">
        <f t="shared" si="17"/>
        <v>0</v>
      </c>
      <c r="BI201" s="146">
        <f t="shared" si="18"/>
        <v>0</v>
      </c>
      <c r="BJ201" s="13" t="s">
        <v>85</v>
      </c>
      <c r="BK201" s="146">
        <f t="shared" si="19"/>
        <v>0</v>
      </c>
      <c r="BL201" s="13" t="s">
        <v>194</v>
      </c>
      <c r="BM201" s="145" t="s">
        <v>3172</v>
      </c>
    </row>
    <row r="202" spans="2:65" s="1" customFormat="1" ht="24.2" customHeight="1">
      <c r="B202" s="28"/>
      <c r="C202" s="153" t="s">
        <v>818</v>
      </c>
      <c r="D202" s="153" t="s">
        <v>433</v>
      </c>
      <c r="E202" s="154" t="s">
        <v>2987</v>
      </c>
      <c r="F202" s="155" t="s">
        <v>2988</v>
      </c>
      <c r="G202" s="156" t="s">
        <v>193</v>
      </c>
      <c r="H202" s="157">
        <v>8</v>
      </c>
      <c r="I202" s="158"/>
      <c r="J202" s="159">
        <f t="shared" si="10"/>
        <v>0</v>
      </c>
      <c r="K202" s="160"/>
      <c r="L202" s="161"/>
      <c r="M202" s="162" t="s">
        <v>1</v>
      </c>
      <c r="N202" s="163" t="s">
        <v>42</v>
      </c>
      <c r="P202" s="143">
        <f t="shared" si="11"/>
        <v>0</v>
      </c>
      <c r="Q202" s="143">
        <v>7.1999999999999995E-2</v>
      </c>
      <c r="R202" s="143">
        <f t="shared" si="12"/>
        <v>0.57599999999999996</v>
      </c>
      <c r="S202" s="143">
        <v>0</v>
      </c>
      <c r="T202" s="144">
        <f t="shared" si="13"/>
        <v>0</v>
      </c>
      <c r="AR202" s="145" t="s">
        <v>220</v>
      </c>
      <c r="AT202" s="145" t="s">
        <v>433</v>
      </c>
      <c r="AU202" s="145" t="s">
        <v>87</v>
      </c>
      <c r="AY202" s="13" t="s">
        <v>188</v>
      </c>
      <c r="BE202" s="146">
        <f t="shared" si="14"/>
        <v>0</v>
      </c>
      <c r="BF202" s="146">
        <f t="shared" si="15"/>
        <v>0</v>
      </c>
      <c r="BG202" s="146">
        <f t="shared" si="16"/>
        <v>0</v>
      </c>
      <c r="BH202" s="146">
        <f t="shared" si="17"/>
        <v>0</v>
      </c>
      <c r="BI202" s="146">
        <f t="shared" si="18"/>
        <v>0</v>
      </c>
      <c r="BJ202" s="13" t="s">
        <v>85</v>
      </c>
      <c r="BK202" s="146">
        <f t="shared" si="19"/>
        <v>0</v>
      </c>
      <c r="BL202" s="13" t="s">
        <v>194</v>
      </c>
      <c r="BM202" s="145" t="s">
        <v>3173</v>
      </c>
    </row>
    <row r="203" spans="2:65" s="1" customFormat="1" ht="16.5" customHeight="1">
      <c r="B203" s="28"/>
      <c r="C203" s="133" t="s">
        <v>822</v>
      </c>
      <c r="D203" s="133" t="s">
        <v>190</v>
      </c>
      <c r="E203" s="134" t="s">
        <v>2789</v>
      </c>
      <c r="F203" s="135" t="s">
        <v>2790</v>
      </c>
      <c r="G203" s="136" t="s">
        <v>218</v>
      </c>
      <c r="H203" s="137">
        <v>60</v>
      </c>
      <c r="I203" s="138"/>
      <c r="J203" s="139">
        <f t="shared" si="10"/>
        <v>0</v>
      </c>
      <c r="K203" s="140"/>
      <c r="L203" s="28"/>
      <c r="M203" s="141" t="s">
        <v>1</v>
      </c>
      <c r="N203" s="142" t="s">
        <v>42</v>
      </c>
      <c r="P203" s="143">
        <f t="shared" si="11"/>
        <v>0</v>
      </c>
      <c r="Q203" s="143">
        <v>1.9000000000000001E-4</v>
      </c>
      <c r="R203" s="143">
        <f t="shared" si="12"/>
        <v>1.14E-2</v>
      </c>
      <c r="S203" s="143">
        <v>0</v>
      </c>
      <c r="T203" s="144">
        <f t="shared" si="13"/>
        <v>0</v>
      </c>
      <c r="AR203" s="145" t="s">
        <v>194</v>
      </c>
      <c r="AT203" s="145" t="s">
        <v>190</v>
      </c>
      <c r="AU203" s="145" t="s">
        <v>87</v>
      </c>
      <c r="AY203" s="13" t="s">
        <v>188</v>
      </c>
      <c r="BE203" s="146">
        <f t="shared" si="14"/>
        <v>0</v>
      </c>
      <c r="BF203" s="146">
        <f t="shared" si="15"/>
        <v>0</v>
      </c>
      <c r="BG203" s="146">
        <f t="shared" si="16"/>
        <v>0</v>
      </c>
      <c r="BH203" s="146">
        <f t="shared" si="17"/>
        <v>0</v>
      </c>
      <c r="BI203" s="146">
        <f t="shared" si="18"/>
        <v>0</v>
      </c>
      <c r="BJ203" s="13" t="s">
        <v>85</v>
      </c>
      <c r="BK203" s="146">
        <f t="shared" si="19"/>
        <v>0</v>
      </c>
      <c r="BL203" s="13" t="s">
        <v>194</v>
      </c>
      <c r="BM203" s="145" t="s">
        <v>3174</v>
      </c>
    </row>
    <row r="204" spans="2:65" s="1" customFormat="1" ht="16.5" customHeight="1">
      <c r="B204" s="28"/>
      <c r="C204" s="133" t="s">
        <v>826</v>
      </c>
      <c r="D204" s="133" t="s">
        <v>190</v>
      </c>
      <c r="E204" s="134" t="s">
        <v>3175</v>
      </c>
      <c r="F204" s="135" t="s">
        <v>3176</v>
      </c>
      <c r="G204" s="136" t="s">
        <v>218</v>
      </c>
      <c r="H204" s="137">
        <v>125</v>
      </c>
      <c r="I204" s="138"/>
      <c r="J204" s="139">
        <f t="shared" si="10"/>
        <v>0</v>
      </c>
      <c r="K204" s="140"/>
      <c r="L204" s="28"/>
      <c r="M204" s="141" t="s">
        <v>1</v>
      </c>
      <c r="N204" s="142" t="s">
        <v>42</v>
      </c>
      <c r="P204" s="143">
        <f t="shared" si="11"/>
        <v>0</v>
      </c>
      <c r="Q204" s="143">
        <v>2.0000000000000001E-4</v>
      </c>
      <c r="R204" s="143">
        <f t="shared" si="12"/>
        <v>2.5000000000000001E-2</v>
      </c>
      <c r="S204" s="143">
        <v>0</v>
      </c>
      <c r="T204" s="144">
        <f t="shared" si="13"/>
        <v>0</v>
      </c>
      <c r="AR204" s="145" t="s">
        <v>194</v>
      </c>
      <c r="AT204" s="145" t="s">
        <v>190</v>
      </c>
      <c r="AU204" s="145" t="s">
        <v>87</v>
      </c>
      <c r="AY204" s="13" t="s">
        <v>188</v>
      </c>
      <c r="BE204" s="146">
        <f t="shared" si="14"/>
        <v>0</v>
      </c>
      <c r="BF204" s="146">
        <f t="shared" si="15"/>
        <v>0</v>
      </c>
      <c r="BG204" s="146">
        <f t="shared" si="16"/>
        <v>0</v>
      </c>
      <c r="BH204" s="146">
        <f t="shared" si="17"/>
        <v>0</v>
      </c>
      <c r="BI204" s="146">
        <f t="shared" si="18"/>
        <v>0</v>
      </c>
      <c r="BJ204" s="13" t="s">
        <v>85</v>
      </c>
      <c r="BK204" s="146">
        <f t="shared" si="19"/>
        <v>0</v>
      </c>
      <c r="BL204" s="13" t="s">
        <v>194</v>
      </c>
      <c r="BM204" s="145" t="s">
        <v>3177</v>
      </c>
    </row>
    <row r="205" spans="2:65" s="1" customFormat="1" ht="24.2" customHeight="1">
      <c r="B205" s="28"/>
      <c r="C205" s="133" t="s">
        <v>830</v>
      </c>
      <c r="D205" s="133" t="s">
        <v>190</v>
      </c>
      <c r="E205" s="134" t="s">
        <v>2792</v>
      </c>
      <c r="F205" s="135" t="s">
        <v>2793</v>
      </c>
      <c r="G205" s="136" t="s">
        <v>218</v>
      </c>
      <c r="H205" s="137">
        <v>185</v>
      </c>
      <c r="I205" s="138"/>
      <c r="J205" s="139">
        <f t="shared" si="10"/>
        <v>0</v>
      </c>
      <c r="K205" s="140"/>
      <c r="L205" s="28"/>
      <c r="M205" s="141" t="s">
        <v>1</v>
      </c>
      <c r="N205" s="142" t="s">
        <v>42</v>
      </c>
      <c r="P205" s="143">
        <f t="shared" si="11"/>
        <v>0</v>
      </c>
      <c r="Q205" s="143">
        <v>9.0000000000000006E-5</v>
      </c>
      <c r="R205" s="143">
        <f t="shared" si="12"/>
        <v>1.6650000000000002E-2</v>
      </c>
      <c r="S205" s="143">
        <v>0</v>
      </c>
      <c r="T205" s="144">
        <f t="shared" si="13"/>
        <v>0</v>
      </c>
      <c r="AR205" s="145" t="s">
        <v>194</v>
      </c>
      <c r="AT205" s="145" t="s">
        <v>190</v>
      </c>
      <c r="AU205" s="145" t="s">
        <v>87</v>
      </c>
      <c r="AY205" s="13" t="s">
        <v>188</v>
      </c>
      <c r="BE205" s="146">
        <f t="shared" si="14"/>
        <v>0</v>
      </c>
      <c r="BF205" s="146">
        <f t="shared" si="15"/>
        <v>0</v>
      </c>
      <c r="BG205" s="146">
        <f t="shared" si="16"/>
        <v>0</v>
      </c>
      <c r="BH205" s="146">
        <f t="shared" si="17"/>
        <v>0</v>
      </c>
      <c r="BI205" s="146">
        <f t="shared" si="18"/>
        <v>0</v>
      </c>
      <c r="BJ205" s="13" t="s">
        <v>85</v>
      </c>
      <c r="BK205" s="146">
        <f t="shared" si="19"/>
        <v>0</v>
      </c>
      <c r="BL205" s="13" t="s">
        <v>194</v>
      </c>
      <c r="BM205" s="145" t="s">
        <v>3178</v>
      </c>
    </row>
    <row r="206" spans="2:65" s="1" customFormat="1" ht="48.95" customHeight="1">
      <c r="B206" s="28"/>
      <c r="C206" s="133" t="s">
        <v>834</v>
      </c>
      <c r="D206" s="133" t="s">
        <v>190</v>
      </c>
      <c r="E206" s="134" t="s">
        <v>2127</v>
      </c>
      <c r="F206" s="135" t="s">
        <v>3179</v>
      </c>
      <c r="G206" s="136" t="s">
        <v>193</v>
      </c>
      <c r="H206" s="137">
        <v>1</v>
      </c>
      <c r="I206" s="138"/>
      <c r="J206" s="139">
        <f t="shared" si="10"/>
        <v>0</v>
      </c>
      <c r="K206" s="140"/>
      <c r="L206" s="28"/>
      <c r="M206" s="141" t="s">
        <v>1</v>
      </c>
      <c r="N206" s="142" t="s">
        <v>42</v>
      </c>
      <c r="P206" s="143">
        <f t="shared" si="11"/>
        <v>0</v>
      </c>
      <c r="Q206" s="143">
        <v>0.1056</v>
      </c>
      <c r="R206" s="143">
        <f t="shared" si="12"/>
        <v>0.1056</v>
      </c>
      <c r="S206" s="143">
        <v>0</v>
      </c>
      <c r="T206" s="144">
        <f t="shared" si="13"/>
        <v>0</v>
      </c>
      <c r="AR206" s="145" t="s">
        <v>194</v>
      </c>
      <c r="AT206" s="145" t="s">
        <v>190</v>
      </c>
      <c r="AU206" s="145" t="s">
        <v>87</v>
      </c>
      <c r="AY206" s="13" t="s">
        <v>188</v>
      </c>
      <c r="BE206" s="146">
        <f t="shared" si="14"/>
        <v>0</v>
      </c>
      <c r="BF206" s="146">
        <f t="shared" si="15"/>
        <v>0</v>
      </c>
      <c r="BG206" s="146">
        <f t="shared" si="16"/>
        <v>0</v>
      </c>
      <c r="BH206" s="146">
        <f t="shared" si="17"/>
        <v>0</v>
      </c>
      <c r="BI206" s="146">
        <f t="shared" si="18"/>
        <v>0</v>
      </c>
      <c r="BJ206" s="13" t="s">
        <v>85</v>
      </c>
      <c r="BK206" s="146">
        <f t="shared" si="19"/>
        <v>0</v>
      </c>
      <c r="BL206" s="13" t="s">
        <v>194</v>
      </c>
      <c r="BM206" s="145" t="s">
        <v>3180</v>
      </c>
    </row>
    <row r="207" spans="2:65" s="1" customFormat="1" ht="48.95" customHeight="1">
      <c r="B207" s="28"/>
      <c r="C207" s="133" t="s">
        <v>838</v>
      </c>
      <c r="D207" s="133" t="s">
        <v>190</v>
      </c>
      <c r="E207" s="134" t="s">
        <v>3181</v>
      </c>
      <c r="F207" s="135" t="s">
        <v>3182</v>
      </c>
      <c r="G207" s="136" t="s">
        <v>193</v>
      </c>
      <c r="H207" s="137">
        <v>1</v>
      </c>
      <c r="I207" s="138"/>
      <c r="J207" s="139">
        <f t="shared" si="10"/>
        <v>0</v>
      </c>
      <c r="K207" s="140"/>
      <c r="L207" s="28"/>
      <c r="M207" s="141" t="s">
        <v>1</v>
      </c>
      <c r="N207" s="142" t="s">
        <v>42</v>
      </c>
      <c r="P207" s="143">
        <f t="shared" si="11"/>
        <v>0</v>
      </c>
      <c r="Q207" s="143">
        <v>0.10661</v>
      </c>
      <c r="R207" s="143">
        <f t="shared" si="12"/>
        <v>0.10661</v>
      </c>
      <c r="S207" s="143">
        <v>0</v>
      </c>
      <c r="T207" s="144">
        <f t="shared" si="13"/>
        <v>0</v>
      </c>
      <c r="AR207" s="145" t="s">
        <v>194</v>
      </c>
      <c r="AT207" s="145" t="s">
        <v>190</v>
      </c>
      <c r="AU207" s="145" t="s">
        <v>87</v>
      </c>
      <c r="AY207" s="13" t="s">
        <v>188</v>
      </c>
      <c r="BE207" s="146">
        <f t="shared" si="14"/>
        <v>0</v>
      </c>
      <c r="BF207" s="146">
        <f t="shared" si="15"/>
        <v>0</v>
      </c>
      <c r="BG207" s="146">
        <f t="shared" si="16"/>
        <v>0</v>
      </c>
      <c r="BH207" s="146">
        <f t="shared" si="17"/>
        <v>0</v>
      </c>
      <c r="BI207" s="146">
        <f t="shared" si="18"/>
        <v>0</v>
      </c>
      <c r="BJ207" s="13" t="s">
        <v>85</v>
      </c>
      <c r="BK207" s="146">
        <f t="shared" si="19"/>
        <v>0</v>
      </c>
      <c r="BL207" s="13" t="s">
        <v>194</v>
      </c>
      <c r="BM207" s="145" t="s">
        <v>3183</v>
      </c>
    </row>
    <row r="208" spans="2:65" s="1" customFormat="1" ht="16.5" customHeight="1">
      <c r="B208" s="28"/>
      <c r="C208" s="133" t="s">
        <v>842</v>
      </c>
      <c r="D208" s="133" t="s">
        <v>190</v>
      </c>
      <c r="E208" s="134" t="s">
        <v>2130</v>
      </c>
      <c r="F208" s="135" t="s">
        <v>1939</v>
      </c>
      <c r="G208" s="136" t="s">
        <v>193</v>
      </c>
      <c r="H208" s="137">
        <v>1</v>
      </c>
      <c r="I208" s="138"/>
      <c r="J208" s="139">
        <f t="shared" si="10"/>
        <v>0</v>
      </c>
      <c r="K208" s="140"/>
      <c r="L208" s="28"/>
      <c r="M208" s="141" t="s">
        <v>1</v>
      </c>
      <c r="N208" s="142" t="s">
        <v>42</v>
      </c>
      <c r="P208" s="143">
        <f t="shared" si="11"/>
        <v>0</v>
      </c>
      <c r="Q208" s="143">
        <v>2.9E-4</v>
      </c>
      <c r="R208" s="143">
        <f t="shared" si="12"/>
        <v>2.9E-4</v>
      </c>
      <c r="S208" s="143">
        <v>0</v>
      </c>
      <c r="T208" s="144">
        <f t="shared" si="13"/>
        <v>0</v>
      </c>
      <c r="AR208" s="145" t="s">
        <v>251</v>
      </c>
      <c r="AT208" s="145" t="s">
        <v>190</v>
      </c>
      <c r="AU208" s="145" t="s">
        <v>87</v>
      </c>
      <c r="AY208" s="13" t="s">
        <v>188</v>
      </c>
      <c r="BE208" s="146">
        <f t="shared" si="14"/>
        <v>0</v>
      </c>
      <c r="BF208" s="146">
        <f t="shared" si="15"/>
        <v>0</v>
      </c>
      <c r="BG208" s="146">
        <f t="shared" si="16"/>
        <v>0</v>
      </c>
      <c r="BH208" s="146">
        <f t="shared" si="17"/>
        <v>0</v>
      </c>
      <c r="BI208" s="146">
        <f t="shared" si="18"/>
        <v>0</v>
      </c>
      <c r="BJ208" s="13" t="s">
        <v>85</v>
      </c>
      <c r="BK208" s="146">
        <f t="shared" si="19"/>
        <v>0</v>
      </c>
      <c r="BL208" s="13" t="s">
        <v>251</v>
      </c>
      <c r="BM208" s="145" t="s">
        <v>3184</v>
      </c>
    </row>
    <row r="209" spans="2:65" s="1" customFormat="1" ht="76.349999999999994" customHeight="1">
      <c r="B209" s="28"/>
      <c r="C209" s="133" t="s">
        <v>846</v>
      </c>
      <c r="D209" s="133" t="s">
        <v>190</v>
      </c>
      <c r="E209" s="134" t="s">
        <v>2133</v>
      </c>
      <c r="F209" s="135" t="s">
        <v>3185</v>
      </c>
      <c r="G209" s="136" t="s">
        <v>193</v>
      </c>
      <c r="H209" s="137">
        <v>1</v>
      </c>
      <c r="I209" s="138"/>
      <c r="J209" s="139">
        <f t="shared" si="10"/>
        <v>0</v>
      </c>
      <c r="K209" s="140"/>
      <c r="L209" s="28"/>
      <c r="M209" s="141" t="s">
        <v>1</v>
      </c>
      <c r="N209" s="142" t="s">
        <v>42</v>
      </c>
      <c r="P209" s="143">
        <f t="shared" si="11"/>
        <v>0</v>
      </c>
      <c r="Q209" s="143">
        <v>1.2</v>
      </c>
      <c r="R209" s="143">
        <f t="shared" si="12"/>
        <v>1.2</v>
      </c>
      <c r="S209" s="143">
        <v>0</v>
      </c>
      <c r="T209" s="144">
        <f t="shared" si="13"/>
        <v>0</v>
      </c>
      <c r="AR209" s="145" t="s">
        <v>194</v>
      </c>
      <c r="AT209" s="145" t="s">
        <v>190</v>
      </c>
      <c r="AU209" s="145" t="s">
        <v>87</v>
      </c>
      <c r="AY209" s="13" t="s">
        <v>188</v>
      </c>
      <c r="BE209" s="146">
        <f t="shared" si="14"/>
        <v>0</v>
      </c>
      <c r="BF209" s="146">
        <f t="shared" si="15"/>
        <v>0</v>
      </c>
      <c r="BG209" s="146">
        <f t="shared" si="16"/>
        <v>0</v>
      </c>
      <c r="BH209" s="146">
        <f t="shared" si="17"/>
        <v>0</v>
      </c>
      <c r="BI209" s="146">
        <f t="shared" si="18"/>
        <v>0</v>
      </c>
      <c r="BJ209" s="13" t="s">
        <v>85</v>
      </c>
      <c r="BK209" s="146">
        <f t="shared" si="19"/>
        <v>0</v>
      </c>
      <c r="BL209" s="13" t="s">
        <v>194</v>
      </c>
      <c r="BM209" s="145" t="s">
        <v>3186</v>
      </c>
    </row>
    <row r="210" spans="2:65" s="11" customFormat="1" ht="22.7" customHeight="1">
      <c r="B210" s="121"/>
      <c r="D210" s="122" t="s">
        <v>76</v>
      </c>
      <c r="E210" s="131" t="s">
        <v>224</v>
      </c>
      <c r="F210" s="131" t="s">
        <v>281</v>
      </c>
      <c r="I210" s="124"/>
      <c r="J210" s="132">
        <f>BK210</f>
        <v>0</v>
      </c>
      <c r="L210" s="121"/>
      <c r="M210" s="126"/>
      <c r="P210" s="127">
        <f>SUM(P211:P212)</f>
        <v>0</v>
      </c>
      <c r="R210" s="127">
        <f>SUM(R211:R212)</f>
        <v>8.166228000000002</v>
      </c>
      <c r="T210" s="128">
        <f>SUM(T211:T212)</f>
        <v>0</v>
      </c>
      <c r="AR210" s="122" t="s">
        <v>85</v>
      </c>
      <c r="AT210" s="129" t="s">
        <v>76</v>
      </c>
      <c r="AU210" s="129" t="s">
        <v>85</v>
      </c>
      <c r="AY210" s="122" t="s">
        <v>188</v>
      </c>
      <c r="BK210" s="130">
        <f>SUM(BK211:BK212)</f>
        <v>0</v>
      </c>
    </row>
    <row r="211" spans="2:65" s="1" customFormat="1" ht="24.2" customHeight="1">
      <c r="B211" s="28"/>
      <c r="C211" s="133" t="s">
        <v>850</v>
      </c>
      <c r="D211" s="133" t="s">
        <v>190</v>
      </c>
      <c r="E211" s="134" t="s">
        <v>3187</v>
      </c>
      <c r="F211" s="135" t="s">
        <v>3188</v>
      </c>
      <c r="G211" s="136" t="s">
        <v>218</v>
      </c>
      <c r="H211" s="137">
        <v>26.8</v>
      </c>
      <c r="I211" s="138"/>
      <c r="J211" s="139">
        <f>ROUND(I211*H211,2)</f>
        <v>0</v>
      </c>
      <c r="K211" s="140"/>
      <c r="L211" s="28"/>
      <c r="M211" s="141" t="s">
        <v>1</v>
      </c>
      <c r="N211" s="142" t="s">
        <v>42</v>
      </c>
      <c r="P211" s="143">
        <f>O211*H211</f>
        <v>0</v>
      </c>
      <c r="Q211" s="143">
        <v>0.29221000000000003</v>
      </c>
      <c r="R211" s="143">
        <f>Q211*H211</f>
        <v>7.8312280000000012</v>
      </c>
      <c r="S211" s="143">
        <v>0</v>
      </c>
      <c r="T211" s="144">
        <f>S211*H211</f>
        <v>0</v>
      </c>
      <c r="AR211" s="145" t="s">
        <v>194</v>
      </c>
      <c r="AT211" s="145" t="s">
        <v>190</v>
      </c>
      <c r="AU211" s="145" t="s">
        <v>87</v>
      </c>
      <c r="AY211" s="13" t="s">
        <v>188</v>
      </c>
      <c r="BE211" s="146">
        <f>IF(N211="základní",J211,0)</f>
        <v>0</v>
      </c>
      <c r="BF211" s="146">
        <f>IF(N211="snížená",J211,0)</f>
        <v>0</v>
      </c>
      <c r="BG211" s="146">
        <f>IF(N211="zákl. přenesená",J211,0)</f>
        <v>0</v>
      </c>
      <c r="BH211" s="146">
        <f>IF(N211="sníž. přenesená",J211,0)</f>
        <v>0</v>
      </c>
      <c r="BI211" s="146">
        <f>IF(N211="nulová",J211,0)</f>
        <v>0</v>
      </c>
      <c r="BJ211" s="13" t="s">
        <v>85</v>
      </c>
      <c r="BK211" s="146">
        <f>ROUND(I211*H211,2)</f>
        <v>0</v>
      </c>
      <c r="BL211" s="13" t="s">
        <v>194</v>
      </c>
      <c r="BM211" s="145" t="s">
        <v>3189</v>
      </c>
    </row>
    <row r="212" spans="2:65" s="1" customFormat="1" ht="37.700000000000003" customHeight="1">
      <c r="B212" s="28"/>
      <c r="C212" s="153" t="s">
        <v>854</v>
      </c>
      <c r="D212" s="153" t="s">
        <v>433</v>
      </c>
      <c r="E212" s="154" t="s">
        <v>3190</v>
      </c>
      <c r="F212" s="155" t="s">
        <v>3191</v>
      </c>
      <c r="G212" s="156" t="s">
        <v>218</v>
      </c>
      <c r="H212" s="157">
        <v>26.8</v>
      </c>
      <c r="I212" s="158"/>
      <c r="J212" s="159">
        <f>ROUND(I212*H212,2)</f>
        <v>0</v>
      </c>
      <c r="K212" s="160"/>
      <c r="L212" s="161"/>
      <c r="M212" s="162" t="s">
        <v>1</v>
      </c>
      <c r="N212" s="163" t="s">
        <v>42</v>
      </c>
      <c r="P212" s="143">
        <f>O212*H212</f>
        <v>0</v>
      </c>
      <c r="Q212" s="143">
        <v>1.2500000000000001E-2</v>
      </c>
      <c r="R212" s="143">
        <f>Q212*H212</f>
        <v>0.33500000000000002</v>
      </c>
      <c r="S212" s="143">
        <v>0</v>
      </c>
      <c r="T212" s="144">
        <f>S212*H212</f>
        <v>0</v>
      </c>
      <c r="AR212" s="145" t="s">
        <v>220</v>
      </c>
      <c r="AT212" s="145" t="s">
        <v>433</v>
      </c>
      <c r="AU212" s="145" t="s">
        <v>87</v>
      </c>
      <c r="AY212" s="13" t="s">
        <v>188</v>
      </c>
      <c r="BE212" s="146">
        <f>IF(N212="základní",J212,0)</f>
        <v>0</v>
      </c>
      <c r="BF212" s="146">
        <f>IF(N212="snížená",J212,0)</f>
        <v>0</v>
      </c>
      <c r="BG212" s="146">
        <f>IF(N212="zákl. přenesená",J212,0)</f>
        <v>0</v>
      </c>
      <c r="BH212" s="146">
        <f>IF(N212="sníž. přenesená",J212,0)</f>
        <v>0</v>
      </c>
      <c r="BI212" s="146">
        <f>IF(N212="nulová",J212,0)</f>
        <v>0</v>
      </c>
      <c r="BJ212" s="13" t="s">
        <v>85</v>
      </c>
      <c r="BK212" s="146">
        <f>ROUND(I212*H212,2)</f>
        <v>0</v>
      </c>
      <c r="BL212" s="13" t="s">
        <v>194</v>
      </c>
      <c r="BM212" s="145" t="s">
        <v>3192</v>
      </c>
    </row>
    <row r="213" spans="2:65" s="11" customFormat="1" ht="22.7" customHeight="1">
      <c r="B213" s="121"/>
      <c r="D213" s="122" t="s">
        <v>76</v>
      </c>
      <c r="E213" s="131" t="s">
        <v>364</v>
      </c>
      <c r="F213" s="131" t="s">
        <v>365</v>
      </c>
      <c r="I213" s="124"/>
      <c r="J213" s="132">
        <f>BK213</f>
        <v>0</v>
      </c>
      <c r="L213" s="121"/>
      <c r="M213" s="126"/>
      <c r="P213" s="127">
        <f>P214</f>
        <v>0</v>
      </c>
      <c r="R213" s="127">
        <f>R214</f>
        <v>0</v>
      </c>
      <c r="T213" s="128">
        <f>T214</f>
        <v>0</v>
      </c>
      <c r="AR213" s="122" t="s">
        <v>85</v>
      </c>
      <c r="AT213" s="129" t="s">
        <v>76</v>
      </c>
      <c r="AU213" s="129" t="s">
        <v>85</v>
      </c>
      <c r="AY213" s="122" t="s">
        <v>188</v>
      </c>
      <c r="BK213" s="130">
        <f>BK214</f>
        <v>0</v>
      </c>
    </row>
    <row r="214" spans="2:65" s="1" customFormat="1" ht="48.95" customHeight="1">
      <c r="B214" s="28"/>
      <c r="C214" s="133" t="s">
        <v>858</v>
      </c>
      <c r="D214" s="133" t="s">
        <v>190</v>
      </c>
      <c r="E214" s="134" t="s">
        <v>1870</v>
      </c>
      <c r="F214" s="135" t="s">
        <v>1871</v>
      </c>
      <c r="G214" s="136" t="s">
        <v>267</v>
      </c>
      <c r="H214" s="137">
        <v>391.96199999999999</v>
      </c>
      <c r="I214" s="138"/>
      <c r="J214" s="139">
        <f>ROUND(I214*H214,2)</f>
        <v>0</v>
      </c>
      <c r="K214" s="140"/>
      <c r="L214" s="28"/>
      <c r="M214" s="141" t="s">
        <v>1</v>
      </c>
      <c r="N214" s="142" t="s">
        <v>42</v>
      </c>
      <c r="P214" s="143">
        <f>O214*H214</f>
        <v>0</v>
      </c>
      <c r="Q214" s="143">
        <v>0</v>
      </c>
      <c r="R214" s="143">
        <f>Q214*H214</f>
        <v>0</v>
      </c>
      <c r="S214" s="143">
        <v>0</v>
      </c>
      <c r="T214" s="144">
        <f>S214*H214</f>
        <v>0</v>
      </c>
      <c r="AR214" s="145" t="s">
        <v>194</v>
      </c>
      <c r="AT214" s="145" t="s">
        <v>190</v>
      </c>
      <c r="AU214" s="145" t="s">
        <v>87</v>
      </c>
      <c r="AY214" s="13" t="s">
        <v>188</v>
      </c>
      <c r="BE214" s="146">
        <f>IF(N214="základní",J214,0)</f>
        <v>0</v>
      </c>
      <c r="BF214" s="146">
        <f>IF(N214="snížená",J214,0)</f>
        <v>0</v>
      </c>
      <c r="BG214" s="146">
        <f>IF(N214="zákl. přenesená",J214,0)</f>
        <v>0</v>
      </c>
      <c r="BH214" s="146">
        <f>IF(N214="sníž. přenesená",J214,0)</f>
        <v>0</v>
      </c>
      <c r="BI214" s="146">
        <f>IF(N214="nulová",J214,0)</f>
        <v>0</v>
      </c>
      <c r="BJ214" s="13" t="s">
        <v>85</v>
      </c>
      <c r="BK214" s="146">
        <f>ROUND(I214*H214,2)</f>
        <v>0</v>
      </c>
      <c r="BL214" s="13" t="s">
        <v>194</v>
      </c>
      <c r="BM214" s="145" t="s">
        <v>3193</v>
      </c>
    </row>
    <row r="215" spans="2:65" s="11" customFormat="1" ht="25.9" customHeight="1">
      <c r="B215" s="121"/>
      <c r="D215" s="122" t="s">
        <v>76</v>
      </c>
      <c r="E215" s="123" t="s">
        <v>379</v>
      </c>
      <c r="F215" s="123" t="s">
        <v>380</v>
      </c>
      <c r="I215" s="124"/>
      <c r="J215" s="125">
        <f>BK215</f>
        <v>0</v>
      </c>
      <c r="L215" s="121"/>
      <c r="M215" s="126"/>
      <c r="P215" s="127">
        <f>P216+P218+P220+P222</f>
        <v>0</v>
      </c>
      <c r="R215" s="127">
        <f>R216+R218+R220+R222</f>
        <v>0</v>
      </c>
      <c r="T215" s="128">
        <f>T216+T218+T220+T222</f>
        <v>0</v>
      </c>
      <c r="AR215" s="122" t="s">
        <v>207</v>
      </c>
      <c r="AT215" s="129" t="s">
        <v>76</v>
      </c>
      <c r="AU215" s="129" t="s">
        <v>77</v>
      </c>
      <c r="AY215" s="122" t="s">
        <v>188</v>
      </c>
      <c r="BK215" s="130">
        <f>BK216+BK218+BK220+BK222</f>
        <v>0</v>
      </c>
    </row>
    <row r="216" spans="2:65" s="11" customFormat="1" ht="22.7" customHeight="1">
      <c r="B216" s="121"/>
      <c r="D216" s="122" t="s">
        <v>76</v>
      </c>
      <c r="E216" s="131" t="s">
        <v>381</v>
      </c>
      <c r="F216" s="131" t="s">
        <v>382</v>
      </c>
      <c r="I216" s="124"/>
      <c r="J216" s="132">
        <f>BK216</f>
        <v>0</v>
      </c>
      <c r="L216" s="121"/>
      <c r="M216" s="126"/>
      <c r="P216" s="127">
        <f>P217</f>
        <v>0</v>
      </c>
      <c r="R216" s="127">
        <f>R217</f>
        <v>0</v>
      </c>
      <c r="T216" s="128">
        <f>T217</f>
        <v>0</v>
      </c>
      <c r="AR216" s="122" t="s">
        <v>207</v>
      </c>
      <c r="AT216" s="129" t="s">
        <v>76</v>
      </c>
      <c r="AU216" s="129" t="s">
        <v>85</v>
      </c>
      <c r="AY216" s="122" t="s">
        <v>188</v>
      </c>
      <c r="BK216" s="130">
        <f>BK217</f>
        <v>0</v>
      </c>
    </row>
    <row r="217" spans="2:65" s="1" customFormat="1" ht="21.75" customHeight="1">
      <c r="B217" s="28"/>
      <c r="C217" s="133" t="s">
        <v>862</v>
      </c>
      <c r="D217" s="133" t="s">
        <v>190</v>
      </c>
      <c r="E217" s="134" t="s">
        <v>384</v>
      </c>
      <c r="F217" s="135" t="s">
        <v>385</v>
      </c>
      <c r="G217" s="136" t="s">
        <v>386</v>
      </c>
      <c r="H217" s="137">
        <v>40</v>
      </c>
      <c r="I217" s="138"/>
      <c r="J217" s="139">
        <f>ROUND(I217*H217,2)</f>
        <v>0</v>
      </c>
      <c r="K217" s="140"/>
      <c r="L217" s="28"/>
      <c r="M217" s="141" t="s">
        <v>1</v>
      </c>
      <c r="N217" s="142" t="s">
        <v>42</v>
      </c>
      <c r="P217" s="143">
        <f>O217*H217</f>
        <v>0</v>
      </c>
      <c r="Q217" s="143">
        <v>0</v>
      </c>
      <c r="R217" s="143">
        <f>Q217*H217</f>
        <v>0</v>
      </c>
      <c r="S217" s="143">
        <v>0</v>
      </c>
      <c r="T217" s="144">
        <f>S217*H217</f>
        <v>0</v>
      </c>
      <c r="AR217" s="145" t="s">
        <v>387</v>
      </c>
      <c r="AT217" s="145" t="s">
        <v>190</v>
      </c>
      <c r="AU217" s="145" t="s">
        <v>87</v>
      </c>
      <c r="AY217" s="13" t="s">
        <v>188</v>
      </c>
      <c r="BE217" s="146">
        <f>IF(N217="základní",J217,0)</f>
        <v>0</v>
      </c>
      <c r="BF217" s="146">
        <f>IF(N217="snížená",J217,0)</f>
        <v>0</v>
      </c>
      <c r="BG217" s="146">
        <f>IF(N217="zákl. přenesená",J217,0)</f>
        <v>0</v>
      </c>
      <c r="BH217" s="146">
        <f>IF(N217="sníž. přenesená",J217,0)</f>
        <v>0</v>
      </c>
      <c r="BI217" s="146">
        <f>IF(N217="nulová",J217,0)</f>
        <v>0</v>
      </c>
      <c r="BJ217" s="13" t="s">
        <v>85</v>
      </c>
      <c r="BK217" s="146">
        <f>ROUND(I217*H217,2)</f>
        <v>0</v>
      </c>
      <c r="BL217" s="13" t="s">
        <v>387</v>
      </c>
      <c r="BM217" s="145" t="s">
        <v>3194</v>
      </c>
    </row>
    <row r="218" spans="2:65" s="11" customFormat="1" ht="22.7" customHeight="1">
      <c r="B218" s="121"/>
      <c r="D218" s="122" t="s">
        <v>76</v>
      </c>
      <c r="E218" s="131" t="s">
        <v>389</v>
      </c>
      <c r="F218" s="131" t="s">
        <v>390</v>
      </c>
      <c r="I218" s="124"/>
      <c r="J218" s="132">
        <f>BK218</f>
        <v>0</v>
      </c>
      <c r="L218" s="121"/>
      <c r="M218" s="126"/>
      <c r="P218" s="127">
        <f>P219</f>
        <v>0</v>
      </c>
      <c r="R218" s="127">
        <f>R219</f>
        <v>0</v>
      </c>
      <c r="T218" s="128">
        <f>T219</f>
        <v>0</v>
      </c>
      <c r="AR218" s="122" t="s">
        <v>207</v>
      </c>
      <c r="AT218" s="129" t="s">
        <v>76</v>
      </c>
      <c r="AU218" s="129" t="s">
        <v>85</v>
      </c>
      <c r="AY218" s="122" t="s">
        <v>188</v>
      </c>
      <c r="BK218" s="130">
        <f>BK219</f>
        <v>0</v>
      </c>
    </row>
    <row r="219" spans="2:65" s="1" customFormat="1" ht="16.5" customHeight="1">
      <c r="B219" s="28"/>
      <c r="C219" s="133" t="s">
        <v>866</v>
      </c>
      <c r="D219" s="133" t="s">
        <v>190</v>
      </c>
      <c r="E219" s="134" t="s">
        <v>392</v>
      </c>
      <c r="F219" s="135" t="s">
        <v>390</v>
      </c>
      <c r="G219" s="136" t="s">
        <v>393</v>
      </c>
      <c r="H219" s="147"/>
      <c r="I219" s="138"/>
      <c r="J219" s="139">
        <f>ROUND(I219*H219,2)</f>
        <v>0</v>
      </c>
      <c r="K219" s="140"/>
      <c r="L219" s="28"/>
      <c r="M219" s="141" t="s">
        <v>1</v>
      </c>
      <c r="N219" s="142" t="s">
        <v>42</v>
      </c>
      <c r="P219" s="143">
        <f>O219*H219</f>
        <v>0</v>
      </c>
      <c r="Q219" s="143">
        <v>0</v>
      </c>
      <c r="R219" s="143">
        <f>Q219*H219</f>
        <v>0</v>
      </c>
      <c r="S219" s="143">
        <v>0</v>
      </c>
      <c r="T219" s="144">
        <f>S219*H219</f>
        <v>0</v>
      </c>
      <c r="AR219" s="145" t="s">
        <v>387</v>
      </c>
      <c r="AT219" s="145" t="s">
        <v>190</v>
      </c>
      <c r="AU219" s="145" t="s">
        <v>87</v>
      </c>
      <c r="AY219" s="13" t="s">
        <v>188</v>
      </c>
      <c r="BE219" s="146">
        <f>IF(N219="základní",J219,0)</f>
        <v>0</v>
      </c>
      <c r="BF219" s="146">
        <f>IF(N219="snížená",J219,0)</f>
        <v>0</v>
      </c>
      <c r="BG219" s="146">
        <f>IF(N219="zákl. přenesená",J219,0)</f>
        <v>0</v>
      </c>
      <c r="BH219" s="146">
        <f>IF(N219="sníž. přenesená",J219,0)</f>
        <v>0</v>
      </c>
      <c r="BI219" s="146">
        <f>IF(N219="nulová",J219,0)</f>
        <v>0</v>
      </c>
      <c r="BJ219" s="13" t="s">
        <v>85</v>
      </c>
      <c r="BK219" s="146">
        <f>ROUND(I219*H219,2)</f>
        <v>0</v>
      </c>
      <c r="BL219" s="13" t="s">
        <v>387</v>
      </c>
      <c r="BM219" s="145" t="s">
        <v>3195</v>
      </c>
    </row>
    <row r="220" spans="2:65" s="11" customFormat="1" ht="22.7" customHeight="1">
      <c r="B220" s="121"/>
      <c r="D220" s="122" t="s">
        <v>76</v>
      </c>
      <c r="E220" s="131" t="s">
        <v>395</v>
      </c>
      <c r="F220" s="131" t="s">
        <v>396</v>
      </c>
      <c r="I220" s="124"/>
      <c r="J220" s="132">
        <f>BK220</f>
        <v>0</v>
      </c>
      <c r="L220" s="121"/>
      <c r="M220" s="126"/>
      <c r="P220" s="127">
        <f>P221</f>
        <v>0</v>
      </c>
      <c r="R220" s="127">
        <f>R221</f>
        <v>0</v>
      </c>
      <c r="T220" s="128">
        <f>T221</f>
        <v>0</v>
      </c>
      <c r="AR220" s="122" t="s">
        <v>207</v>
      </c>
      <c r="AT220" s="129" t="s">
        <v>76</v>
      </c>
      <c r="AU220" s="129" t="s">
        <v>85</v>
      </c>
      <c r="AY220" s="122" t="s">
        <v>188</v>
      </c>
      <c r="BK220" s="130">
        <f>BK221</f>
        <v>0</v>
      </c>
    </row>
    <row r="221" spans="2:65" s="1" customFormat="1" ht="16.5" customHeight="1">
      <c r="B221" s="28"/>
      <c r="C221" s="133" t="s">
        <v>868</v>
      </c>
      <c r="D221" s="133" t="s">
        <v>190</v>
      </c>
      <c r="E221" s="134" t="s">
        <v>398</v>
      </c>
      <c r="F221" s="135" t="s">
        <v>396</v>
      </c>
      <c r="G221" s="136" t="s">
        <v>393</v>
      </c>
      <c r="H221" s="147"/>
      <c r="I221" s="138"/>
      <c r="J221" s="139">
        <f>ROUND(I221*H221,2)</f>
        <v>0</v>
      </c>
      <c r="K221" s="140"/>
      <c r="L221" s="28"/>
      <c r="M221" s="141" t="s">
        <v>1</v>
      </c>
      <c r="N221" s="142" t="s">
        <v>42</v>
      </c>
      <c r="P221" s="143">
        <f>O221*H221</f>
        <v>0</v>
      </c>
      <c r="Q221" s="143">
        <v>0</v>
      </c>
      <c r="R221" s="143">
        <f>Q221*H221</f>
        <v>0</v>
      </c>
      <c r="S221" s="143">
        <v>0</v>
      </c>
      <c r="T221" s="144">
        <f>S221*H221</f>
        <v>0</v>
      </c>
      <c r="AR221" s="145" t="s">
        <v>387</v>
      </c>
      <c r="AT221" s="145" t="s">
        <v>190</v>
      </c>
      <c r="AU221" s="145" t="s">
        <v>87</v>
      </c>
      <c r="AY221" s="13" t="s">
        <v>188</v>
      </c>
      <c r="BE221" s="146">
        <f>IF(N221="základní",J221,0)</f>
        <v>0</v>
      </c>
      <c r="BF221" s="146">
        <f>IF(N221="snížená",J221,0)</f>
        <v>0</v>
      </c>
      <c r="BG221" s="146">
        <f>IF(N221="zákl. přenesená",J221,0)</f>
        <v>0</v>
      </c>
      <c r="BH221" s="146">
        <f>IF(N221="sníž. přenesená",J221,0)</f>
        <v>0</v>
      </c>
      <c r="BI221" s="146">
        <f>IF(N221="nulová",J221,0)</f>
        <v>0</v>
      </c>
      <c r="BJ221" s="13" t="s">
        <v>85</v>
      </c>
      <c r="BK221" s="146">
        <f>ROUND(I221*H221,2)</f>
        <v>0</v>
      </c>
      <c r="BL221" s="13" t="s">
        <v>387</v>
      </c>
      <c r="BM221" s="145" t="s">
        <v>3196</v>
      </c>
    </row>
    <row r="222" spans="2:65" s="11" customFormat="1" ht="22.7" customHeight="1">
      <c r="B222" s="121"/>
      <c r="D222" s="122" t="s">
        <v>76</v>
      </c>
      <c r="E222" s="131" t="s">
        <v>400</v>
      </c>
      <c r="F222" s="131" t="s">
        <v>401</v>
      </c>
      <c r="I222" s="124"/>
      <c r="J222" s="132">
        <f>BK222</f>
        <v>0</v>
      </c>
      <c r="L222" s="121"/>
      <c r="M222" s="126"/>
      <c r="P222" s="127">
        <f>P223</f>
        <v>0</v>
      </c>
      <c r="R222" s="127">
        <f>R223</f>
        <v>0</v>
      </c>
      <c r="T222" s="128">
        <f>T223</f>
        <v>0</v>
      </c>
      <c r="AR222" s="122" t="s">
        <v>207</v>
      </c>
      <c r="AT222" s="129" t="s">
        <v>76</v>
      </c>
      <c r="AU222" s="129" t="s">
        <v>85</v>
      </c>
      <c r="AY222" s="122" t="s">
        <v>188</v>
      </c>
      <c r="BK222" s="130">
        <f>BK223</f>
        <v>0</v>
      </c>
    </row>
    <row r="223" spans="2:65" s="1" customFormat="1" ht="16.5" customHeight="1">
      <c r="B223" s="28"/>
      <c r="C223" s="133" t="s">
        <v>870</v>
      </c>
      <c r="D223" s="133" t="s">
        <v>190</v>
      </c>
      <c r="E223" s="134" t="s">
        <v>403</v>
      </c>
      <c r="F223" s="135" t="s">
        <v>404</v>
      </c>
      <c r="G223" s="136" t="s">
        <v>393</v>
      </c>
      <c r="H223" s="147"/>
      <c r="I223" s="138"/>
      <c r="J223" s="139">
        <f>ROUND(I223*H223,2)</f>
        <v>0</v>
      </c>
      <c r="K223" s="140"/>
      <c r="L223" s="28"/>
      <c r="M223" s="148" t="s">
        <v>1</v>
      </c>
      <c r="N223" s="149" t="s">
        <v>42</v>
      </c>
      <c r="O223" s="150"/>
      <c r="P223" s="151">
        <f>O223*H223</f>
        <v>0</v>
      </c>
      <c r="Q223" s="151">
        <v>0</v>
      </c>
      <c r="R223" s="151">
        <f>Q223*H223</f>
        <v>0</v>
      </c>
      <c r="S223" s="151">
        <v>0</v>
      </c>
      <c r="T223" s="152">
        <f>S223*H223</f>
        <v>0</v>
      </c>
      <c r="AR223" s="145" t="s">
        <v>387</v>
      </c>
      <c r="AT223" s="145" t="s">
        <v>190</v>
      </c>
      <c r="AU223" s="145" t="s">
        <v>87</v>
      </c>
      <c r="AY223" s="13" t="s">
        <v>188</v>
      </c>
      <c r="BE223" s="146">
        <f>IF(N223="základní",J223,0)</f>
        <v>0</v>
      </c>
      <c r="BF223" s="146">
        <f>IF(N223="snížená",J223,0)</f>
        <v>0</v>
      </c>
      <c r="BG223" s="146">
        <f>IF(N223="zákl. přenesená",J223,0)</f>
        <v>0</v>
      </c>
      <c r="BH223" s="146">
        <f>IF(N223="sníž. přenesená",J223,0)</f>
        <v>0</v>
      </c>
      <c r="BI223" s="146">
        <f>IF(N223="nulová",J223,0)</f>
        <v>0</v>
      </c>
      <c r="BJ223" s="13" t="s">
        <v>85</v>
      </c>
      <c r="BK223" s="146">
        <f>ROUND(I223*H223,2)</f>
        <v>0</v>
      </c>
      <c r="BL223" s="13" t="s">
        <v>387</v>
      </c>
      <c r="BM223" s="145" t="s">
        <v>3197</v>
      </c>
    </row>
    <row r="224" spans="2:65" s="1" customFormat="1" ht="6.95" customHeight="1">
      <c r="B224" s="40"/>
      <c r="C224" s="41"/>
      <c r="D224" s="41"/>
      <c r="E224" s="41"/>
      <c r="F224" s="41"/>
      <c r="G224" s="41"/>
      <c r="H224" s="41"/>
      <c r="I224" s="41"/>
      <c r="J224" s="41"/>
      <c r="K224" s="41"/>
      <c r="L224" s="28"/>
    </row>
  </sheetData>
  <sheetProtection algorithmName="SHA-512" hashValue="FWtQF1zmHK/BkBsLetykuLpu4fsKQd6A9Vki7aKgJcLMk9K+eUoD22iW25P2HVD6d6I4uZjHkk9efSGKawqcmw==" saltValue="tBiDR4mJYrUb/ziUwIMmFBCA0gRlObLnfl0iYg6Uji/6CE6t/7taSJ0w1Sj25Ux/vMZ8OPJl2er2K1aUm9Aa8Q==" spinCount="100000" sheet="1" objects="1" scenarios="1" formatColumns="0" formatRows="0" autoFilter="0"/>
  <autoFilter ref="C126:K223"/>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122"/>
  <sheetViews>
    <sheetView showGridLines="0" topLeftCell="A107" workbookViewId="0">
      <selection activeCell="I121" sqref="I121"/>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142</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s="1" customFormat="1" ht="12" customHeight="1">
      <c r="B8" s="28"/>
      <c r="D8" s="23" t="s">
        <v>153</v>
      </c>
      <c r="L8" s="28"/>
    </row>
    <row r="9" spans="2:46" s="1" customFormat="1" ht="16.5" customHeight="1">
      <c r="B9" s="28"/>
      <c r="E9" s="614" t="s">
        <v>3198</v>
      </c>
      <c r="F9" s="654"/>
      <c r="G9" s="654"/>
      <c r="H9" s="654"/>
      <c r="L9" s="28"/>
    </row>
    <row r="10" spans="2:46" s="1" customFormat="1">
      <c r="B10" s="28"/>
      <c r="L10" s="28"/>
    </row>
    <row r="11" spans="2:46" s="1" customFormat="1" ht="12" customHeight="1">
      <c r="B11" s="28"/>
      <c r="D11" s="23" t="s">
        <v>18</v>
      </c>
      <c r="F11" s="21" t="s">
        <v>1</v>
      </c>
      <c r="I11" s="23" t="s">
        <v>19</v>
      </c>
      <c r="J11" s="21" t="s">
        <v>1</v>
      </c>
      <c r="L11" s="28"/>
    </row>
    <row r="12" spans="2:46" s="1" customFormat="1" ht="12" customHeight="1">
      <c r="B12" s="28"/>
      <c r="D12" s="23" t="s">
        <v>20</v>
      </c>
      <c r="F12" s="21" t="s">
        <v>21</v>
      </c>
      <c r="I12" s="23" t="s">
        <v>22</v>
      </c>
      <c r="J12" s="48" t="str">
        <f>'Rekapitulace stavby'!AN8</f>
        <v>19. 12. 2025</v>
      </c>
      <c r="L12" s="28"/>
    </row>
    <row r="13" spans="2:46" s="1" customFormat="1" ht="10.7" customHeight="1">
      <c r="B13" s="28"/>
      <c r="L13" s="28"/>
    </row>
    <row r="14" spans="2:46" s="1" customFormat="1" ht="12" customHeight="1">
      <c r="B14" s="28"/>
      <c r="D14" s="23" t="s">
        <v>24</v>
      </c>
      <c r="I14" s="23" t="s">
        <v>25</v>
      </c>
      <c r="J14" s="21" t="s">
        <v>1</v>
      </c>
      <c r="L14" s="28"/>
    </row>
    <row r="15" spans="2:46" s="1" customFormat="1" ht="18" customHeight="1">
      <c r="B15" s="28"/>
      <c r="E15" s="21" t="s">
        <v>26</v>
      </c>
      <c r="I15" s="23" t="s">
        <v>27</v>
      </c>
      <c r="J15" s="21" t="s">
        <v>1</v>
      </c>
      <c r="L15" s="28"/>
    </row>
    <row r="16" spans="2:46" s="1" customFormat="1" ht="6.95" customHeight="1">
      <c r="B16" s="28"/>
      <c r="L16" s="28"/>
    </row>
    <row r="17" spans="2:12" s="1" customFormat="1" ht="12" customHeight="1">
      <c r="B17" s="28"/>
      <c r="D17" s="23" t="s">
        <v>28</v>
      </c>
      <c r="I17" s="23" t="s">
        <v>25</v>
      </c>
      <c r="J17" s="24" t="str">
        <f>'Rekapitulace stavby'!AN13</f>
        <v>Vyplň údaj</v>
      </c>
      <c r="L17" s="28"/>
    </row>
    <row r="18" spans="2:12" s="1" customFormat="1" ht="18" customHeight="1">
      <c r="B18" s="28"/>
      <c r="E18" s="657" t="str">
        <f>'Rekapitulace stavby'!E14</f>
        <v>Vyplň údaj</v>
      </c>
      <c r="F18" s="646"/>
      <c r="G18" s="646"/>
      <c r="H18" s="646"/>
      <c r="I18" s="23" t="s">
        <v>27</v>
      </c>
      <c r="J18" s="24" t="str">
        <f>'Rekapitulace stavby'!AN14</f>
        <v>Vyplň údaj</v>
      </c>
      <c r="L18" s="28"/>
    </row>
    <row r="19" spans="2:12" s="1" customFormat="1" ht="6.95" customHeight="1">
      <c r="B19" s="28"/>
      <c r="L19" s="28"/>
    </row>
    <row r="20" spans="2:12" s="1" customFormat="1" ht="12" customHeight="1">
      <c r="B20" s="28"/>
      <c r="D20" s="23" t="s">
        <v>30</v>
      </c>
      <c r="I20" s="23" t="s">
        <v>25</v>
      </c>
      <c r="J20" s="21" t="s">
        <v>1</v>
      </c>
      <c r="L20" s="28"/>
    </row>
    <row r="21" spans="2:12" s="1" customFormat="1" ht="18" customHeight="1">
      <c r="B21" s="28"/>
      <c r="E21" s="21" t="s">
        <v>31</v>
      </c>
      <c r="I21" s="23" t="s">
        <v>27</v>
      </c>
      <c r="J21" s="21" t="s">
        <v>1</v>
      </c>
      <c r="L21" s="28"/>
    </row>
    <row r="22" spans="2:12" s="1" customFormat="1" ht="6.95" customHeight="1">
      <c r="B22" s="28"/>
      <c r="L22" s="28"/>
    </row>
    <row r="23" spans="2:12" s="1" customFormat="1" ht="12" customHeight="1">
      <c r="B23" s="28"/>
      <c r="D23" s="23" t="s">
        <v>33</v>
      </c>
      <c r="I23" s="23" t="s">
        <v>25</v>
      </c>
      <c r="J23" s="21" t="s">
        <v>1</v>
      </c>
      <c r="L23" s="28"/>
    </row>
    <row r="24" spans="2:12" s="1" customFormat="1" ht="18" customHeight="1">
      <c r="B24" s="28"/>
      <c r="E24" s="21" t="s">
        <v>34</v>
      </c>
      <c r="I24" s="23" t="s">
        <v>27</v>
      </c>
      <c r="J24" s="21" t="s">
        <v>1</v>
      </c>
      <c r="L24" s="28"/>
    </row>
    <row r="25" spans="2:12" s="1" customFormat="1" ht="6.95" customHeight="1">
      <c r="B25" s="28"/>
      <c r="L25" s="28"/>
    </row>
    <row r="26" spans="2:12" s="1" customFormat="1" ht="12" customHeight="1">
      <c r="B26" s="28"/>
      <c r="D26" s="23" t="s">
        <v>35</v>
      </c>
      <c r="L26" s="28"/>
    </row>
    <row r="27" spans="2:12" s="7" customFormat="1" ht="16.5" customHeight="1">
      <c r="B27" s="90"/>
      <c r="E27" s="650" t="s">
        <v>1</v>
      </c>
      <c r="F27" s="650"/>
      <c r="G27" s="650"/>
      <c r="H27" s="650"/>
      <c r="L27" s="90"/>
    </row>
    <row r="28" spans="2:12" s="1" customFormat="1" ht="6.95" customHeight="1">
      <c r="B28" s="28"/>
      <c r="L28" s="28"/>
    </row>
    <row r="29" spans="2:12" s="1" customFormat="1" ht="6.95" customHeight="1">
      <c r="B29" s="28"/>
      <c r="D29" s="49"/>
      <c r="E29" s="49"/>
      <c r="F29" s="49"/>
      <c r="G29" s="49"/>
      <c r="H29" s="49"/>
      <c r="I29" s="49"/>
      <c r="J29" s="49"/>
      <c r="K29" s="49"/>
      <c r="L29" s="28"/>
    </row>
    <row r="30" spans="2:12" s="1" customFormat="1" ht="25.35" customHeight="1">
      <c r="B30" s="28"/>
      <c r="D30" s="91" t="s">
        <v>37</v>
      </c>
      <c r="J30" s="62">
        <f>ROUND(J118, 2)</f>
        <v>0</v>
      </c>
      <c r="L30" s="28"/>
    </row>
    <row r="31" spans="2:12" s="1" customFormat="1" ht="6.95" customHeight="1">
      <c r="B31" s="28"/>
      <c r="D31" s="49"/>
      <c r="E31" s="49"/>
      <c r="F31" s="49"/>
      <c r="G31" s="49"/>
      <c r="H31" s="49"/>
      <c r="I31" s="49"/>
      <c r="J31" s="49"/>
      <c r="K31" s="49"/>
      <c r="L31" s="28"/>
    </row>
    <row r="32" spans="2:12" s="1" customFormat="1" ht="14.45" customHeight="1">
      <c r="B32" s="28"/>
      <c r="F32" s="31" t="s">
        <v>39</v>
      </c>
      <c r="I32" s="31" t="s">
        <v>38</v>
      </c>
      <c r="J32" s="31" t="s">
        <v>40</v>
      </c>
      <c r="L32" s="28"/>
    </row>
    <row r="33" spans="2:12" s="1" customFormat="1" ht="14.45" customHeight="1">
      <c r="B33" s="28"/>
      <c r="D33" s="51" t="s">
        <v>41</v>
      </c>
      <c r="E33" s="23" t="s">
        <v>42</v>
      </c>
      <c r="F33" s="82">
        <f>ROUND((SUM(BE118:BE121)),  2)</f>
        <v>0</v>
      </c>
      <c r="I33" s="92">
        <v>0.21</v>
      </c>
      <c r="J33" s="82">
        <f>ROUND(((SUM(BE118:BE121))*I33),  2)</f>
        <v>0</v>
      </c>
      <c r="L33" s="28"/>
    </row>
    <row r="34" spans="2:12" s="1" customFormat="1" ht="14.45" customHeight="1">
      <c r="B34" s="28"/>
      <c r="E34" s="23" t="s">
        <v>43</v>
      </c>
      <c r="F34" s="82">
        <f>ROUND((SUM(BF118:BF121)),  2)</f>
        <v>0</v>
      </c>
      <c r="I34" s="92">
        <v>0.12</v>
      </c>
      <c r="J34" s="82">
        <f>ROUND(((SUM(BF118:BF121))*I34),  2)</f>
        <v>0</v>
      </c>
      <c r="L34" s="28"/>
    </row>
    <row r="35" spans="2:12" s="1" customFormat="1" ht="14.45" hidden="1" customHeight="1">
      <c r="B35" s="28"/>
      <c r="E35" s="23" t="s">
        <v>44</v>
      </c>
      <c r="F35" s="82">
        <f>ROUND((SUM(BG118:BG121)),  2)</f>
        <v>0</v>
      </c>
      <c r="I35" s="92">
        <v>0.21</v>
      </c>
      <c r="J35" s="82">
        <f>0</f>
        <v>0</v>
      </c>
      <c r="L35" s="28"/>
    </row>
    <row r="36" spans="2:12" s="1" customFormat="1" ht="14.45" hidden="1" customHeight="1">
      <c r="B36" s="28"/>
      <c r="E36" s="23" t="s">
        <v>45</v>
      </c>
      <c r="F36" s="82">
        <f>ROUND((SUM(BH118:BH121)),  2)</f>
        <v>0</v>
      </c>
      <c r="I36" s="92">
        <v>0.12</v>
      </c>
      <c r="J36" s="82">
        <f>0</f>
        <v>0</v>
      </c>
      <c r="L36" s="28"/>
    </row>
    <row r="37" spans="2:12" s="1" customFormat="1" ht="14.45" hidden="1" customHeight="1">
      <c r="B37" s="28"/>
      <c r="E37" s="23" t="s">
        <v>46</v>
      </c>
      <c r="F37" s="82">
        <f>ROUND((SUM(BI118:BI121)),  2)</f>
        <v>0</v>
      </c>
      <c r="I37" s="92">
        <v>0</v>
      </c>
      <c r="J37" s="82">
        <f>0</f>
        <v>0</v>
      </c>
      <c r="L37" s="28"/>
    </row>
    <row r="38" spans="2:12" s="1" customFormat="1" ht="6.95" customHeight="1">
      <c r="B38" s="28"/>
      <c r="L38" s="28"/>
    </row>
    <row r="39" spans="2:12" s="1" customFormat="1" ht="25.35" customHeight="1">
      <c r="B39" s="28"/>
      <c r="C39" s="93"/>
      <c r="D39" s="94" t="s">
        <v>47</v>
      </c>
      <c r="E39" s="53"/>
      <c r="F39" s="53"/>
      <c r="G39" s="95" t="s">
        <v>48</v>
      </c>
      <c r="H39" s="96" t="s">
        <v>49</v>
      </c>
      <c r="I39" s="53"/>
      <c r="J39" s="97">
        <f>SUM(J30:J37)</f>
        <v>0</v>
      </c>
      <c r="K39" s="98"/>
      <c r="L39" s="28"/>
    </row>
    <row r="40" spans="2:12" s="1" customFormat="1" ht="14.45" customHeight="1">
      <c r="B40" s="28"/>
      <c r="L40" s="28"/>
    </row>
    <row r="41" spans="2:12" ht="14.45" customHeight="1">
      <c r="B41" s="16"/>
      <c r="L41" s="16"/>
    </row>
    <row r="42" spans="2:12" ht="14.45" customHeight="1">
      <c r="B42" s="16"/>
      <c r="L42" s="16"/>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47" s="1" customFormat="1" ht="6.95" customHeight="1">
      <c r="B81" s="42"/>
      <c r="C81" s="43"/>
      <c r="D81" s="43"/>
      <c r="E81" s="43"/>
      <c r="F81" s="43"/>
      <c r="G81" s="43"/>
      <c r="H81" s="43"/>
      <c r="I81" s="43"/>
      <c r="J81" s="43"/>
      <c r="K81" s="43"/>
      <c r="L81" s="28"/>
    </row>
    <row r="82" spans="2:47" s="1" customFormat="1" ht="24.95" customHeight="1">
      <c r="B82" s="28"/>
      <c r="C82" s="17" t="s">
        <v>155</v>
      </c>
      <c r="L82" s="28"/>
    </row>
    <row r="83" spans="2:47" s="1" customFormat="1" ht="6.95" customHeight="1">
      <c r="B83" s="28"/>
      <c r="L83" s="28"/>
    </row>
    <row r="84" spans="2:47" s="1" customFormat="1" ht="12" customHeight="1">
      <c r="B84" s="28"/>
      <c r="C84" s="23" t="s">
        <v>16</v>
      </c>
      <c r="L84" s="28"/>
    </row>
    <row r="85" spans="2:47" s="1" customFormat="1" ht="16.5" customHeight="1">
      <c r="B85" s="28"/>
      <c r="E85" s="655" t="str">
        <f>E7</f>
        <v>Rekonstrukce a modernizace fotbalového hřiště SK Union Břevnov</v>
      </c>
      <c r="F85" s="656"/>
      <c r="G85" s="656"/>
      <c r="H85" s="656"/>
      <c r="L85" s="28"/>
    </row>
    <row r="86" spans="2:47" s="1" customFormat="1" ht="12" customHeight="1">
      <c r="B86" s="28"/>
      <c r="C86" s="23" t="s">
        <v>153</v>
      </c>
      <c r="L86" s="28"/>
    </row>
    <row r="87" spans="2:47" s="1" customFormat="1" ht="16.5" customHeight="1">
      <c r="B87" s="28"/>
      <c r="E87" s="614" t="str">
        <f>E9</f>
        <v>IO-04 - Přípojka elektro</v>
      </c>
      <c r="F87" s="654"/>
      <c r="G87" s="654"/>
      <c r="H87" s="654"/>
      <c r="L87" s="28"/>
    </row>
    <row r="88" spans="2:47" s="1" customFormat="1" ht="6.95" customHeight="1">
      <c r="B88" s="28"/>
      <c r="L88" s="28"/>
    </row>
    <row r="89" spans="2:47" s="1" customFormat="1" ht="12" customHeight="1">
      <c r="B89" s="28"/>
      <c r="C89" s="23" t="s">
        <v>20</v>
      </c>
      <c r="F89" s="21" t="str">
        <f>F12</f>
        <v>Praha 6</v>
      </c>
      <c r="I89" s="23" t="s">
        <v>22</v>
      </c>
      <c r="J89" s="48" t="str">
        <f>IF(J12="","",J12)</f>
        <v>19. 12. 2025</v>
      </c>
      <c r="L89" s="28"/>
    </row>
    <row r="90" spans="2:47" s="1" customFormat="1" ht="6.95" customHeight="1">
      <c r="B90" s="28"/>
      <c r="L90" s="28"/>
    </row>
    <row r="91" spans="2:47" s="1" customFormat="1" ht="25.7" customHeight="1">
      <c r="B91" s="28"/>
      <c r="C91" s="23" t="s">
        <v>24</v>
      </c>
      <c r="F91" s="21" t="str">
        <f>E15</f>
        <v>Městská část Praha 6</v>
      </c>
      <c r="I91" s="23" t="s">
        <v>30</v>
      </c>
      <c r="J91" s="26" t="str">
        <f>E21</f>
        <v>Sportovní projekty s.r.o.</v>
      </c>
      <c r="L91" s="28"/>
    </row>
    <row r="92" spans="2:47" s="1" customFormat="1" ht="15.2" customHeight="1">
      <c r="B92" s="28"/>
      <c r="C92" s="23" t="s">
        <v>28</v>
      </c>
      <c r="F92" s="21" t="str">
        <f>IF(E18="","",E18)</f>
        <v>Vyplň údaj</v>
      </c>
      <c r="I92" s="23" t="s">
        <v>33</v>
      </c>
      <c r="J92" s="26" t="str">
        <f>E24</f>
        <v>F.Pecka</v>
      </c>
      <c r="L92" s="28"/>
    </row>
    <row r="93" spans="2:47" s="1" customFormat="1" ht="10.35" customHeight="1">
      <c r="B93" s="28"/>
      <c r="L93" s="28"/>
    </row>
    <row r="94" spans="2:47" s="1" customFormat="1" ht="29.25" customHeight="1">
      <c r="B94" s="28"/>
      <c r="C94" s="101" t="s">
        <v>156</v>
      </c>
      <c r="D94" s="93"/>
      <c r="E94" s="93"/>
      <c r="F94" s="93"/>
      <c r="G94" s="93"/>
      <c r="H94" s="93"/>
      <c r="I94" s="93"/>
      <c r="J94" s="102" t="s">
        <v>157</v>
      </c>
      <c r="K94" s="93"/>
      <c r="L94" s="28"/>
    </row>
    <row r="95" spans="2:47" s="1" customFormat="1" ht="10.35" customHeight="1">
      <c r="B95" s="28"/>
      <c r="L95" s="28"/>
    </row>
    <row r="96" spans="2:47" s="1" customFormat="1" ht="22.7" customHeight="1">
      <c r="B96" s="28"/>
      <c r="C96" s="103" t="s">
        <v>158</v>
      </c>
      <c r="J96" s="62">
        <f>J118</f>
        <v>0</v>
      </c>
      <c r="L96" s="28"/>
      <c r="AU96" s="13" t="s">
        <v>159</v>
      </c>
    </row>
    <row r="97" spans="2:12" s="8" customFormat="1" ht="24.95" customHeight="1">
      <c r="B97" s="104"/>
      <c r="D97" s="105" t="s">
        <v>166</v>
      </c>
      <c r="E97" s="106"/>
      <c r="F97" s="106"/>
      <c r="G97" s="106"/>
      <c r="H97" s="106"/>
      <c r="I97" s="106"/>
      <c r="J97" s="107">
        <f>J119</f>
        <v>0</v>
      </c>
      <c r="L97" s="104"/>
    </row>
    <row r="98" spans="2:12" s="9" customFormat="1" ht="19.899999999999999" customHeight="1">
      <c r="B98" s="108"/>
      <c r="D98" s="109" t="s">
        <v>561</v>
      </c>
      <c r="E98" s="110"/>
      <c r="F98" s="110"/>
      <c r="G98" s="110"/>
      <c r="H98" s="110"/>
      <c r="I98" s="110"/>
      <c r="J98" s="111">
        <f>J120</f>
        <v>0</v>
      </c>
      <c r="L98" s="108"/>
    </row>
    <row r="99" spans="2:12" s="1" customFormat="1" ht="21.75" customHeight="1">
      <c r="B99" s="28"/>
      <c r="L99" s="28"/>
    </row>
    <row r="100" spans="2:12" s="1" customFormat="1" ht="6.95" customHeight="1">
      <c r="B100" s="40"/>
      <c r="C100" s="41"/>
      <c r="D100" s="41"/>
      <c r="E100" s="41"/>
      <c r="F100" s="41"/>
      <c r="G100" s="41"/>
      <c r="H100" s="41"/>
      <c r="I100" s="41"/>
      <c r="J100" s="41"/>
      <c r="K100" s="41"/>
      <c r="L100" s="28"/>
    </row>
    <row r="104" spans="2:12" s="1" customFormat="1" ht="6.95" customHeight="1">
      <c r="B104" s="42"/>
      <c r="C104" s="43"/>
      <c r="D104" s="43"/>
      <c r="E104" s="43"/>
      <c r="F104" s="43"/>
      <c r="G104" s="43"/>
      <c r="H104" s="43"/>
      <c r="I104" s="43"/>
      <c r="J104" s="43"/>
      <c r="K104" s="43"/>
      <c r="L104" s="28"/>
    </row>
    <row r="105" spans="2:12" s="1" customFormat="1" ht="24.95" customHeight="1">
      <c r="B105" s="28"/>
      <c r="C105" s="17" t="s">
        <v>173</v>
      </c>
      <c r="L105" s="28"/>
    </row>
    <row r="106" spans="2:12" s="1" customFormat="1" ht="6.95" customHeight="1">
      <c r="B106" s="28"/>
      <c r="L106" s="28"/>
    </row>
    <row r="107" spans="2:12" s="1" customFormat="1" ht="12" customHeight="1">
      <c r="B107" s="28"/>
      <c r="C107" s="23" t="s">
        <v>16</v>
      </c>
      <c r="L107" s="28"/>
    </row>
    <row r="108" spans="2:12" s="1" customFormat="1" ht="16.5" customHeight="1">
      <c r="B108" s="28"/>
      <c r="E108" s="655" t="str">
        <f>E7</f>
        <v>Rekonstrukce a modernizace fotbalového hřiště SK Union Břevnov</v>
      </c>
      <c r="F108" s="656"/>
      <c r="G108" s="656"/>
      <c r="H108" s="656"/>
      <c r="L108" s="28"/>
    </row>
    <row r="109" spans="2:12" s="1" customFormat="1" ht="12" customHeight="1">
      <c r="B109" s="28"/>
      <c r="C109" s="23" t="s">
        <v>153</v>
      </c>
      <c r="L109" s="28"/>
    </row>
    <row r="110" spans="2:12" s="1" customFormat="1" ht="16.5" customHeight="1">
      <c r="B110" s="28"/>
      <c r="E110" s="614" t="str">
        <f>E9</f>
        <v>IO-04 - Přípojka elektro</v>
      </c>
      <c r="F110" s="654"/>
      <c r="G110" s="654"/>
      <c r="H110" s="654"/>
      <c r="L110" s="28"/>
    </row>
    <row r="111" spans="2:12" s="1" customFormat="1" ht="6.95" customHeight="1">
      <c r="B111" s="28"/>
      <c r="L111" s="28"/>
    </row>
    <row r="112" spans="2:12" s="1" customFormat="1" ht="12" customHeight="1">
      <c r="B112" s="28"/>
      <c r="C112" s="23" t="s">
        <v>20</v>
      </c>
      <c r="F112" s="21" t="str">
        <f>F12</f>
        <v>Praha 6</v>
      </c>
      <c r="I112" s="23" t="s">
        <v>22</v>
      </c>
      <c r="J112" s="48" t="str">
        <f>IF(J12="","",J12)</f>
        <v>19. 12. 2025</v>
      </c>
      <c r="L112" s="28"/>
    </row>
    <row r="113" spans="2:65" s="1" customFormat="1" ht="6.95" customHeight="1">
      <c r="B113" s="28"/>
      <c r="L113" s="28"/>
    </row>
    <row r="114" spans="2:65" s="1" customFormat="1" ht="25.7" customHeight="1">
      <c r="B114" s="28"/>
      <c r="C114" s="23" t="s">
        <v>24</v>
      </c>
      <c r="F114" s="21" t="str">
        <f>E15</f>
        <v>Městská část Praha 6</v>
      </c>
      <c r="I114" s="23" t="s">
        <v>30</v>
      </c>
      <c r="J114" s="26" t="str">
        <f>E21</f>
        <v>Sportovní projekty s.r.o.</v>
      </c>
      <c r="L114" s="28"/>
    </row>
    <row r="115" spans="2:65" s="1" customFormat="1" ht="15.2" customHeight="1">
      <c r="B115" s="28"/>
      <c r="C115" s="23" t="s">
        <v>28</v>
      </c>
      <c r="F115" s="21" t="str">
        <f>IF(E18="","",E18)</f>
        <v>Vyplň údaj</v>
      </c>
      <c r="I115" s="23" t="s">
        <v>33</v>
      </c>
      <c r="J115" s="26" t="str">
        <f>E24</f>
        <v>F.Pecka</v>
      </c>
      <c r="L115" s="28"/>
    </row>
    <row r="116" spans="2:65" s="1" customFormat="1" ht="10.35" customHeight="1">
      <c r="B116" s="28"/>
      <c r="L116" s="28"/>
    </row>
    <row r="117" spans="2:65" s="10" customFormat="1" ht="29.25" customHeight="1">
      <c r="B117" s="112"/>
      <c r="C117" s="113" t="s">
        <v>174</v>
      </c>
      <c r="D117" s="114" t="s">
        <v>62</v>
      </c>
      <c r="E117" s="114" t="s">
        <v>58</v>
      </c>
      <c r="F117" s="114" t="s">
        <v>59</v>
      </c>
      <c r="G117" s="114" t="s">
        <v>175</v>
      </c>
      <c r="H117" s="114" t="s">
        <v>176</v>
      </c>
      <c r="I117" s="114" t="s">
        <v>177</v>
      </c>
      <c r="J117" s="115" t="s">
        <v>157</v>
      </c>
      <c r="K117" s="116" t="s">
        <v>178</v>
      </c>
      <c r="L117" s="112"/>
      <c r="M117" s="55" t="s">
        <v>1</v>
      </c>
      <c r="N117" s="56" t="s">
        <v>41</v>
      </c>
      <c r="O117" s="56" t="s">
        <v>179</v>
      </c>
      <c r="P117" s="56" t="s">
        <v>180</v>
      </c>
      <c r="Q117" s="56" t="s">
        <v>181</v>
      </c>
      <c r="R117" s="56" t="s">
        <v>182</v>
      </c>
      <c r="S117" s="56" t="s">
        <v>183</v>
      </c>
      <c r="T117" s="57" t="s">
        <v>184</v>
      </c>
    </row>
    <row r="118" spans="2:65" s="1" customFormat="1" ht="22.7" customHeight="1">
      <c r="B118" s="28"/>
      <c r="C118" s="60" t="s">
        <v>185</v>
      </c>
      <c r="J118" s="117">
        <f>BK118</f>
        <v>0</v>
      </c>
      <c r="L118" s="28"/>
      <c r="M118" s="58"/>
      <c r="N118" s="49"/>
      <c r="O118" s="49"/>
      <c r="P118" s="118">
        <f>P119</f>
        <v>0</v>
      </c>
      <c r="Q118" s="49"/>
      <c r="R118" s="118">
        <f>R119</f>
        <v>0</v>
      </c>
      <c r="S118" s="49"/>
      <c r="T118" s="119">
        <f>T119</f>
        <v>0</v>
      </c>
      <c r="AT118" s="13" t="s">
        <v>76</v>
      </c>
      <c r="AU118" s="13" t="s">
        <v>159</v>
      </c>
      <c r="BK118" s="120">
        <f>BK119</f>
        <v>0</v>
      </c>
    </row>
    <row r="119" spans="2:65" s="11" customFormat="1" ht="25.9" customHeight="1">
      <c r="B119" s="121"/>
      <c r="D119" s="122" t="s">
        <v>76</v>
      </c>
      <c r="E119" s="123" t="s">
        <v>370</v>
      </c>
      <c r="F119" s="123" t="s">
        <v>371</v>
      </c>
      <c r="I119" s="124"/>
      <c r="J119" s="125">
        <f>BK119</f>
        <v>0</v>
      </c>
      <c r="L119" s="121"/>
      <c r="M119" s="126"/>
      <c r="P119" s="127">
        <f>P120</f>
        <v>0</v>
      </c>
      <c r="R119" s="127">
        <f>R120</f>
        <v>0</v>
      </c>
      <c r="T119" s="128">
        <f>T120</f>
        <v>0</v>
      </c>
      <c r="AR119" s="122" t="s">
        <v>87</v>
      </c>
      <c r="AT119" s="129" t="s">
        <v>76</v>
      </c>
      <c r="AU119" s="129" t="s">
        <v>77</v>
      </c>
      <c r="AY119" s="122" t="s">
        <v>188</v>
      </c>
      <c r="BK119" s="130">
        <f>BK120</f>
        <v>0</v>
      </c>
    </row>
    <row r="120" spans="2:65" s="11" customFormat="1" ht="22.7" customHeight="1">
      <c r="B120" s="121"/>
      <c r="D120" s="122" t="s">
        <v>76</v>
      </c>
      <c r="E120" s="131" t="s">
        <v>562</v>
      </c>
      <c r="F120" s="131" t="s">
        <v>563</v>
      </c>
      <c r="I120" s="124"/>
      <c r="J120" s="132">
        <f>BK120</f>
        <v>0</v>
      </c>
      <c r="L120" s="121"/>
      <c r="M120" s="126"/>
      <c r="P120" s="127">
        <f>P121</f>
        <v>0</v>
      </c>
      <c r="R120" s="127">
        <f>R121</f>
        <v>0</v>
      </c>
      <c r="T120" s="128">
        <f>T121</f>
        <v>0</v>
      </c>
      <c r="AR120" s="122" t="s">
        <v>87</v>
      </c>
      <c r="AT120" s="129" t="s">
        <v>76</v>
      </c>
      <c r="AU120" s="129" t="s">
        <v>85</v>
      </c>
      <c r="AY120" s="122" t="s">
        <v>188</v>
      </c>
      <c r="BK120" s="130">
        <f>BK121</f>
        <v>0</v>
      </c>
    </row>
    <row r="121" spans="2:65" s="1" customFormat="1" ht="16.5" customHeight="1">
      <c r="B121" s="28"/>
      <c r="C121" s="133" t="s">
        <v>85</v>
      </c>
      <c r="D121" s="133" t="s">
        <v>190</v>
      </c>
      <c r="E121" s="134" t="s">
        <v>3199</v>
      </c>
      <c r="F121" s="135" t="s">
        <v>3200</v>
      </c>
      <c r="G121" s="136" t="s">
        <v>445</v>
      </c>
      <c r="H121" s="137">
        <v>1</v>
      </c>
      <c r="I121" s="138">
        <f>SUM('IO-04'!G50)</f>
        <v>0</v>
      </c>
      <c r="J121" s="139">
        <f>ROUND(I121*H121,2)</f>
        <v>0</v>
      </c>
      <c r="K121" s="140"/>
      <c r="L121" s="28"/>
      <c r="M121" s="148" t="s">
        <v>1</v>
      </c>
      <c r="N121" s="149" t="s">
        <v>42</v>
      </c>
      <c r="O121" s="150"/>
      <c r="P121" s="151">
        <f>O121*H121</f>
        <v>0</v>
      </c>
      <c r="Q121" s="151">
        <v>0</v>
      </c>
      <c r="R121" s="151">
        <f>Q121*H121</f>
        <v>0</v>
      </c>
      <c r="S121" s="151">
        <v>0</v>
      </c>
      <c r="T121" s="152">
        <f>S121*H121</f>
        <v>0</v>
      </c>
      <c r="AR121" s="145" t="s">
        <v>251</v>
      </c>
      <c r="AT121" s="145" t="s">
        <v>190</v>
      </c>
      <c r="AU121" s="145" t="s">
        <v>87</v>
      </c>
      <c r="AY121" s="13" t="s">
        <v>188</v>
      </c>
      <c r="BE121" s="146">
        <f>IF(N121="základní",J121,0)</f>
        <v>0</v>
      </c>
      <c r="BF121" s="146">
        <f>IF(N121="snížená",J121,0)</f>
        <v>0</v>
      </c>
      <c r="BG121" s="146">
        <f>IF(N121="zákl. přenesená",J121,0)</f>
        <v>0</v>
      </c>
      <c r="BH121" s="146">
        <f>IF(N121="sníž. přenesená",J121,0)</f>
        <v>0</v>
      </c>
      <c r="BI121" s="146">
        <f>IF(N121="nulová",J121,0)</f>
        <v>0</v>
      </c>
      <c r="BJ121" s="13" t="s">
        <v>85</v>
      </c>
      <c r="BK121" s="146">
        <f>ROUND(I121*H121,2)</f>
        <v>0</v>
      </c>
      <c r="BL121" s="13" t="s">
        <v>251</v>
      </c>
      <c r="BM121" s="145" t="s">
        <v>3201</v>
      </c>
    </row>
    <row r="122" spans="2:65" s="1" customFormat="1" ht="6.95" customHeight="1">
      <c r="B122" s="40"/>
      <c r="C122" s="41"/>
      <c r="D122" s="41"/>
      <c r="E122" s="41"/>
      <c r="F122" s="41"/>
      <c r="G122" s="41"/>
      <c r="H122" s="41"/>
      <c r="I122" s="41"/>
      <c r="J122" s="41"/>
      <c r="K122" s="41"/>
      <c r="L122" s="28"/>
    </row>
  </sheetData>
  <sheetProtection algorithmName="SHA-512" hashValue="kUDigP0rHXL6+5h9CtcjtuudSbyTNBHafbAiaCDP0nq0IV/YmeWESn3V2ajTSisaqc6ajCxIJs7n3jnywMZs3w==" saltValue="nE10KMZk3CPP7Z5Y4kmGqQxWf+icjpRSL1B6nApMwcQ6tA+S4Iz4bn21+BOI4Y9vrGgQdR6PnUgU8jo3CXIqQg==" spinCount="100000" sheet="1" objects="1" scenarios="1" formatColumns="0" formatRows="0" autoFilter="0"/>
  <autoFilter ref="C117:K121"/>
  <mergeCells count="9">
    <mergeCell ref="E87:H87"/>
    <mergeCell ref="E108:H108"/>
    <mergeCell ref="E110:H11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4752"/>
  <sheetViews>
    <sheetView workbookViewId="0">
      <selection activeCell="H11" sqref="H11"/>
    </sheetView>
  </sheetViews>
  <sheetFormatPr defaultRowHeight="11.25" outlineLevelRow="1"/>
  <cols>
    <col min="1" max="1" width="4.1640625" style="249" customWidth="1"/>
    <col min="2" max="2" width="15.33203125" style="582" customWidth="1"/>
    <col min="3" max="3" width="46.83203125" style="582" customWidth="1"/>
    <col min="4" max="4" width="5.83203125" style="249" customWidth="1"/>
    <col min="5" max="5" width="12.83203125" style="249" customWidth="1"/>
    <col min="6" max="6" width="12" style="249" customWidth="1"/>
    <col min="7" max="7" width="15.5" style="249" customWidth="1"/>
    <col min="8" max="10" width="9.33203125" style="249"/>
    <col min="11" max="11" width="14.6640625" style="249" bestFit="1" customWidth="1"/>
    <col min="12" max="12" width="5.83203125" style="249" hidden="1" customWidth="1"/>
    <col min="13" max="13" width="14.6640625" style="249" hidden="1" customWidth="1"/>
    <col min="14" max="14" width="16.83203125" style="584" hidden="1" customWidth="1"/>
    <col min="15" max="15" width="44.83203125" style="249" customWidth="1"/>
    <col min="16" max="18" width="9.33203125" style="249"/>
    <col min="19" max="19" width="0" style="249" hidden="1" customWidth="1"/>
    <col min="20" max="20" width="9.33203125" style="249"/>
    <col min="21" max="31" width="0" style="249" hidden="1" customWidth="1"/>
    <col min="32" max="16384" width="9.33203125" style="249"/>
  </cols>
  <sheetData>
    <row r="1" spans="1:50" ht="15.75" customHeight="1">
      <c r="A1" s="707" t="s">
        <v>3217</v>
      </c>
      <c r="B1" s="707"/>
      <c r="C1" s="707"/>
      <c r="D1" s="707"/>
      <c r="E1" s="707"/>
      <c r="F1" s="707"/>
      <c r="G1" s="707"/>
      <c r="W1" s="249" t="s">
        <v>3887</v>
      </c>
    </row>
    <row r="2" spans="1:50" ht="24.95" customHeight="1">
      <c r="A2" s="596" t="s">
        <v>3218</v>
      </c>
      <c r="B2" s="597" t="str">
        <f>[4]Stavba!CisloStavby</f>
        <v>0001</v>
      </c>
      <c r="C2" s="708" t="str">
        <f>[4]Stavba!E2</f>
        <v>UNION Břevnov</v>
      </c>
      <c r="D2" s="709"/>
      <c r="E2" s="709"/>
      <c r="F2" s="709"/>
      <c r="G2" s="709"/>
      <c r="H2" s="709"/>
      <c r="I2" s="709"/>
      <c r="J2" s="709"/>
      <c r="K2" s="710"/>
    </row>
    <row r="3" spans="1:50" ht="24.95" customHeight="1">
      <c r="A3" s="596" t="s">
        <v>3219</v>
      </c>
      <c r="B3" s="597" t="str">
        <f>cisloobjektu</f>
        <v>25.011</v>
      </c>
      <c r="C3" s="708" t="str">
        <f>[4]Stavba!E3</f>
        <v>IO-04 PŘÍPOJKA ELEKTRO</v>
      </c>
      <c r="D3" s="709"/>
      <c r="E3" s="709"/>
      <c r="F3" s="709"/>
      <c r="G3" s="709"/>
      <c r="H3" s="709"/>
      <c r="I3" s="709"/>
      <c r="J3" s="709"/>
      <c r="K3" s="710"/>
    </row>
    <row r="4" spans="1:50" ht="24.95" customHeight="1">
      <c r="A4" s="598" t="s">
        <v>3220</v>
      </c>
      <c r="B4" s="599" t="str">
        <f>CisloStavebnihoRozpoctu</f>
        <v>01</v>
      </c>
      <c r="C4" s="711" t="str">
        <f>[4]Stavba!E4</f>
        <v>projektový rozpočet</v>
      </c>
      <c r="D4" s="712"/>
      <c r="E4" s="712"/>
      <c r="F4" s="712"/>
      <c r="G4" s="712"/>
      <c r="H4" s="712"/>
      <c r="I4" s="712"/>
      <c r="J4" s="712"/>
      <c r="K4" s="713"/>
    </row>
    <row r="5" spans="1:50">
      <c r="D5" s="583"/>
    </row>
    <row r="6" spans="1:50" ht="22.5">
      <c r="A6" s="600" t="s">
        <v>3221</v>
      </c>
      <c r="B6" s="601" t="s">
        <v>3222</v>
      </c>
      <c r="C6" s="601" t="s">
        <v>3223</v>
      </c>
      <c r="D6" s="602" t="s">
        <v>175</v>
      </c>
      <c r="E6" s="600" t="s">
        <v>176</v>
      </c>
      <c r="F6" s="603" t="s">
        <v>3888</v>
      </c>
      <c r="G6" s="600" t="s">
        <v>3226</v>
      </c>
      <c r="H6" s="604" t="s">
        <v>3227</v>
      </c>
      <c r="I6" s="604" t="s">
        <v>3228</v>
      </c>
      <c r="J6" s="604" t="s">
        <v>3229</v>
      </c>
      <c r="K6" s="604" t="s">
        <v>3230</v>
      </c>
      <c r="L6" s="604" t="s">
        <v>41</v>
      </c>
      <c r="M6" s="604" t="s">
        <v>47</v>
      </c>
      <c r="N6" s="604" t="s">
        <v>3523</v>
      </c>
    </row>
    <row r="7" spans="1:50" hidden="1">
      <c r="A7" s="605"/>
      <c r="B7" s="606"/>
      <c r="C7" s="606"/>
      <c r="D7" s="607"/>
      <c r="E7" s="608"/>
      <c r="F7" s="609"/>
      <c r="G7" s="609"/>
      <c r="H7" s="609"/>
      <c r="I7" s="609"/>
      <c r="J7" s="609"/>
      <c r="K7" s="609"/>
      <c r="L7" s="609"/>
      <c r="M7" s="609"/>
      <c r="N7" s="610"/>
    </row>
    <row r="8" spans="1:50" ht="12.75">
      <c r="A8" s="587" t="s">
        <v>3232</v>
      </c>
      <c r="B8" s="588" t="s">
        <v>3233</v>
      </c>
      <c r="C8" s="589" t="s">
        <v>3889</v>
      </c>
      <c r="D8" s="590"/>
      <c r="E8" s="611"/>
      <c r="F8" s="592"/>
      <c r="G8" s="592">
        <f>SUMIF(W9:W19,"&lt;&gt;NOR",G9:G19)</f>
        <v>0</v>
      </c>
      <c r="H8" s="592"/>
      <c r="I8" s="592">
        <f>SUM(I9:I19)</f>
        <v>0</v>
      </c>
      <c r="J8" s="592"/>
      <c r="K8" s="593">
        <f>SUM(K9:K19)</f>
        <v>0</v>
      </c>
      <c r="L8" s="594"/>
      <c r="M8" s="594">
        <f>SUM(M9:M19)</f>
        <v>0</v>
      </c>
      <c r="N8" s="595"/>
      <c r="W8" s="249" t="s">
        <v>3882</v>
      </c>
    </row>
    <row r="9" spans="1:50" ht="45" outlineLevel="1">
      <c r="A9" s="477">
        <v>1</v>
      </c>
      <c r="B9" s="478"/>
      <c r="C9" s="479" t="s">
        <v>3890</v>
      </c>
      <c r="D9" s="480" t="s">
        <v>193</v>
      </c>
      <c r="E9" s="481">
        <v>1</v>
      </c>
      <c r="F9" s="475">
        <f t="shared" ref="F9:F19" si="0">H9+J9</f>
        <v>0</v>
      </c>
      <c r="G9" s="475">
        <f t="shared" ref="G9:G19" si="1">ROUND(E9*F9,2)</f>
        <v>0</v>
      </c>
      <c r="H9" s="468"/>
      <c r="I9" s="475">
        <f t="shared" ref="I9:I19" si="2">ROUND(E9*H9,2)</f>
        <v>0</v>
      </c>
      <c r="J9" s="468"/>
      <c r="K9" s="470">
        <f t="shared" ref="K9:K19" si="3">ROUND(E9*J9,2)</f>
        <v>0</v>
      </c>
      <c r="L9" s="471">
        <v>21</v>
      </c>
      <c r="M9" s="471">
        <f t="shared" ref="M9:M19" si="4">G9*(1+L9/100)</f>
        <v>0</v>
      </c>
      <c r="N9" s="585"/>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6"/>
    </row>
    <row r="10" spans="1:50" ht="22.5" outlineLevel="1">
      <c r="A10" s="477">
        <v>2</v>
      </c>
      <c r="B10" s="478"/>
      <c r="C10" s="479" t="s">
        <v>3891</v>
      </c>
      <c r="D10" s="480" t="s">
        <v>193</v>
      </c>
      <c r="E10" s="481">
        <v>1</v>
      </c>
      <c r="F10" s="475">
        <f t="shared" si="0"/>
        <v>0</v>
      </c>
      <c r="G10" s="475">
        <f t="shared" si="1"/>
        <v>0</v>
      </c>
      <c r="H10" s="468"/>
      <c r="I10" s="475">
        <f t="shared" si="2"/>
        <v>0</v>
      </c>
      <c r="J10" s="468"/>
      <c r="K10" s="470">
        <f t="shared" si="3"/>
        <v>0</v>
      </c>
      <c r="L10" s="471">
        <v>21</v>
      </c>
      <c r="M10" s="471">
        <f t="shared" si="4"/>
        <v>0</v>
      </c>
      <c r="N10" s="585"/>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6"/>
      <c r="AL10" s="586"/>
      <c r="AM10" s="586"/>
      <c r="AN10" s="586"/>
      <c r="AO10" s="586"/>
      <c r="AP10" s="586"/>
      <c r="AQ10" s="586"/>
      <c r="AR10" s="586"/>
      <c r="AS10" s="586"/>
      <c r="AT10" s="586"/>
      <c r="AU10" s="586"/>
      <c r="AV10" s="586"/>
      <c r="AW10" s="586"/>
      <c r="AX10" s="586"/>
    </row>
    <row r="11" spans="1:50" ht="22.5" outlineLevel="1">
      <c r="A11" s="477">
        <v>3</v>
      </c>
      <c r="B11" s="478"/>
      <c r="C11" s="479" t="s">
        <v>3892</v>
      </c>
      <c r="D11" s="480" t="s">
        <v>218</v>
      </c>
      <c r="E11" s="481">
        <v>28</v>
      </c>
      <c r="F11" s="475">
        <f t="shared" si="0"/>
        <v>0</v>
      </c>
      <c r="G11" s="475">
        <f t="shared" si="1"/>
        <v>0</v>
      </c>
      <c r="H11" s="468"/>
      <c r="I11" s="475">
        <f t="shared" si="2"/>
        <v>0</v>
      </c>
      <c r="J11" s="468"/>
      <c r="K11" s="470">
        <f t="shared" si="3"/>
        <v>0</v>
      </c>
      <c r="L11" s="471">
        <v>21</v>
      </c>
      <c r="M11" s="471">
        <f t="shared" si="4"/>
        <v>0</v>
      </c>
      <c r="N11" s="585"/>
      <c r="O11" s="586"/>
      <c r="P11" s="586"/>
      <c r="Q11" s="586"/>
      <c r="R11" s="586"/>
      <c r="S11" s="586"/>
      <c r="T11" s="586"/>
      <c r="U11" s="586"/>
      <c r="V11" s="586"/>
      <c r="W11" s="586" t="s">
        <v>3883</v>
      </c>
      <c r="X11" s="586"/>
      <c r="Y11" s="586"/>
      <c r="Z11" s="586"/>
      <c r="AA11" s="586"/>
      <c r="AB11" s="586"/>
      <c r="AC11" s="586"/>
      <c r="AD11" s="586"/>
      <c r="AE11" s="586"/>
      <c r="AF11" s="586"/>
      <c r="AG11" s="586"/>
      <c r="AH11" s="586"/>
      <c r="AI11" s="586"/>
      <c r="AJ11" s="586"/>
      <c r="AK11" s="586"/>
      <c r="AL11" s="586"/>
      <c r="AM11" s="586"/>
      <c r="AN11" s="586"/>
      <c r="AO11" s="586"/>
      <c r="AP11" s="586"/>
      <c r="AQ11" s="586"/>
      <c r="AR11" s="586"/>
      <c r="AS11" s="586"/>
      <c r="AT11" s="586"/>
      <c r="AU11" s="586"/>
      <c r="AV11" s="586"/>
      <c r="AW11" s="586"/>
      <c r="AX11" s="586"/>
    </row>
    <row r="12" spans="1:50" outlineLevel="1">
      <c r="A12" s="477">
        <v>4</v>
      </c>
      <c r="B12" s="478"/>
      <c r="C12" s="479" t="s">
        <v>3893</v>
      </c>
      <c r="D12" s="480" t="s">
        <v>193</v>
      </c>
      <c r="E12" s="481">
        <v>3</v>
      </c>
      <c r="F12" s="475">
        <f t="shared" si="0"/>
        <v>0</v>
      </c>
      <c r="G12" s="475">
        <f t="shared" si="1"/>
        <v>0</v>
      </c>
      <c r="H12" s="468"/>
      <c r="I12" s="475">
        <f t="shared" si="2"/>
        <v>0</v>
      </c>
      <c r="J12" s="468"/>
      <c r="K12" s="470">
        <f t="shared" si="3"/>
        <v>0</v>
      </c>
      <c r="L12" s="471">
        <v>21</v>
      </c>
      <c r="M12" s="471">
        <f t="shared" si="4"/>
        <v>0</v>
      </c>
      <c r="N12" s="585"/>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6"/>
    </row>
    <row r="13" spans="1:50" ht="22.5" outlineLevel="1">
      <c r="A13" s="477">
        <v>5</v>
      </c>
      <c r="B13" s="478"/>
      <c r="C13" s="479" t="s">
        <v>3894</v>
      </c>
      <c r="D13" s="480" t="s">
        <v>218</v>
      </c>
      <c r="E13" s="481">
        <v>25</v>
      </c>
      <c r="F13" s="475">
        <f t="shared" si="0"/>
        <v>0</v>
      </c>
      <c r="G13" s="475">
        <f t="shared" si="1"/>
        <v>0</v>
      </c>
      <c r="H13" s="468"/>
      <c r="I13" s="475">
        <f t="shared" si="2"/>
        <v>0</v>
      </c>
      <c r="J13" s="468"/>
      <c r="K13" s="470">
        <f t="shared" si="3"/>
        <v>0</v>
      </c>
      <c r="L13" s="471">
        <v>21</v>
      </c>
      <c r="M13" s="471">
        <f t="shared" si="4"/>
        <v>0</v>
      </c>
      <c r="N13" s="585"/>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586"/>
      <c r="AL13" s="586"/>
      <c r="AM13" s="586"/>
      <c r="AN13" s="586"/>
      <c r="AO13" s="586"/>
      <c r="AP13" s="586"/>
      <c r="AQ13" s="586"/>
      <c r="AR13" s="586"/>
      <c r="AS13" s="586"/>
      <c r="AT13" s="586"/>
      <c r="AU13" s="586"/>
      <c r="AV13" s="586"/>
      <c r="AW13" s="586"/>
      <c r="AX13" s="586"/>
    </row>
    <row r="14" spans="1:50" ht="22.5" outlineLevel="1">
      <c r="A14" s="477">
        <v>6</v>
      </c>
      <c r="B14" s="478" t="s">
        <v>3895</v>
      </c>
      <c r="C14" s="479" t="s">
        <v>3896</v>
      </c>
      <c r="D14" s="480" t="s">
        <v>218</v>
      </c>
      <c r="E14" s="481">
        <v>25</v>
      </c>
      <c r="F14" s="475">
        <f t="shared" si="0"/>
        <v>0</v>
      </c>
      <c r="G14" s="475">
        <f t="shared" si="1"/>
        <v>0</v>
      </c>
      <c r="H14" s="468"/>
      <c r="I14" s="475">
        <f t="shared" si="2"/>
        <v>0</v>
      </c>
      <c r="J14" s="468"/>
      <c r="K14" s="470">
        <f t="shared" si="3"/>
        <v>0</v>
      </c>
      <c r="L14" s="471">
        <v>21</v>
      </c>
      <c r="M14" s="471">
        <f t="shared" si="4"/>
        <v>0</v>
      </c>
      <c r="N14" s="585"/>
      <c r="O14" s="586"/>
      <c r="P14" s="586"/>
      <c r="Q14" s="586"/>
      <c r="R14" s="586"/>
      <c r="S14" s="586"/>
      <c r="T14" s="586"/>
      <c r="U14" s="586"/>
      <c r="V14" s="586"/>
      <c r="W14" s="586" t="s">
        <v>3883</v>
      </c>
      <c r="X14" s="586"/>
      <c r="Y14" s="586"/>
      <c r="Z14" s="586"/>
      <c r="AA14" s="586"/>
      <c r="AB14" s="586"/>
      <c r="AC14" s="586"/>
      <c r="AD14" s="586"/>
      <c r="AE14" s="586"/>
      <c r="AF14" s="586"/>
      <c r="AG14" s="586"/>
      <c r="AH14" s="586"/>
      <c r="AI14" s="586"/>
      <c r="AJ14" s="586"/>
      <c r="AK14" s="586"/>
      <c r="AL14" s="586"/>
      <c r="AM14" s="586"/>
      <c r="AN14" s="586"/>
      <c r="AO14" s="586"/>
      <c r="AP14" s="586"/>
      <c r="AQ14" s="586"/>
      <c r="AR14" s="586"/>
      <c r="AS14" s="586"/>
      <c r="AT14" s="586"/>
      <c r="AU14" s="586"/>
      <c r="AV14" s="586"/>
      <c r="AW14" s="586"/>
      <c r="AX14" s="586"/>
    </row>
    <row r="15" spans="1:50" outlineLevel="1">
      <c r="A15" s="477">
        <v>7</v>
      </c>
      <c r="B15" s="478"/>
      <c r="C15" s="479" t="s">
        <v>3897</v>
      </c>
      <c r="D15" s="480" t="s">
        <v>377</v>
      </c>
      <c r="E15" s="481">
        <v>25</v>
      </c>
      <c r="F15" s="475">
        <f t="shared" si="0"/>
        <v>0</v>
      </c>
      <c r="G15" s="475">
        <f t="shared" si="1"/>
        <v>0</v>
      </c>
      <c r="H15" s="468"/>
      <c r="I15" s="475">
        <f t="shared" si="2"/>
        <v>0</v>
      </c>
      <c r="J15" s="468"/>
      <c r="K15" s="470">
        <f t="shared" si="3"/>
        <v>0</v>
      </c>
      <c r="L15" s="471">
        <v>21</v>
      </c>
      <c r="M15" s="471">
        <f t="shared" si="4"/>
        <v>0</v>
      </c>
      <c r="N15" s="585"/>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6"/>
    </row>
    <row r="16" spans="1:50" ht="22.5" outlineLevel="1">
      <c r="A16" s="477">
        <v>8</v>
      </c>
      <c r="B16" s="478" t="s">
        <v>3898</v>
      </c>
      <c r="C16" s="479" t="s">
        <v>3899</v>
      </c>
      <c r="D16" s="480" t="s">
        <v>193</v>
      </c>
      <c r="E16" s="481">
        <v>4</v>
      </c>
      <c r="F16" s="475">
        <f t="shared" si="0"/>
        <v>0</v>
      </c>
      <c r="G16" s="475">
        <f t="shared" si="1"/>
        <v>0</v>
      </c>
      <c r="H16" s="468"/>
      <c r="I16" s="475">
        <f t="shared" si="2"/>
        <v>0</v>
      </c>
      <c r="J16" s="468"/>
      <c r="K16" s="470">
        <f t="shared" si="3"/>
        <v>0</v>
      </c>
      <c r="L16" s="471">
        <v>21</v>
      </c>
      <c r="M16" s="471">
        <f t="shared" si="4"/>
        <v>0</v>
      </c>
      <c r="N16" s="585"/>
      <c r="O16" s="586"/>
      <c r="P16" s="586"/>
      <c r="Q16" s="586"/>
      <c r="R16" s="586"/>
      <c r="S16" s="586"/>
      <c r="T16" s="586"/>
      <c r="U16" s="586"/>
      <c r="V16" s="586"/>
      <c r="W16" s="586" t="s">
        <v>3883</v>
      </c>
      <c r="X16" s="586"/>
      <c r="Y16" s="586"/>
      <c r="Z16" s="586"/>
      <c r="AA16" s="586"/>
      <c r="AB16" s="586"/>
      <c r="AC16" s="586"/>
      <c r="AD16" s="586"/>
      <c r="AE16" s="586"/>
      <c r="AF16" s="586"/>
      <c r="AG16" s="586"/>
      <c r="AH16" s="586"/>
      <c r="AI16" s="586"/>
      <c r="AJ16" s="586"/>
      <c r="AK16" s="586"/>
      <c r="AL16" s="586"/>
      <c r="AM16" s="586"/>
      <c r="AN16" s="586"/>
      <c r="AO16" s="586"/>
      <c r="AP16" s="586"/>
      <c r="AQ16" s="586"/>
      <c r="AR16" s="586"/>
      <c r="AS16" s="586"/>
      <c r="AT16" s="586"/>
      <c r="AU16" s="586"/>
      <c r="AV16" s="586"/>
      <c r="AW16" s="586"/>
      <c r="AX16" s="586"/>
    </row>
    <row r="17" spans="1:50" ht="24.75" customHeight="1" outlineLevel="1">
      <c r="A17" s="477">
        <v>9</v>
      </c>
      <c r="B17" s="478" t="s">
        <v>3900</v>
      </c>
      <c r="C17" s="479" t="s">
        <v>3901</v>
      </c>
      <c r="D17" s="480" t="s">
        <v>193</v>
      </c>
      <c r="E17" s="481">
        <v>4</v>
      </c>
      <c r="F17" s="475">
        <f t="shared" si="0"/>
        <v>0</v>
      </c>
      <c r="G17" s="475">
        <f t="shared" si="1"/>
        <v>0</v>
      </c>
      <c r="H17" s="468"/>
      <c r="I17" s="475">
        <f t="shared" si="2"/>
        <v>0</v>
      </c>
      <c r="J17" s="468"/>
      <c r="K17" s="470">
        <f t="shared" si="3"/>
        <v>0</v>
      </c>
      <c r="L17" s="471">
        <v>21</v>
      </c>
      <c r="M17" s="471">
        <f t="shared" si="4"/>
        <v>0</v>
      </c>
      <c r="N17" s="585"/>
      <c r="O17" s="586" t="s">
        <v>3902</v>
      </c>
      <c r="P17" s="586"/>
      <c r="Q17" s="586"/>
      <c r="R17" s="586"/>
      <c r="S17" s="586"/>
      <c r="T17" s="586"/>
      <c r="U17" s="586"/>
      <c r="V17" s="586"/>
      <c r="W17" s="586"/>
      <c r="X17" s="586"/>
      <c r="Y17" s="586"/>
      <c r="Z17" s="586"/>
      <c r="AA17" s="586"/>
      <c r="AB17" s="586"/>
      <c r="AC17" s="586"/>
      <c r="AD17" s="586"/>
      <c r="AE17" s="586"/>
      <c r="AF17" s="586"/>
      <c r="AG17" s="586"/>
      <c r="AH17" s="586"/>
      <c r="AI17" s="586"/>
      <c r="AJ17" s="586"/>
      <c r="AK17" s="586"/>
      <c r="AL17" s="586"/>
      <c r="AM17" s="586"/>
      <c r="AN17" s="586"/>
      <c r="AO17" s="586"/>
      <c r="AP17" s="586"/>
      <c r="AQ17" s="586"/>
      <c r="AR17" s="586"/>
      <c r="AS17" s="586"/>
      <c r="AT17" s="586"/>
      <c r="AU17" s="586"/>
      <c r="AV17" s="586"/>
      <c r="AW17" s="586"/>
      <c r="AX17" s="586"/>
    </row>
    <row r="18" spans="1:50" outlineLevel="1">
      <c r="A18" s="477">
        <v>10</v>
      </c>
      <c r="B18" s="478"/>
      <c r="C18" s="479" t="s">
        <v>3903</v>
      </c>
      <c r="D18" s="480" t="s">
        <v>445</v>
      </c>
      <c r="E18" s="481">
        <v>1</v>
      </c>
      <c r="F18" s="475">
        <f t="shared" si="0"/>
        <v>0</v>
      </c>
      <c r="G18" s="475">
        <f t="shared" si="1"/>
        <v>0</v>
      </c>
      <c r="H18" s="468"/>
      <c r="I18" s="475">
        <f t="shared" si="2"/>
        <v>0</v>
      </c>
      <c r="J18" s="468"/>
      <c r="K18" s="470">
        <f t="shared" si="3"/>
        <v>0</v>
      </c>
      <c r="L18" s="471">
        <v>21</v>
      </c>
      <c r="M18" s="471">
        <f t="shared" si="4"/>
        <v>0</v>
      </c>
      <c r="N18" s="585"/>
      <c r="O18" s="586"/>
      <c r="P18" s="586"/>
      <c r="Q18" s="586"/>
      <c r="R18" s="586"/>
      <c r="S18" s="586"/>
      <c r="T18" s="586"/>
      <c r="U18" s="586"/>
      <c r="V18" s="586"/>
      <c r="W18" s="586"/>
      <c r="X18" s="586"/>
      <c r="Y18" s="586"/>
      <c r="Z18" s="586"/>
      <c r="AA18" s="586"/>
      <c r="AB18" s="586"/>
      <c r="AC18" s="586"/>
      <c r="AD18" s="586"/>
      <c r="AE18" s="586"/>
      <c r="AF18" s="586"/>
      <c r="AG18" s="586"/>
      <c r="AH18" s="586"/>
      <c r="AI18" s="586"/>
      <c r="AJ18" s="586"/>
      <c r="AK18" s="586"/>
      <c r="AL18" s="586"/>
      <c r="AM18" s="586"/>
      <c r="AN18" s="586"/>
      <c r="AO18" s="586"/>
      <c r="AP18" s="586"/>
      <c r="AQ18" s="586"/>
      <c r="AR18" s="586"/>
      <c r="AS18" s="586"/>
      <c r="AT18" s="586"/>
      <c r="AU18" s="586"/>
      <c r="AV18" s="586"/>
      <c r="AW18" s="586"/>
      <c r="AX18" s="586"/>
    </row>
    <row r="19" spans="1:50" outlineLevel="1">
      <c r="A19" s="477">
        <v>11</v>
      </c>
      <c r="B19" s="478"/>
      <c r="C19" s="479" t="s">
        <v>3904</v>
      </c>
      <c r="D19" s="480" t="s">
        <v>3792</v>
      </c>
      <c r="E19" s="481">
        <v>1</v>
      </c>
      <c r="F19" s="475">
        <f t="shared" si="0"/>
        <v>0</v>
      </c>
      <c r="G19" s="475">
        <f t="shared" si="1"/>
        <v>0</v>
      </c>
      <c r="H19" s="468"/>
      <c r="I19" s="475">
        <f t="shared" si="2"/>
        <v>0</v>
      </c>
      <c r="J19" s="468"/>
      <c r="K19" s="470">
        <f t="shared" si="3"/>
        <v>0</v>
      </c>
      <c r="L19" s="471">
        <v>21</v>
      </c>
      <c r="M19" s="471">
        <f t="shared" si="4"/>
        <v>0</v>
      </c>
      <c r="N19" s="585"/>
      <c r="O19" s="586"/>
      <c r="P19" s="586"/>
      <c r="Q19" s="586"/>
      <c r="R19" s="586"/>
      <c r="S19" s="586"/>
      <c r="T19" s="586"/>
      <c r="U19" s="586"/>
      <c r="V19" s="586"/>
      <c r="W19" s="586"/>
      <c r="X19" s="586"/>
      <c r="Y19" s="586"/>
      <c r="Z19" s="586"/>
      <c r="AA19" s="586"/>
      <c r="AB19" s="586"/>
      <c r="AC19" s="586"/>
      <c r="AD19" s="586"/>
      <c r="AE19" s="586"/>
      <c r="AF19" s="586"/>
      <c r="AG19" s="586"/>
      <c r="AH19" s="586"/>
      <c r="AI19" s="586"/>
      <c r="AJ19" s="586"/>
      <c r="AK19" s="586"/>
      <c r="AL19" s="586"/>
      <c r="AM19" s="586"/>
      <c r="AN19" s="586"/>
      <c r="AO19" s="586"/>
      <c r="AP19" s="586"/>
      <c r="AQ19" s="586"/>
      <c r="AR19" s="586"/>
      <c r="AS19" s="586"/>
      <c r="AT19" s="586"/>
      <c r="AU19" s="586"/>
      <c r="AV19" s="586"/>
      <c r="AW19" s="586"/>
      <c r="AX19" s="586"/>
    </row>
    <row r="20" spans="1:50" ht="12.75">
      <c r="A20" s="587" t="s">
        <v>3232</v>
      </c>
      <c r="B20" s="588" t="s">
        <v>3262</v>
      </c>
      <c r="C20" s="589" t="s">
        <v>3263</v>
      </c>
      <c r="D20" s="590"/>
      <c r="E20" s="591"/>
      <c r="F20" s="592"/>
      <c r="G20" s="592">
        <f>SUMIF(W21:W29,"&lt;&gt;NOR",G21:G29)</f>
        <v>0</v>
      </c>
      <c r="H20" s="592"/>
      <c r="I20" s="592">
        <f>SUM(I21:I29)</f>
        <v>0</v>
      </c>
      <c r="J20" s="592"/>
      <c r="K20" s="593">
        <f>SUM(K21:K29)</f>
        <v>0</v>
      </c>
      <c r="L20" s="594"/>
      <c r="M20" s="594">
        <f>SUM(M21:M29)</f>
        <v>0</v>
      </c>
      <c r="N20" s="595"/>
      <c r="W20" s="249" t="s">
        <v>3882</v>
      </c>
    </row>
    <row r="21" spans="1:50" outlineLevel="1">
      <c r="A21" s="477">
        <v>12</v>
      </c>
      <c r="B21" s="478" t="s">
        <v>3905</v>
      </c>
      <c r="C21" s="479" t="s">
        <v>3906</v>
      </c>
      <c r="D21" s="480" t="s">
        <v>258</v>
      </c>
      <c r="E21" s="481">
        <v>1</v>
      </c>
      <c r="F21" s="475">
        <f t="shared" ref="F21:F29" si="5">H21+J21</f>
        <v>0</v>
      </c>
      <c r="G21" s="475">
        <f t="shared" ref="G21:G29" si="6">ROUND(E21*F21,2)</f>
        <v>0</v>
      </c>
      <c r="H21" s="468"/>
      <c r="I21" s="475">
        <f t="shared" ref="I21:I29" si="7">ROUND(E21*H21,2)</f>
        <v>0</v>
      </c>
      <c r="J21" s="468"/>
      <c r="K21" s="470">
        <f t="shared" ref="K21:K29" si="8">ROUND(E21*J21,2)</f>
        <v>0</v>
      </c>
      <c r="L21" s="471">
        <v>21</v>
      </c>
      <c r="M21" s="471">
        <f t="shared" ref="M21:M29" si="9">G21*(1+L21/100)</f>
        <v>0</v>
      </c>
      <c r="N21" s="585"/>
      <c r="O21" s="586"/>
      <c r="P21" s="586"/>
      <c r="Q21" s="586"/>
      <c r="R21" s="586"/>
      <c r="S21" s="586"/>
      <c r="T21" s="586"/>
      <c r="U21" s="586"/>
      <c r="V21" s="586"/>
      <c r="W21" s="586" t="s">
        <v>3883</v>
      </c>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6"/>
    </row>
    <row r="22" spans="1:50" ht="22.5" outlineLevel="1">
      <c r="A22" s="477">
        <v>13</v>
      </c>
      <c r="B22" s="478" t="s">
        <v>3907</v>
      </c>
      <c r="C22" s="479" t="s">
        <v>3908</v>
      </c>
      <c r="D22" s="480" t="s">
        <v>258</v>
      </c>
      <c r="E22" s="481">
        <v>1</v>
      </c>
      <c r="F22" s="475">
        <f t="shared" si="5"/>
        <v>0</v>
      </c>
      <c r="G22" s="475">
        <f t="shared" si="6"/>
        <v>0</v>
      </c>
      <c r="H22" s="468"/>
      <c r="I22" s="475">
        <f t="shared" si="7"/>
        <v>0</v>
      </c>
      <c r="J22" s="468"/>
      <c r="K22" s="470">
        <f t="shared" si="8"/>
        <v>0</v>
      </c>
      <c r="L22" s="471">
        <v>21</v>
      </c>
      <c r="M22" s="471">
        <f t="shared" si="9"/>
        <v>0</v>
      </c>
      <c r="N22" s="585"/>
      <c r="O22" s="586"/>
      <c r="P22" s="586"/>
      <c r="Q22" s="586"/>
      <c r="R22" s="586"/>
      <c r="S22" s="586"/>
      <c r="T22" s="586"/>
      <c r="U22" s="586"/>
      <c r="V22" s="586"/>
      <c r="W22" s="586" t="s">
        <v>3883</v>
      </c>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6"/>
    </row>
    <row r="23" spans="1:50" outlineLevel="1">
      <c r="A23" s="477">
        <v>14</v>
      </c>
      <c r="B23" s="478" t="s">
        <v>3830</v>
      </c>
      <c r="C23" s="479" t="s">
        <v>3831</v>
      </c>
      <c r="D23" s="480" t="s">
        <v>193</v>
      </c>
      <c r="E23" s="481">
        <v>1</v>
      </c>
      <c r="F23" s="475">
        <f t="shared" si="5"/>
        <v>0</v>
      </c>
      <c r="G23" s="475">
        <f t="shared" si="6"/>
        <v>0</v>
      </c>
      <c r="H23" s="468"/>
      <c r="I23" s="475">
        <f t="shared" si="7"/>
        <v>0</v>
      </c>
      <c r="J23" s="468"/>
      <c r="K23" s="470">
        <f t="shared" si="8"/>
        <v>0</v>
      </c>
      <c r="L23" s="471">
        <v>21</v>
      </c>
      <c r="M23" s="471">
        <f t="shared" si="9"/>
        <v>0</v>
      </c>
      <c r="N23" s="585"/>
      <c r="O23" s="586"/>
      <c r="P23" s="586"/>
      <c r="Q23" s="586"/>
      <c r="R23" s="586"/>
      <c r="S23" s="586"/>
      <c r="T23" s="586"/>
      <c r="U23" s="586"/>
      <c r="V23" s="586"/>
      <c r="W23" s="586" t="s">
        <v>3883</v>
      </c>
      <c r="X23" s="586"/>
      <c r="Y23" s="586"/>
      <c r="Z23" s="586"/>
      <c r="AA23" s="586"/>
      <c r="AB23" s="586"/>
      <c r="AC23" s="586"/>
      <c r="AD23" s="586"/>
      <c r="AE23" s="586"/>
      <c r="AF23" s="586"/>
      <c r="AG23" s="586"/>
      <c r="AH23" s="586"/>
      <c r="AI23" s="586"/>
      <c r="AJ23" s="586"/>
      <c r="AK23" s="586"/>
      <c r="AL23" s="586"/>
      <c r="AM23" s="586"/>
      <c r="AN23" s="586"/>
      <c r="AO23" s="586"/>
      <c r="AP23" s="586"/>
      <c r="AQ23" s="586"/>
      <c r="AR23" s="586"/>
      <c r="AS23" s="586"/>
      <c r="AT23" s="586"/>
      <c r="AU23" s="586"/>
      <c r="AV23" s="586"/>
      <c r="AW23" s="586"/>
      <c r="AX23" s="586"/>
    </row>
    <row r="24" spans="1:50" outlineLevel="1">
      <c r="A24" s="477">
        <v>15</v>
      </c>
      <c r="B24" s="478" t="s">
        <v>3832</v>
      </c>
      <c r="C24" s="479" t="s">
        <v>3833</v>
      </c>
      <c r="D24" s="480" t="s">
        <v>193</v>
      </c>
      <c r="E24" s="481">
        <v>1</v>
      </c>
      <c r="F24" s="475">
        <f t="shared" si="5"/>
        <v>0</v>
      </c>
      <c r="G24" s="475">
        <f t="shared" si="6"/>
        <v>0</v>
      </c>
      <c r="H24" s="468"/>
      <c r="I24" s="475">
        <f t="shared" si="7"/>
        <v>0</v>
      </c>
      <c r="J24" s="468"/>
      <c r="K24" s="470">
        <f t="shared" si="8"/>
        <v>0</v>
      </c>
      <c r="L24" s="471">
        <v>21</v>
      </c>
      <c r="M24" s="471">
        <f t="shared" si="9"/>
        <v>0</v>
      </c>
      <c r="N24" s="585"/>
      <c r="O24" s="586"/>
      <c r="P24" s="586"/>
      <c r="Q24" s="586"/>
      <c r="R24" s="586"/>
      <c r="S24" s="586"/>
      <c r="T24" s="586"/>
      <c r="U24" s="586"/>
      <c r="V24" s="586"/>
      <c r="W24" s="586" t="s">
        <v>3883</v>
      </c>
      <c r="X24" s="586"/>
      <c r="Y24" s="586"/>
      <c r="Z24" s="586"/>
      <c r="AA24" s="586"/>
      <c r="AB24" s="586"/>
      <c r="AC24" s="586"/>
      <c r="AD24" s="586"/>
      <c r="AE24" s="586"/>
      <c r="AF24" s="586"/>
      <c r="AG24" s="586"/>
      <c r="AH24" s="586"/>
      <c r="AI24" s="586"/>
      <c r="AJ24" s="586"/>
      <c r="AK24" s="586"/>
      <c r="AL24" s="586"/>
      <c r="AM24" s="586"/>
      <c r="AN24" s="586"/>
      <c r="AO24" s="586"/>
      <c r="AP24" s="586"/>
      <c r="AQ24" s="586"/>
      <c r="AR24" s="586"/>
      <c r="AS24" s="586"/>
      <c r="AT24" s="586"/>
      <c r="AU24" s="586"/>
      <c r="AV24" s="586"/>
      <c r="AW24" s="586"/>
      <c r="AX24" s="586"/>
    </row>
    <row r="25" spans="1:50" ht="22.5" outlineLevel="1">
      <c r="A25" s="477">
        <v>16</v>
      </c>
      <c r="B25" s="478" t="s">
        <v>3909</v>
      </c>
      <c r="C25" s="479" t="s">
        <v>3910</v>
      </c>
      <c r="D25" s="480" t="s">
        <v>193</v>
      </c>
      <c r="E25" s="481">
        <v>1</v>
      </c>
      <c r="F25" s="475">
        <f t="shared" si="5"/>
        <v>0</v>
      </c>
      <c r="G25" s="475">
        <f t="shared" si="6"/>
        <v>0</v>
      </c>
      <c r="H25" s="468"/>
      <c r="I25" s="475">
        <f t="shared" si="7"/>
        <v>0</v>
      </c>
      <c r="J25" s="468"/>
      <c r="K25" s="470">
        <f t="shared" si="8"/>
        <v>0</v>
      </c>
      <c r="L25" s="471">
        <v>21</v>
      </c>
      <c r="M25" s="471">
        <f t="shared" si="9"/>
        <v>0</v>
      </c>
      <c r="N25" s="585"/>
      <c r="O25" s="586"/>
      <c r="P25" s="586"/>
      <c r="Q25" s="586"/>
      <c r="R25" s="586"/>
      <c r="S25" s="586"/>
      <c r="T25" s="586"/>
      <c r="U25" s="586"/>
      <c r="V25" s="586"/>
      <c r="W25" s="586" t="s">
        <v>3883</v>
      </c>
      <c r="X25" s="586"/>
      <c r="Y25" s="586"/>
      <c r="Z25" s="586"/>
      <c r="AA25" s="586"/>
      <c r="AB25" s="586"/>
      <c r="AC25" s="586"/>
      <c r="AD25" s="586"/>
      <c r="AE25" s="586"/>
      <c r="AF25" s="586"/>
      <c r="AG25" s="586"/>
      <c r="AH25" s="586"/>
      <c r="AI25" s="586"/>
      <c r="AJ25" s="586"/>
      <c r="AK25" s="586"/>
      <c r="AL25" s="586"/>
      <c r="AM25" s="586"/>
      <c r="AN25" s="586"/>
      <c r="AO25" s="586"/>
      <c r="AP25" s="586"/>
      <c r="AQ25" s="586"/>
      <c r="AR25" s="586"/>
      <c r="AS25" s="586"/>
      <c r="AT25" s="586"/>
      <c r="AU25" s="586"/>
      <c r="AV25" s="586"/>
      <c r="AW25" s="586"/>
      <c r="AX25" s="586"/>
    </row>
    <row r="26" spans="1:50" outlineLevel="1">
      <c r="A26" s="477">
        <v>17</v>
      </c>
      <c r="B26" s="478" t="s">
        <v>3834</v>
      </c>
      <c r="C26" s="479" t="s">
        <v>3835</v>
      </c>
      <c r="D26" s="480" t="s">
        <v>218</v>
      </c>
      <c r="E26" s="481">
        <v>22</v>
      </c>
      <c r="F26" s="475">
        <f t="shared" si="5"/>
        <v>0</v>
      </c>
      <c r="G26" s="475">
        <f t="shared" si="6"/>
        <v>0</v>
      </c>
      <c r="H26" s="468"/>
      <c r="I26" s="475">
        <f t="shared" si="7"/>
        <v>0</v>
      </c>
      <c r="J26" s="468"/>
      <c r="K26" s="470">
        <f t="shared" si="8"/>
        <v>0</v>
      </c>
      <c r="L26" s="471">
        <v>21</v>
      </c>
      <c r="M26" s="471">
        <f t="shared" si="9"/>
        <v>0</v>
      </c>
      <c r="N26" s="585"/>
      <c r="O26" s="586"/>
      <c r="P26" s="586"/>
      <c r="Q26" s="586"/>
      <c r="R26" s="586"/>
      <c r="S26" s="586"/>
      <c r="T26" s="586"/>
      <c r="U26" s="586"/>
      <c r="V26" s="586"/>
      <c r="W26" s="586" t="s">
        <v>3883</v>
      </c>
      <c r="X26" s="586"/>
      <c r="Y26" s="586"/>
      <c r="Z26" s="586"/>
      <c r="AA26" s="586"/>
      <c r="AB26" s="586"/>
      <c r="AC26" s="586"/>
      <c r="AD26" s="586"/>
      <c r="AE26" s="586"/>
      <c r="AF26" s="586"/>
      <c r="AG26" s="586"/>
      <c r="AH26" s="586"/>
      <c r="AI26" s="586"/>
      <c r="AJ26" s="586"/>
      <c r="AK26" s="586"/>
      <c r="AL26" s="586"/>
      <c r="AM26" s="586"/>
      <c r="AN26" s="586"/>
      <c r="AO26" s="586"/>
      <c r="AP26" s="586"/>
      <c r="AQ26" s="586"/>
      <c r="AR26" s="586"/>
      <c r="AS26" s="586"/>
      <c r="AT26" s="586"/>
      <c r="AU26" s="586"/>
      <c r="AV26" s="586"/>
      <c r="AW26" s="586"/>
      <c r="AX26" s="586"/>
    </row>
    <row r="27" spans="1:50" ht="22.5" outlineLevel="1">
      <c r="A27" s="477">
        <v>18</v>
      </c>
      <c r="B27" s="478" t="s">
        <v>3272</v>
      </c>
      <c r="C27" s="479" t="s">
        <v>3884</v>
      </c>
      <c r="D27" s="480" t="s">
        <v>218</v>
      </c>
      <c r="E27" s="481">
        <v>22</v>
      </c>
      <c r="F27" s="475">
        <f t="shared" si="5"/>
        <v>0</v>
      </c>
      <c r="G27" s="475">
        <f t="shared" si="6"/>
        <v>0</v>
      </c>
      <c r="H27" s="468"/>
      <c r="I27" s="475">
        <f t="shared" si="7"/>
        <v>0</v>
      </c>
      <c r="J27" s="468"/>
      <c r="K27" s="470">
        <f t="shared" si="8"/>
        <v>0</v>
      </c>
      <c r="L27" s="471">
        <v>21</v>
      </c>
      <c r="M27" s="471">
        <f t="shared" si="9"/>
        <v>0</v>
      </c>
      <c r="N27" s="585"/>
      <c r="O27" s="586"/>
      <c r="P27" s="586"/>
      <c r="Q27" s="586"/>
      <c r="R27" s="586"/>
      <c r="S27" s="586"/>
      <c r="T27" s="586"/>
      <c r="U27" s="586"/>
      <c r="V27" s="586"/>
      <c r="W27" s="586" t="s">
        <v>3883</v>
      </c>
      <c r="X27" s="586"/>
      <c r="Y27" s="586"/>
      <c r="Z27" s="586"/>
      <c r="AA27" s="586"/>
      <c r="AB27" s="586"/>
      <c r="AC27" s="586"/>
      <c r="AD27" s="586"/>
      <c r="AE27" s="586"/>
      <c r="AF27" s="586"/>
      <c r="AG27" s="586"/>
      <c r="AH27" s="586"/>
      <c r="AI27" s="586"/>
      <c r="AJ27" s="586"/>
      <c r="AK27" s="586"/>
      <c r="AL27" s="586"/>
      <c r="AM27" s="586"/>
      <c r="AN27" s="586"/>
      <c r="AO27" s="586"/>
      <c r="AP27" s="586"/>
      <c r="AQ27" s="586"/>
      <c r="AR27" s="586"/>
      <c r="AS27" s="586"/>
      <c r="AT27" s="586"/>
      <c r="AU27" s="586"/>
      <c r="AV27" s="586"/>
      <c r="AW27" s="586"/>
      <c r="AX27" s="586"/>
    </row>
    <row r="28" spans="1:50" ht="22.5" outlineLevel="1">
      <c r="A28" s="477">
        <v>19</v>
      </c>
      <c r="B28" s="478" t="s">
        <v>3281</v>
      </c>
      <c r="C28" s="479" t="s">
        <v>3885</v>
      </c>
      <c r="D28" s="480" t="s">
        <v>218</v>
      </c>
      <c r="E28" s="481">
        <v>22</v>
      </c>
      <c r="F28" s="475">
        <f t="shared" si="5"/>
        <v>0</v>
      </c>
      <c r="G28" s="475">
        <f t="shared" si="6"/>
        <v>0</v>
      </c>
      <c r="H28" s="468"/>
      <c r="I28" s="475">
        <f t="shared" si="7"/>
        <v>0</v>
      </c>
      <c r="J28" s="468"/>
      <c r="K28" s="470">
        <f t="shared" si="8"/>
        <v>0</v>
      </c>
      <c r="L28" s="471">
        <v>21</v>
      </c>
      <c r="M28" s="471">
        <f t="shared" si="9"/>
        <v>0</v>
      </c>
      <c r="N28" s="585"/>
      <c r="O28" s="586"/>
      <c r="P28" s="586"/>
      <c r="Q28" s="586"/>
      <c r="R28" s="586"/>
      <c r="S28" s="586"/>
      <c r="T28" s="586"/>
      <c r="U28" s="586"/>
      <c r="V28" s="586"/>
      <c r="W28" s="586" t="s">
        <v>3883</v>
      </c>
      <c r="X28" s="586"/>
      <c r="Y28" s="586"/>
      <c r="Z28" s="586"/>
      <c r="AA28" s="586"/>
      <c r="AB28" s="586"/>
      <c r="AC28" s="586"/>
      <c r="AD28" s="586"/>
      <c r="AE28" s="586"/>
      <c r="AF28" s="586"/>
      <c r="AG28" s="586"/>
      <c r="AH28" s="586"/>
      <c r="AI28" s="586"/>
      <c r="AJ28" s="586"/>
      <c r="AK28" s="586"/>
      <c r="AL28" s="586"/>
      <c r="AM28" s="586"/>
      <c r="AN28" s="586"/>
      <c r="AO28" s="586"/>
      <c r="AP28" s="586"/>
      <c r="AQ28" s="586"/>
      <c r="AR28" s="586"/>
      <c r="AS28" s="586"/>
      <c r="AT28" s="586"/>
      <c r="AU28" s="586"/>
      <c r="AV28" s="586"/>
      <c r="AW28" s="586"/>
      <c r="AX28" s="586"/>
    </row>
    <row r="29" spans="1:50" outlineLevel="1">
      <c r="A29" s="477">
        <v>20</v>
      </c>
      <c r="B29" s="478" t="s">
        <v>3836</v>
      </c>
      <c r="C29" s="479" t="s">
        <v>3837</v>
      </c>
      <c r="D29" s="480" t="s">
        <v>218</v>
      </c>
      <c r="E29" s="481">
        <v>22</v>
      </c>
      <c r="F29" s="475">
        <f t="shared" si="5"/>
        <v>0</v>
      </c>
      <c r="G29" s="475">
        <f t="shared" si="6"/>
        <v>0</v>
      </c>
      <c r="H29" s="468"/>
      <c r="I29" s="475">
        <f t="shared" si="7"/>
        <v>0</v>
      </c>
      <c r="J29" s="468"/>
      <c r="K29" s="470">
        <f t="shared" si="8"/>
        <v>0</v>
      </c>
      <c r="L29" s="471">
        <v>21</v>
      </c>
      <c r="M29" s="471">
        <f t="shared" si="9"/>
        <v>0</v>
      </c>
      <c r="N29" s="585"/>
      <c r="O29" s="586"/>
      <c r="P29" s="586"/>
      <c r="Q29" s="586"/>
      <c r="R29" s="586"/>
      <c r="S29" s="586"/>
      <c r="T29" s="586"/>
      <c r="U29" s="586"/>
      <c r="V29" s="586"/>
      <c r="W29" s="586" t="s">
        <v>3883</v>
      </c>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6"/>
    </row>
    <row r="30" spans="1:50" ht="12.75">
      <c r="A30" s="587" t="s">
        <v>3232</v>
      </c>
      <c r="B30" s="588" t="s">
        <v>3838</v>
      </c>
      <c r="C30" s="589" t="s">
        <v>3911</v>
      </c>
      <c r="D30" s="590"/>
      <c r="E30" s="591"/>
      <c r="F30" s="592"/>
      <c r="G30" s="592">
        <f>SUMIF(W31:W32,"&lt;&gt;NOR",G31:G32)</f>
        <v>0</v>
      </c>
      <c r="H30" s="592"/>
      <c r="I30" s="592">
        <f>SUM(I31:I32)</f>
        <v>0</v>
      </c>
      <c r="J30" s="592"/>
      <c r="K30" s="593">
        <f>SUM(K31:K32)</f>
        <v>0</v>
      </c>
      <c r="L30" s="594"/>
      <c r="M30" s="594">
        <f>SUM(M31:M32)</f>
        <v>0</v>
      </c>
      <c r="N30" s="595"/>
      <c r="W30" s="249" t="s">
        <v>3882</v>
      </c>
    </row>
    <row r="31" spans="1:50" outlineLevel="1">
      <c r="A31" s="477">
        <v>21</v>
      </c>
      <c r="B31" s="478" t="s">
        <v>3912</v>
      </c>
      <c r="C31" s="479" t="s">
        <v>3913</v>
      </c>
      <c r="D31" s="480" t="s">
        <v>267</v>
      </c>
      <c r="E31" s="481">
        <v>1.5</v>
      </c>
      <c r="F31" s="475">
        <f>H31+J31</f>
        <v>0</v>
      </c>
      <c r="G31" s="475">
        <f>ROUND(E31*F31,2)</f>
        <v>0</v>
      </c>
      <c r="H31" s="468"/>
      <c r="I31" s="475">
        <f>ROUND(E31*H31,2)</f>
        <v>0</v>
      </c>
      <c r="J31" s="468"/>
      <c r="K31" s="470">
        <f>ROUND(E31*J31,2)</f>
        <v>0</v>
      </c>
      <c r="L31" s="471">
        <v>21</v>
      </c>
      <c r="M31" s="471">
        <f>G31*(1+L31/100)</f>
        <v>0</v>
      </c>
      <c r="N31" s="585"/>
      <c r="O31" s="586"/>
      <c r="P31" s="586"/>
      <c r="Q31" s="586"/>
      <c r="R31" s="586"/>
      <c r="S31" s="586"/>
      <c r="T31" s="586"/>
      <c r="U31" s="586"/>
      <c r="V31" s="586"/>
      <c r="W31" s="586" t="s">
        <v>3914</v>
      </c>
      <c r="X31" s="586"/>
      <c r="Y31" s="586"/>
      <c r="Z31" s="586"/>
      <c r="AA31" s="586"/>
      <c r="AB31" s="586"/>
      <c r="AC31" s="586"/>
      <c r="AD31" s="586"/>
      <c r="AE31" s="586"/>
      <c r="AF31" s="586"/>
      <c r="AG31" s="586"/>
      <c r="AH31" s="586"/>
      <c r="AI31" s="586"/>
      <c r="AJ31" s="586"/>
      <c r="AK31" s="586"/>
      <c r="AL31" s="586"/>
      <c r="AM31" s="586"/>
      <c r="AN31" s="586"/>
      <c r="AO31" s="586"/>
      <c r="AP31" s="586"/>
      <c r="AQ31" s="586"/>
      <c r="AR31" s="586"/>
      <c r="AS31" s="586"/>
      <c r="AT31" s="586"/>
      <c r="AU31" s="586"/>
      <c r="AV31" s="586"/>
      <c r="AW31" s="586"/>
      <c r="AX31" s="586"/>
    </row>
    <row r="32" spans="1:50" outlineLevel="1">
      <c r="A32" s="477">
        <v>22</v>
      </c>
      <c r="B32" s="478" t="s">
        <v>3915</v>
      </c>
      <c r="C32" s="479" t="s">
        <v>3916</v>
      </c>
      <c r="D32" s="480" t="s">
        <v>267</v>
      </c>
      <c r="E32" s="481">
        <v>1.5</v>
      </c>
      <c r="F32" s="475">
        <f>H32+J32</f>
        <v>0</v>
      </c>
      <c r="G32" s="475">
        <f>ROUND(E32*F32,2)</f>
        <v>0</v>
      </c>
      <c r="H32" s="468"/>
      <c r="I32" s="475">
        <f>ROUND(E32*H32,2)</f>
        <v>0</v>
      </c>
      <c r="J32" s="468"/>
      <c r="K32" s="470">
        <f>ROUND(E32*J32,2)</f>
        <v>0</v>
      </c>
      <c r="L32" s="471">
        <v>21</v>
      </c>
      <c r="M32" s="471">
        <f>G32*(1+L32/100)</f>
        <v>0</v>
      </c>
      <c r="N32" s="585"/>
      <c r="O32" s="586"/>
      <c r="P32" s="586"/>
      <c r="Q32" s="586"/>
      <c r="R32" s="586"/>
      <c r="S32" s="586"/>
      <c r="T32" s="586"/>
      <c r="U32" s="586"/>
      <c r="V32" s="586"/>
      <c r="W32" s="586" t="s">
        <v>3914</v>
      </c>
      <c r="X32" s="586"/>
      <c r="Y32" s="586"/>
      <c r="Z32" s="586"/>
      <c r="AA32" s="586"/>
      <c r="AB32" s="586"/>
      <c r="AC32" s="586"/>
      <c r="AD32" s="586"/>
      <c r="AE32" s="586"/>
      <c r="AF32" s="586"/>
      <c r="AG32" s="586"/>
      <c r="AH32" s="586"/>
      <c r="AI32" s="586"/>
      <c r="AJ32" s="586"/>
      <c r="AK32" s="586"/>
      <c r="AL32" s="586"/>
      <c r="AM32" s="586"/>
      <c r="AN32" s="586"/>
      <c r="AO32" s="586"/>
      <c r="AP32" s="586"/>
      <c r="AQ32" s="586"/>
      <c r="AR32" s="586"/>
      <c r="AS32" s="586"/>
      <c r="AT32" s="586"/>
      <c r="AU32" s="586"/>
      <c r="AV32" s="586"/>
      <c r="AW32" s="586"/>
      <c r="AX32" s="586"/>
    </row>
    <row r="33" spans="1:50" ht="12.75">
      <c r="A33" s="587" t="s">
        <v>3232</v>
      </c>
      <c r="B33" s="588" t="s">
        <v>3310</v>
      </c>
      <c r="C33" s="589" t="s">
        <v>3311</v>
      </c>
      <c r="D33" s="590"/>
      <c r="E33" s="591"/>
      <c r="F33" s="592"/>
      <c r="G33" s="592">
        <f>SUMIF(W34:W40,"&lt;&gt;NOR",G34:G40)</f>
        <v>0</v>
      </c>
      <c r="H33" s="592"/>
      <c r="I33" s="592">
        <f>SUM(I34:I40)</f>
        <v>0</v>
      </c>
      <c r="J33" s="592"/>
      <c r="K33" s="593">
        <f>SUM(K34:K40)</f>
        <v>0</v>
      </c>
      <c r="L33" s="594"/>
      <c r="M33" s="594">
        <f>SUM(M34:M40)</f>
        <v>0</v>
      </c>
      <c r="N33" s="595"/>
      <c r="W33" s="249" t="s">
        <v>3882</v>
      </c>
    </row>
    <row r="34" spans="1:50" outlineLevel="1">
      <c r="A34" s="477">
        <v>23</v>
      </c>
      <c r="B34" s="478" t="s">
        <v>3917</v>
      </c>
      <c r="C34" s="479" t="s">
        <v>3918</v>
      </c>
      <c r="D34" s="480" t="s">
        <v>3293</v>
      </c>
      <c r="E34" s="481">
        <v>1</v>
      </c>
      <c r="F34" s="475">
        <f t="shared" ref="F34:F40" si="10">H34+J34</f>
        <v>0</v>
      </c>
      <c r="G34" s="475">
        <f t="shared" ref="G34:G40" si="11">ROUND(E34*F34,2)</f>
        <v>0</v>
      </c>
      <c r="H34" s="468"/>
      <c r="I34" s="475">
        <f t="shared" ref="I34:I40" si="12">ROUND(E34*H34,2)</f>
        <v>0</v>
      </c>
      <c r="J34" s="468"/>
      <c r="K34" s="470">
        <f t="shared" ref="K34:K40" si="13">ROUND(E34*J34,2)</f>
        <v>0</v>
      </c>
      <c r="L34" s="471">
        <v>21</v>
      </c>
      <c r="M34" s="471">
        <f t="shared" ref="M34:M40" si="14">G34*(1+L34/100)</f>
        <v>0</v>
      </c>
      <c r="N34" s="585"/>
      <c r="O34" s="586"/>
      <c r="P34" s="586"/>
      <c r="Q34" s="586"/>
      <c r="R34" s="586"/>
      <c r="S34" s="586"/>
      <c r="T34" s="586"/>
      <c r="U34" s="586"/>
      <c r="V34" s="586"/>
      <c r="W34" s="586" t="s">
        <v>3919</v>
      </c>
      <c r="X34" s="586"/>
      <c r="Y34" s="586"/>
      <c r="Z34" s="586"/>
      <c r="AA34" s="586"/>
      <c r="AB34" s="586"/>
      <c r="AC34" s="586"/>
      <c r="AD34" s="586"/>
      <c r="AE34" s="586"/>
      <c r="AF34" s="586"/>
      <c r="AG34" s="586"/>
      <c r="AH34" s="586"/>
      <c r="AI34" s="586"/>
      <c r="AJ34" s="586"/>
      <c r="AK34" s="586"/>
      <c r="AL34" s="586"/>
      <c r="AM34" s="586"/>
      <c r="AN34" s="586"/>
      <c r="AO34" s="586"/>
      <c r="AP34" s="586"/>
      <c r="AQ34" s="586"/>
      <c r="AR34" s="586"/>
      <c r="AS34" s="586"/>
      <c r="AT34" s="586"/>
      <c r="AU34" s="586"/>
      <c r="AV34" s="586"/>
      <c r="AW34" s="586"/>
      <c r="AX34" s="586"/>
    </row>
    <row r="35" spans="1:50" outlineLevel="1">
      <c r="A35" s="477">
        <v>24</v>
      </c>
      <c r="B35" s="478" t="s">
        <v>3920</v>
      </c>
      <c r="C35" s="479" t="s">
        <v>390</v>
      </c>
      <c r="D35" s="480" t="s">
        <v>3293</v>
      </c>
      <c r="E35" s="481">
        <v>1</v>
      </c>
      <c r="F35" s="475">
        <f t="shared" si="10"/>
        <v>0</v>
      </c>
      <c r="G35" s="475">
        <f t="shared" si="11"/>
        <v>0</v>
      </c>
      <c r="H35" s="468"/>
      <c r="I35" s="475">
        <f t="shared" si="12"/>
        <v>0</v>
      </c>
      <c r="J35" s="468"/>
      <c r="K35" s="470">
        <f t="shared" si="13"/>
        <v>0</v>
      </c>
      <c r="L35" s="471">
        <v>21</v>
      </c>
      <c r="M35" s="471">
        <f t="shared" si="14"/>
        <v>0</v>
      </c>
      <c r="N35" s="585"/>
      <c r="O35" s="586"/>
      <c r="P35" s="586"/>
      <c r="Q35" s="586"/>
      <c r="R35" s="586"/>
      <c r="S35" s="586"/>
      <c r="T35" s="586"/>
      <c r="U35" s="586"/>
      <c r="V35" s="586"/>
      <c r="W35" s="586" t="s">
        <v>3919</v>
      </c>
      <c r="X35" s="586"/>
      <c r="Y35" s="586"/>
      <c r="Z35" s="586"/>
      <c r="AA35" s="586"/>
      <c r="AB35" s="586"/>
      <c r="AC35" s="586"/>
      <c r="AD35" s="586"/>
      <c r="AE35" s="586"/>
      <c r="AF35" s="586"/>
      <c r="AG35" s="586"/>
      <c r="AH35" s="586"/>
      <c r="AI35" s="586"/>
      <c r="AJ35" s="586"/>
      <c r="AK35" s="586"/>
      <c r="AL35" s="586"/>
      <c r="AM35" s="586"/>
      <c r="AN35" s="586"/>
      <c r="AO35" s="586"/>
      <c r="AP35" s="586"/>
      <c r="AQ35" s="586"/>
      <c r="AR35" s="586"/>
      <c r="AS35" s="586"/>
      <c r="AT35" s="586"/>
      <c r="AU35" s="586"/>
      <c r="AV35" s="586"/>
      <c r="AW35" s="586"/>
      <c r="AX35" s="586"/>
    </row>
    <row r="36" spans="1:50" outlineLevel="1">
      <c r="A36" s="477">
        <v>25</v>
      </c>
      <c r="B36" s="478" t="s">
        <v>3921</v>
      </c>
      <c r="C36" s="479" t="s">
        <v>3922</v>
      </c>
      <c r="D36" s="480" t="s">
        <v>3293</v>
      </c>
      <c r="E36" s="481">
        <v>1</v>
      </c>
      <c r="F36" s="475">
        <f t="shared" si="10"/>
        <v>0</v>
      </c>
      <c r="G36" s="475">
        <f t="shared" si="11"/>
        <v>0</v>
      </c>
      <c r="H36" s="468"/>
      <c r="I36" s="475">
        <f t="shared" si="12"/>
        <v>0</v>
      </c>
      <c r="J36" s="468"/>
      <c r="K36" s="470">
        <f t="shared" si="13"/>
        <v>0</v>
      </c>
      <c r="L36" s="471">
        <v>21</v>
      </c>
      <c r="M36" s="471">
        <f t="shared" si="14"/>
        <v>0</v>
      </c>
      <c r="N36" s="585"/>
      <c r="O36" s="586"/>
      <c r="P36" s="586"/>
      <c r="Q36" s="586"/>
      <c r="R36" s="586"/>
      <c r="S36" s="586"/>
      <c r="T36" s="586"/>
      <c r="U36" s="586"/>
      <c r="V36" s="586"/>
      <c r="W36" s="586" t="s">
        <v>3919</v>
      </c>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6"/>
    </row>
    <row r="37" spans="1:50" outlineLevel="1">
      <c r="A37" s="477">
        <v>26</v>
      </c>
      <c r="B37" s="478" t="s">
        <v>3923</v>
      </c>
      <c r="C37" s="479" t="s">
        <v>3924</v>
      </c>
      <c r="D37" s="480" t="s">
        <v>3925</v>
      </c>
      <c r="E37" s="481">
        <v>1</v>
      </c>
      <c r="F37" s="475">
        <f t="shared" si="10"/>
        <v>0</v>
      </c>
      <c r="G37" s="475">
        <f t="shared" si="11"/>
        <v>0</v>
      </c>
      <c r="H37" s="468"/>
      <c r="I37" s="475">
        <f t="shared" si="12"/>
        <v>0</v>
      </c>
      <c r="J37" s="468"/>
      <c r="K37" s="470">
        <f t="shared" si="13"/>
        <v>0</v>
      </c>
      <c r="L37" s="471">
        <v>21</v>
      </c>
      <c r="M37" s="471">
        <f t="shared" si="14"/>
        <v>0</v>
      </c>
      <c r="N37" s="585"/>
      <c r="O37" s="586"/>
      <c r="P37" s="586"/>
      <c r="Q37" s="586"/>
      <c r="R37" s="586"/>
      <c r="S37" s="586"/>
      <c r="T37" s="586"/>
      <c r="U37" s="586"/>
      <c r="V37" s="586"/>
      <c r="W37" s="586" t="s">
        <v>3926</v>
      </c>
      <c r="X37" s="586"/>
      <c r="Y37" s="586"/>
      <c r="Z37" s="586"/>
      <c r="AA37" s="586"/>
      <c r="AB37" s="586"/>
      <c r="AC37" s="586"/>
      <c r="AD37" s="586"/>
      <c r="AE37" s="586"/>
      <c r="AF37" s="586"/>
      <c r="AG37" s="586"/>
      <c r="AH37" s="586"/>
      <c r="AI37" s="586"/>
      <c r="AJ37" s="586"/>
      <c r="AK37" s="586"/>
      <c r="AL37" s="586"/>
      <c r="AM37" s="586"/>
      <c r="AN37" s="586"/>
      <c r="AO37" s="586"/>
      <c r="AP37" s="586"/>
      <c r="AQ37" s="586"/>
      <c r="AR37" s="586"/>
      <c r="AS37" s="586"/>
      <c r="AT37" s="586"/>
      <c r="AU37" s="586"/>
      <c r="AV37" s="586"/>
      <c r="AW37" s="586"/>
      <c r="AX37" s="586"/>
    </row>
    <row r="38" spans="1:50" outlineLevel="1">
      <c r="A38" s="477">
        <v>27</v>
      </c>
      <c r="B38" s="478"/>
      <c r="C38" s="479" t="s">
        <v>3300</v>
      </c>
      <c r="D38" s="480" t="s">
        <v>393</v>
      </c>
      <c r="E38" s="481">
        <v>1</v>
      </c>
      <c r="F38" s="475">
        <f>H38+J38</f>
        <v>0</v>
      </c>
      <c r="G38" s="475">
        <f>ROUND(E38*F38,2)</f>
        <v>0</v>
      </c>
      <c r="H38" s="468"/>
      <c r="I38" s="475">
        <f t="shared" si="12"/>
        <v>0</v>
      </c>
      <c r="J38" s="468"/>
      <c r="K38" s="470">
        <f t="shared" si="13"/>
        <v>0</v>
      </c>
      <c r="L38" s="471">
        <v>21</v>
      </c>
      <c r="M38" s="471">
        <f t="shared" si="14"/>
        <v>0</v>
      </c>
      <c r="N38" s="585"/>
      <c r="O38" s="586"/>
      <c r="P38" s="586"/>
      <c r="Q38" s="586"/>
      <c r="R38" s="586"/>
      <c r="S38" s="586"/>
      <c r="T38" s="586"/>
      <c r="U38" s="586"/>
      <c r="V38" s="586"/>
      <c r="W38" s="586"/>
      <c r="X38" s="586"/>
      <c r="Y38" s="586"/>
      <c r="Z38" s="586"/>
      <c r="AA38" s="586"/>
      <c r="AB38" s="586"/>
      <c r="AC38" s="586"/>
      <c r="AD38" s="586"/>
      <c r="AE38" s="586"/>
      <c r="AF38" s="586"/>
      <c r="AG38" s="586"/>
      <c r="AH38" s="586"/>
      <c r="AI38" s="586"/>
      <c r="AJ38" s="586"/>
      <c r="AK38" s="586"/>
      <c r="AL38" s="586"/>
      <c r="AM38" s="586"/>
      <c r="AN38" s="586"/>
      <c r="AO38" s="586"/>
      <c r="AP38" s="586"/>
      <c r="AQ38" s="586"/>
      <c r="AR38" s="586"/>
      <c r="AS38" s="586"/>
      <c r="AT38" s="586"/>
      <c r="AU38" s="586"/>
      <c r="AV38" s="586"/>
      <c r="AW38" s="586"/>
    </row>
    <row r="39" spans="1:50" outlineLevel="1">
      <c r="A39" s="477">
        <v>28</v>
      </c>
      <c r="B39" s="478"/>
      <c r="C39" s="479" t="s">
        <v>3301</v>
      </c>
      <c r="D39" s="480" t="s">
        <v>393</v>
      </c>
      <c r="E39" s="481">
        <v>1</v>
      </c>
      <c r="F39" s="475">
        <f t="shared" ref="F39" si="15">H39+J39</f>
        <v>0</v>
      </c>
      <c r="G39" s="475">
        <f t="shared" ref="G39" si="16">ROUND(E39*F39,2)</f>
        <v>0</v>
      </c>
      <c r="H39" s="468"/>
      <c r="I39" s="475">
        <f t="shared" si="12"/>
        <v>0</v>
      </c>
      <c r="J39" s="468"/>
      <c r="K39" s="470">
        <f t="shared" si="13"/>
        <v>0</v>
      </c>
      <c r="L39" s="471">
        <v>21</v>
      </c>
      <c r="M39" s="471">
        <f t="shared" si="14"/>
        <v>0</v>
      </c>
      <c r="N39" s="585"/>
      <c r="O39" s="586"/>
      <c r="P39" s="586"/>
      <c r="Q39" s="586"/>
      <c r="R39" s="586"/>
      <c r="S39" s="586"/>
      <c r="T39" s="586"/>
      <c r="U39" s="586"/>
      <c r="V39" s="586"/>
      <c r="W39" s="586"/>
      <c r="X39" s="586"/>
      <c r="Y39" s="586"/>
      <c r="Z39" s="586"/>
      <c r="AA39" s="586"/>
      <c r="AB39" s="586"/>
      <c r="AC39" s="586"/>
      <c r="AD39" s="586"/>
      <c r="AE39" s="586"/>
      <c r="AF39" s="586"/>
      <c r="AG39" s="586"/>
      <c r="AH39" s="586"/>
      <c r="AI39" s="586"/>
      <c r="AJ39" s="586"/>
      <c r="AK39" s="586"/>
      <c r="AL39" s="586"/>
      <c r="AM39" s="586"/>
      <c r="AN39" s="586"/>
      <c r="AO39" s="586"/>
      <c r="AP39" s="586"/>
      <c r="AQ39" s="586"/>
      <c r="AR39" s="586"/>
      <c r="AS39" s="586"/>
      <c r="AT39" s="586"/>
      <c r="AU39" s="586"/>
      <c r="AV39" s="586"/>
      <c r="AW39" s="586"/>
    </row>
    <row r="40" spans="1:50" outlineLevel="1">
      <c r="A40" s="477">
        <v>29</v>
      </c>
      <c r="B40" s="478" t="s">
        <v>3302</v>
      </c>
      <c r="C40" s="479" t="s">
        <v>3303</v>
      </c>
      <c r="D40" s="480" t="s">
        <v>393</v>
      </c>
      <c r="E40" s="481">
        <v>1</v>
      </c>
      <c r="F40" s="475">
        <f t="shared" si="10"/>
        <v>0</v>
      </c>
      <c r="G40" s="475">
        <f t="shared" si="11"/>
        <v>0</v>
      </c>
      <c r="H40" s="468"/>
      <c r="I40" s="475">
        <f t="shared" si="12"/>
        <v>0</v>
      </c>
      <c r="J40" s="468"/>
      <c r="K40" s="470">
        <f t="shared" si="13"/>
        <v>0</v>
      </c>
      <c r="L40" s="471">
        <v>21</v>
      </c>
      <c r="M40" s="471">
        <f t="shared" si="14"/>
        <v>0</v>
      </c>
      <c r="N40" s="585"/>
      <c r="O40" s="586"/>
      <c r="P40" s="586"/>
      <c r="Q40" s="586"/>
      <c r="R40" s="586"/>
      <c r="S40" s="586"/>
      <c r="T40" s="586"/>
      <c r="U40" s="586"/>
      <c r="V40" s="586" t="s">
        <v>3919</v>
      </c>
      <c r="W40" s="586"/>
      <c r="X40" s="586"/>
      <c r="Y40" s="586"/>
      <c r="Z40" s="586"/>
      <c r="AA40" s="586"/>
      <c r="AB40" s="586"/>
      <c r="AC40" s="586"/>
      <c r="AD40" s="586"/>
      <c r="AE40" s="586"/>
      <c r="AF40" s="586"/>
      <c r="AG40" s="586"/>
      <c r="AH40" s="586"/>
      <c r="AI40" s="586"/>
      <c r="AJ40" s="586"/>
      <c r="AK40" s="586"/>
      <c r="AL40" s="586"/>
      <c r="AM40" s="586"/>
      <c r="AN40" s="586"/>
      <c r="AO40" s="586"/>
      <c r="AP40" s="586"/>
      <c r="AQ40" s="586"/>
      <c r="AR40" s="586"/>
      <c r="AS40" s="586"/>
      <c r="AT40" s="586"/>
      <c r="AU40" s="586"/>
      <c r="AV40" s="586"/>
      <c r="AW40" s="586"/>
    </row>
    <row r="41" spans="1:50" ht="12.75">
      <c r="A41" s="587" t="s">
        <v>3232</v>
      </c>
      <c r="B41" s="588" t="s">
        <v>3290</v>
      </c>
      <c r="C41" s="589" t="s">
        <v>401</v>
      </c>
      <c r="D41" s="590"/>
      <c r="E41" s="591"/>
      <c r="F41" s="592"/>
      <c r="G41" s="592">
        <f>SUMIF(W42:W48,"&lt;&gt;NOR",G42:G48)</f>
        <v>0</v>
      </c>
      <c r="H41" s="592"/>
      <c r="I41" s="592">
        <f>SUM(I42:I48)</f>
        <v>0</v>
      </c>
      <c r="J41" s="592"/>
      <c r="K41" s="593">
        <f>SUM(K42:K48)</f>
        <v>0</v>
      </c>
      <c r="L41" s="594"/>
      <c r="M41" s="594">
        <f>SUM(M42:M48)</f>
        <v>0</v>
      </c>
      <c r="N41" s="595"/>
      <c r="W41" s="249" t="s">
        <v>3882</v>
      </c>
    </row>
    <row r="42" spans="1:50" outlineLevel="1">
      <c r="A42" s="477">
        <v>30</v>
      </c>
      <c r="B42" s="478" t="s">
        <v>3927</v>
      </c>
      <c r="C42" s="479" t="s">
        <v>3928</v>
      </c>
      <c r="D42" s="480" t="s">
        <v>3293</v>
      </c>
      <c r="E42" s="481">
        <v>1</v>
      </c>
      <c r="F42" s="475">
        <f t="shared" ref="F42:F48" si="17">H42+J42</f>
        <v>0</v>
      </c>
      <c r="G42" s="475">
        <f t="shared" ref="G42:G48" si="18">ROUND(E42*F42,2)</f>
        <v>0</v>
      </c>
      <c r="H42" s="468"/>
      <c r="I42" s="475">
        <f t="shared" ref="I42:I48" si="19">ROUND(E42*H42,2)</f>
        <v>0</v>
      </c>
      <c r="J42" s="468"/>
      <c r="K42" s="470">
        <f t="shared" ref="K42:K48" si="20">ROUND(E42*J42,2)</f>
        <v>0</v>
      </c>
      <c r="L42" s="471">
        <v>21</v>
      </c>
      <c r="M42" s="471">
        <f t="shared" ref="M42:M48" si="21">G42*(1+L42/100)</f>
        <v>0</v>
      </c>
      <c r="N42" s="585"/>
      <c r="O42" s="586"/>
      <c r="P42" s="586"/>
      <c r="Q42" s="586"/>
      <c r="R42" s="586"/>
      <c r="S42" s="586"/>
      <c r="T42" s="586"/>
      <c r="U42" s="586"/>
      <c r="V42" s="586"/>
      <c r="W42" s="586" t="s">
        <v>3919</v>
      </c>
      <c r="X42" s="586"/>
      <c r="Y42" s="586"/>
      <c r="Z42" s="586"/>
      <c r="AA42" s="586"/>
      <c r="AB42" s="586"/>
      <c r="AC42" s="586"/>
      <c r="AD42" s="586"/>
      <c r="AE42" s="586"/>
      <c r="AF42" s="586"/>
      <c r="AG42" s="586"/>
      <c r="AH42" s="586"/>
      <c r="AI42" s="586"/>
      <c r="AJ42" s="586"/>
      <c r="AK42" s="586"/>
      <c r="AL42" s="586"/>
      <c r="AM42" s="586"/>
      <c r="AN42" s="586"/>
      <c r="AO42" s="586"/>
      <c r="AP42" s="586"/>
      <c r="AQ42" s="586"/>
      <c r="AR42" s="586"/>
      <c r="AS42" s="586"/>
      <c r="AT42" s="586"/>
      <c r="AU42" s="586"/>
      <c r="AV42" s="586"/>
      <c r="AW42" s="586"/>
      <c r="AX42" s="586"/>
    </row>
    <row r="43" spans="1:50" outlineLevel="1">
      <c r="A43" s="477">
        <v>31</v>
      </c>
      <c r="B43" s="478" t="s">
        <v>3929</v>
      </c>
      <c r="C43" s="479" t="s">
        <v>3930</v>
      </c>
      <c r="D43" s="480" t="s">
        <v>3293</v>
      </c>
      <c r="E43" s="481">
        <v>1</v>
      </c>
      <c r="F43" s="475">
        <f t="shared" si="17"/>
        <v>0</v>
      </c>
      <c r="G43" s="475">
        <f t="shared" si="18"/>
        <v>0</v>
      </c>
      <c r="H43" s="468"/>
      <c r="I43" s="475">
        <f t="shared" si="19"/>
        <v>0</v>
      </c>
      <c r="J43" s="468"/>
      <c r="K43" s="470">
        <f t="shared" si="20"/>
        <v>0</v>
      </c>
      <c r="L43" s="471">
        <v>21</v>
      </c>
      <c r="M43" s="471">
        <f t="shared" si="21"/>
        <v>0</v>
      </c>
      <c r="N43" s="585"/>
      <c r="O43" s="586"/>
      <c r="P43" s="586"/>
      <c r="Q43" s="586"/>
      <c r="R43" s="586"/>
      <c r="S43" s="586"/>
      <c r="T43" s="586"/>
      <c r="U43" s="586"/>
      <c r="V43" s="586"/>
      <c r="W43" s="586" t="s">
        <v>3919</v>
      </c>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6"/>
    </row>
    <row r="44" spans="1:50" outlineLevel="1">
      <c r="A44" s="477">
        <v>32</v>
      </c>
      <c r="B44" s="478"/>
      <c r="C44" s="479" t="s">
        <v>3931</v>
      </c>
      <c r="D44" s="480" t="s">
        <v>3293</v>
      </c>
      <c r="E44" s="481">
        <v>1</v>
      </c>
      <c r="F44" s="475">
        <f t="shared" si="17"/>
        <v>0</v>
      </c>
      <c r="G44" s="475">
        <f t="shared" si="18"/>
        <v>0</v>
      </c>
      <c r="H44" s="468"/>
      <c r="I44" s="475">
        <f t="shared" si="19"/>
        <v>0</v>
      </c>
      <c r="J44" s="468"/>
      <c r="K44" s="470">
        <f t="shared" si="20"/>
        <v>0</v>
      </c>
      <c r="L44" s="471">
        <v>21</v>
      </c>
      <c r="M44" s="471">
        <f t="shared" si="21"/>
        <v>0</v>
      </c>
      <c r="N44" s="585"/>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6"/>
    </row>
    <row r="45" spans="1:50" outlineLevel="1">
      <c r="A45" s="477">
        <v>33</v>
      </c>
      <c r="B45" s="478" t="s">
        <v>3932</v>
      </c>
      <c r="C45" s="479" t="s">
        <v>3933</v>
      </c>
      <c r="D45" s="480" t="s">
        <v>3293</v>
      </c>
      <c r="E45" s="481">
        <v>1</v>
      </c>
      <c r="F45" s="475">
        <f t="shared" si="17"/>
        <v>0</v>
      </c>
      <c r="G45" s="475">
        <f t="shared" si="18"/>
        <v>0</v>
      </c>
      <c r="H45" s="468"/>
      <c r="I45" s="475">
        <f t="shared" si="19"/>
        <v>0</v>
      </c>
      <c r="J45" s="468"/>
      <c r="K45" s="470">
        <f t="shared" si="20"/>
        <v>0</v>
      </c>
      <c r="L45" s="471">
        <v>21</v>
      </c>
      <c r="M45" s="471">
        <f t="shared" si="21"/>
        <v>0</v>
      </c>
      <c r="N45" s="585"/>
      <c r="O45" s="586"/>
      <c r="P45" s="586"/>
      <c r="Q45" s="586"/>
      <c r="R45" s="586"/>
      <c r="S45" s="586"/>
      <c r="T45" s="586"/>
      <c r="U45" s="586"/>
      <c r="V45" s="586"/>
      <c r="W45" s="586" t="s">
        <v>3919</v>
      </c>
      <c r="X45" s="586"/>
      <c r="Y45" s="586"/>
      <c r="Z45" s="586"/>
      <c r="AA45" s="586"/>
      <c r="AB45" s="586"/>
      <c r="AC45" s="586"/>
      <c r="AD45" s="586"/>
      <c r="AE45" s="586"/>
      <c r="AF45" s="586"/>
      <c r="AG45" s="586"/>
      <c r="AH45" s="586"/>
      <c r="AI45" s="586"/>
      <c r="AJ45" s="586"/>
      <c r="AK45" s="586"/>
      <c r="AL45" s="586"/>
      <c r="AM45" s="586"/>
      <c r="AN45" s="586"/>
      <c r="AO45" s="586"/>
      <c r="AP45" s="586"/>
      <c r="AQ45" s="586"/>
      <c r="AR45" s="586"/>
      <c r="AS45" s="586"/>
      <c r="AT45" s="586"/>
      <c r="AU45" s="586"/>
      <c r="AV45" s="586"/>
      <c r="AW45" s="586"/>
      <c r="AX45" s="586"/>
    </row>
    <row r="46" spans="1:50" outlineLevel="1">
      <c r="A46" s="477">
        <v>34</v>
      </c>
      <c r="B46" s="478" t="s">
        <v>3934</v>
      </c>
      <c r="C46" s="479" t="s">
        <v>3307</v>
      </c>
      <c r="D46" s="480" t="s">
        <v>3293</v>
      </c>
      <c r="E46" s="481">
        <v>1</v>
      </c>
      <c r="F46" s="475">
        <f t="shared" si="17"/>
        <v>0</v>
      </c>
      <c r="G46" s="475">
        <f t="shared" si="18"/>
        <v>0</v>
      </c>
      <c r="H46" s="468"/>
      <c r="I46" s="475">
        <f t="shared" si="19"/>
        <v>0</v>
      </c>
      <c r="J46" s="468"/>
      <c r="K46" s="470">
        <f t="shared" si="20"/>
        <v>0</v>
      </c>
      <c r="L46" s="471">
        <v>21</v>
      </c>
      <c r="M46" s="471">
        <f t="shared" si="21"/>
        <v>0</v>
      </c>
      <c r="N46" s="585"/>
      <c r="O46" s="586"/>
      <c r="P46" s="586"/>
      <c r="Q46" s="586"/>
      <c r="R46" s="586"/>
      <c r="S46" s="586"/>
      <c r="T46" s="586"/>
      <c r="U46" s="586"/>
      <c r="V46" s="586"/>
      <c r="W46" s="586" t="s">
        <v>3919</v>
      </c>
      <c r="X46" s="586"/>
      <c r="Y46" s="586"/>
      <c r="Z46" s="586"/>
      <c r="AA46" s="586"/>
      <c r="AB46" s="586"/>
      <c r="AC46" s="586"/>
      <c r="AD46" s="586"/>
      <c r="AE46" s="586"/>
      <c r="AF46" s="586"/>
      <c r="AG46" s="586"/>
      <c r="AH46" s="586"/>
      <c r="AI46" s="586"/>
      <c r="AJ46" s="586"/>
      <c r="AK46" s="586"/>
      <c r="AL46" s="586"/>
      <c r="AM46" s="586"/>
      <c r="AN46" s="586"/>
      <c r="AO46" s="586"/>
      <c r="AP46" s="586"/>
      <c r="AQ46" s="586"/>
      <c r="AR46" s="586"/>
      <c r="AS46" s="586"/>
      <c r="AT46" s="586"/>
      <c r="AU46" s="586"/>
      <c r="AV46" s="586"/>
      <c r="AW46" s="586"/>
      <c r="AX46" s="586"/>
    </row>
    <row r="47" spans="1:50" outlineLevel="1">
      <c r="A47" s="477">
        <v>35</v>
      </c>
      <c r="B47" s="478"/>
      <c r="C47" s="479" t="s">
        <v>3935</v>
      </c>
      <c r="D47" s="480" t="s">
        <v>3293</v>
      </c>
      <c r="E47" s="481">
        <v>1</v>
      </c>
      <c r="F47" s="475">
        <f t="shared" si="17"/>
        <v>0</v>
      </c>
      <c r="G47" s="475">
        <f t="shared" si="18"/>
        <v>0</v>
      </c>
      <c r="H47" s="468"/>
      <c r="I47" s="475">
        <f t="shared" si="19"/>
        <v>0</v>
      </c>
      <c r="J47" s="468"/>
      <c r="K47" s="470">
        <f t="shared" si="20"/>
        <v>0</v>
      </c>
      <c r="L47" s="471">
        <v>21</v>
      </c>
      <c r="M47" s="471">
        <f t="shared" si="21"/>
        <v>0</v>
      </c>
      <c r="N47" s="585"/>
      <c r="O47" s="586"/>
      <c r="P47" s="586"/>
      <c r="Q47" s="586"/>
      <c r="R47" s="586"/>
      <c r="S47" s="586"/>
      <c r="T47" s="586"/>
      <c r="U47" s="586"/>
      <c r="V47" s="586"/>
      <c r="W47" s="586" t="s">
        <v>3919</v>
      </c>
      <c r="X47" s="586"/>
      <c r="Y47" s="586"/>
      <c r="Z47" s="586"/>
      <c r="AA47" s="586"/>
      <c r="AB47" s="586"/>
      <c r="AC47" s="586"/>
      <c r="AD47" s="586"/>
      <c r="AE47" s="586"/>
      <c r="AF47" s="586"/>
      <c r="AG47" s="586"/>
      <c r="AH47" s="586"/>
      <c r="AI47" s="586"/>
      <c r="AJ47" s="586"/>
      <c r="AK47" s="586"/>
      <c r="AL47" s="586"/>
      <c r="AM47" s="586"/>
      <c r="AN47" s="586"/>
      <c r="AO47" s="586"/>
      <c r="AP47" s="586"/>
      <c r="AQ47" s="586"/>
      <c r="AR47" s="586"/>
      <c r="AS47" s="586"/>
      <c r="AT47" s="586"/>
      <c r="AU47" s="586"/>
      <c r="AV47" s="586"/>
      <c r="AW47" s="586"/>
      <c r="AX47" s="586"/>
    </row>
    <row r="48" spans="1:50" outlineLevel="1">
      <c r="A48" s="482">
        <v>36</v>
      </c>
      <c r="B48" s="483" t="s">
        <v>3936</v>
      </c>
      <c r="C48" s="484" t="s">
        <v>3937</v>
      </c>
      <c r="D48" s="485" t="s">
        <v>3293</v>
      </c>
      <c r="E48" s="486">
        <v>1</v>
      </c>
      <c r="F48" s="476">
        <f t="shared" si="17"/>
        <v>0</v>
      </c>
      <c r="G48" s="476">
        <f t="shared" si="18"/>
        <v>0</v>
      </c>
      <c r="H48" s="469"/>
      <c r="I48" s="476">
        <f t="shared" si="19"/>
        <v>0</v>
      </c>
      <c r="J48" s="469"/>
      <c r="K48" s="472">
        <f t="shared" si="20"/>
        <v>0</v>
      </c>
      <c r="L48" s="471">
        <v>21</v>
      </c>
      <c r="M48" s="471">
        <f t="shared" si="21"/>
        <v>0</v>
      </c>
      <c r="N48" s="585"/>
      <c r="O48" s="586"/>
      <c r="P48" s="586"/>
      <c r="Q48" s="586"/>
      <c r="R48" s="586"/>
      <c r="S48" s="586"/>
      <c r="T48" s="586"/>
      <c r="U48" s="586"/>
      <c r="V48" s="586"/>
      <c r="W48" s="586" t="s">
        <v>3919</v>
      </c>
      <c r="X48" s="586"/>
      <c r="Y48" s="586"/>
      <c r="Z48" s="586"/>
      <c r="AA48" s="586"/>
      <c r="AB48" s="586"/>
      <c r="AC48" s="586"/>
      <c r="AD48" s="586"/>
      <c r="AE48" s="586"/>
      <c r="AF48" s="586"/>
      <c r="AG48" s="586"/>
      <c r="AH48" s="586"/>
      <c r="AI48" s="586"/>
      <c r="AJ48" s="586"/>
      <c r="AK48" s="586"/>
      <c r="AL48" s="586"/>
      <c r="AM48" s="586"/>
      <c r="AN48" s="586"/>
      <c r="AO48" s="586"/>
      <c r="AP48" s="586"/>
      <c r="AQ48" s="586"/>
      <c r="AR48" s="586"/>
      <c r="AS48" s="586"/>
      <c r="AT48" s="586"/>
      <c r="AU48" s="586"/>
      <c r="AV48" s="586"/>
      <c r="AW48" s="586"/>
      <c r="AX48" s="586"/>
    </row>
    <row r="49" spans="1:11">
      <c r="D49" s="583"/>
    </row>
    <row r="50" spans="1:11" ht="12">
      <c r="A50" s="665" t="s">
        <v>3226</v>
      </c>
      <c r="B50" s="666"/>
      <c r="C50" s="666"/>
      <c r="D50" s="666"/>
      <c r="E50" s="666"/>
      <c r="F50" s="667"/>
      <c r="G50" s="182">
        <f>G8+G20+G30+G33+G41</f>
        <v>0</v>
      </c>
      <c r="H50" s="181"/>
      <c r="I50" s="181"/>
      <c r="J50" s="181"/>
      <c r="K50" s="181"/>
    </row>
    <row r="51" spans="1:11" ht="12">
      <c r="A51" s="181"/>
      <c r="B51" s="183"/>
      <c r="C51" s="183"/>
      <c r="D51" s="184"/>
      <c r="E51" s="181"/>
      <c r="F51" s="181"/>
      <c r="G51" s="185"/>
      <c r="H51" s="181"/>
      <c r="I51" s="181"/>
      <c r="J51" s="181"/>
      <c r="K51" s="181"/>
    </row>
    <row r="52" spans="1:11" ht="12">
      <c r="A52" s="668" t="s">
        <v>3315</v>
      </c>
      <c r="B52" s="668"/>
      <c r="C52" s="669"/>
      <c r="D52" s="180"/>
      <c r="E52" s="177"/>
      <c r="F52" s="177"/>
      <c r="G52" s="177"/>
      <c r="H52" s="177"/>
      <c r="I52" s="177"/>
      <c r="J52" s="177"/>
      <c r="K52" s="177"/>
    </row>
    <row r="53" spans="1:11">
      <c r="A53" s="658" t="s">
        <v>3938</v>
      </c>
      <c r="B53" s="706"/>
      <c r="C53" s="706"/>
      <c r="D53" s="706"/>
      <c r="E53" s="706"/>
      <c r="F53" s="706"/>
      <c r="G53" s="706"/>
      <c r="H53" s="706"/>
      <c r="I53" s="706"/>
      <c r="J53" s="706"/>
      <c r="K53" s="706"/>
    </row>
    <row r="54" spans="1:11">
      <c r="A54" s="706"/>
      <c r="B54" s="706"/>
      <c r="C54" s="706"/>
      <c r="D54" s="706"/>
      <c r="E54" s="706"/>
      <c r="F54" s="706"/>
      <c r="G54" s="706"/>
      <c r="H54" s="706"/>
      <c r="I54" s="706"/>
      <c r="J54" s="706"/>
      <c r="K54" s="706"/>
    </row>
    <row r="55" spans="1:11">
      <c r="A55" s="706"/>
      <c r="B55" s="706"/>
      <c r="C55" s="706"/>
      <c r="D55" s="706"/>
      <c r="E55" s="706"/>
      <c r="F55" s="706"/>
      <c r="G55" s="706"/>
      <c r="H55" s="706"/>
      <c r="I55" s="706"/>
      <c r="J55" s="706"/>
      <c r="K55" s="706"/>
    </row>
    <row r="56" spans="1:11">
      <c r="A56" s="706"/>
      <c r="B56" s="706"/>
      <c r="C56" s="706"/>
      <c r="D56" s="706"/>
      <c r="E56" s="706"/>
      <c r="F56" s="706"/>
      <c r="G56" s="706"/>
      <c r="H56" s="706"/>
      <c r="I56" s="706"/>
      <c r="J56" s="706"/>
      <c r="K56" s="706"/>
    </row>
    <row r="57" spans="1:11">
      <c r="A57" s="706"/>
      <c r="B57" s="706"/>
      <c r="C57" s="706"/>
      <c r="D57" s="706"/>
      <c r="E57" s="706"/>
      <c r="F57" s="706"/>
      <c r="G57" s="706"/>
      <c r="H57" s="706"/>
      <c r="I57" s="706"/>
      <c r="J57" s="706"/>
      <c r="K57" s="706"/>
    </row>
    <row r="58" spans="1:11">
      <c r="A58" s="706"/>
      <c r="B58" s="706"/>
      <c r="C58" s="706"/>
      <c r="D58" s="706"/>
      <c r="E58" s="706"/>
      <c r="F58" s="706"/>
      <c r="G58" s="706"/>
      <c r="H58" s="706"/>
      <c r="I58" s="706"/>
      <c r="J58" s="706"/>
      <c r="K58" s="706"/>
    </row>
    <row r="59" spans="1:11">
      <c r="A59" s="706"/>
      <c r="B59" s="706"/>
      <c r="C59" s="706"/>
      <c r="D59" s="706"/>
      <c r="E59" s="706"/>
      <c r="F59" s="706"/>
      <c r="G59" s="706"/>
      <c r="H59" s="706"/>
      <c r="I59" s="706"/>
      <c r="J59" s="706"/>
      <c r="K59" s="706"/>
    </row>
    <row r="60" spans="1:11">
      <c r="A60" s="706"/>
      <c r="B60" s="706"/>
      <c r="C60" s="706"/>
      <c r="D60" s="706"/>
      <c r="E60" s="706"/>
      <c r="F60" s="706"/>
      <c r="G60" s="706"/>
      <c r="H60" s="706"/>
      <c r="I60" s="706"/>
      <c r="J60" s="706"/>
      <c r="K60" s="706"/>
    </row>
    <row r="61" spans="1:11">
      <c r="A61" s="706"/>
      <c r="B61" s="706"/>
      <c r="C61" s="706"/>
      <c r="D61" s="706"/>
      <c r="E61" s="706"/>
      <c r="F61" s="706"/>
      <c r="G61" s="706"/>
      <c r="H61" s="706"/>
      <c r="I61" s="706"/>
      <c r="J61" s="706"/>
      <c r="K61" s="706"/>
    </row>
    <row r="62" spans="1:11">
      <c r="A62" s="706"/>
      <c r="B62" s="706"/>
      <c r="C62" s="706"/>
      <c r="D62" s="706"/>
      <c r="E62" s="706"/>
      <c r="F62" s="706"/>
      <c r="G62" s="706"/>
      <c r="H62" s="706"/>
      <c r="I62" s="706"/>
      <c r="J62" s="706"/>
      <c r="K62" s="706"/>
    </row>
    <row r="63" spans="1:11">
      <c r="A63" s="706"/>
      <c r="B63" s="706"/>
      <c r="C63" s="706"/>
      <c r="D63" s="706"/>
      <c r="E63" s="706"/>
      <c r="F63" s="706"/>
      <c r="G63" s="706"/>
      <c r="H63" s="706"/>
      <c r="I63" s="706"/>
      <c r="J63" s="706"/>
      <c r="K63" s="706"/>
    </row>
    <row r="64" spans="1:11" ht="53.25" customHeight="1">
      <c r="A64" s="706"/>
      <c r="B64" s="706"/>
      <c r="C64" s="706"/>
      <c r="D64" s="706"/>
      <c r="E64" s="706"/>
      <c r="F64" s="706"/>
      <c r="G64" s="706"/>
      <c r="H64" s="706"/>
      <c r="I64" s="706"/>
      <c r="J64" s="706"/>
      <c r="K64" s="706"/>
    </row>
    <row r="65" spans="4:4">
      <c r="D65" s="583"/>
    </row>
    <row r="66" spans="4:4">
      <c r="D66" s="583"/>
    </row>
    <row r="67" spans="4:4">
      <c r="D67" s="583"/>
    </row>
    <row r="68" spans="4:4">
      <c r="D68" s="583"/>
    </row>
    <row r="69" spans="4:4">
      <c r="D69" s="583"/>
    </row>
    <row r="70" spans="4:4">
      <c r="D70" s="583"/>
    </row>
    <row r="71" spans="4:4">
      <c r="D71" s="583"/>
    </row>
    <row r="72" spans="4:4">
      <c r="D72" s="583"/>
    </row>
    <row r="73" spans="4:4">
      <c r="D73" s="583"/>
    </row>
    <row r="74" spans="4:4">
      <c r="D74" s="583"/>
    </row>
    <row r="75" spans="4:4">
      <c r="D75" s="583"/>
    </row>
    <row r="76" spans="4:4">
      <c r="D76" s="583"/>
    </row>
    <row r="77" spans="4:4">
      <c r="D77" s="583"/>
    </row>
    <row r="78" spans="4:4">
      <c r="D78" s="583"/>
    </row>
    <row r="79" spans="4:4">
      <c r="D79" s="583"/>
    </row>
    <row r="80" spans="4:4">
      <c r="D80" s="583"/>
    </row>
    <row r="81" spans="4:4">
      <c r="D81" s="583"/>
    </row>
    <row r="82" spans="4:4">
      <c r="D82" s="583"/>
    </row>
    <row r="83" spans="4:4">
      <c r="D83" s="583"/>
    </row>
    <row r="84" spans="4:4">
      <c r="D84" s="583"/>
    </row>
    <row r="85" spans="4:4">
      <c r="D85" s="583"/>
    </row>
    <row r="86" spans="4:4">
      <c r="D86" s="583"/>
    </row>
    <row r="87" spans="4:4">
      <c r="D87" s="583"/>
    </row>
    <row r="88" spans="4:4">
      <c r="D88" s="583"/>
    </row>
    <row r="89" spans="4:4">
      <c r="D89" s="583"/>
    </row>
    <row r="90" spans="4:4">
      <c r="D90" s="583"/>
    </row>
    <row r="91" spans="4:4">
      <c r="D91" s="583"/>
    </row>
    <row r="92" spans="4:4">
      <c r="D92" s="583"/>
    </row>
    <row r="93" spans="4:4">
      <c r="D93" s="583"/>
    </row>
    <row r="94" spans="4:4">
      <c r="D94" s="583"/>
    </row>
    <row r="95" spans="4:4">
      <c r="D95" s="583"/>
    </row>
    <row r="96" spans="4:4">
      <c r="D96" s="583"/>
    </row>
    <row r="97" spans="4:4">
      <c r="D97" s="583"/>
    </row>
    <row r="98" spans="4:4">
      <c r="D98" s="583"/>
    </row>
    <row r="99" spans="4:4">
      <c r="D99" s="583"/>
    </row>
    <row r="100" spans="4:4">
      <c r="D100" s="583"/>
    </row>
    <row r="101" spans="4:4">
      <c r="D101" s="583"/>
    </row>
    <row r="102" spans="4:4">
      <c r="D102" s="583"/>
    </row>
    <row r="103" spans="4:4">
      <c r="D103" s="583"/>
    </row>
    <row r="104" spans="4:4">
      <c r="D104" s="583"/>
    </row>
    <row r="105" spans="4:4">
      <c r="D105" s="583"/>
    </row>
    <row r="106" spans="4:4">
      <c r="D106" s="583"/>
    </row>
    <row r="107" spans="4:4">
      <c r="D107" s="583"/>
    </row>
    <row r="108" spans="4:4">
      <c r="D108" s="583"/>
    </row>
    <row r="109" spans="4:4">
      <c r="D109" s="583"/>
    </row>
    <row r="110" spans="4:4">
      <c r="D110" s="583"/>
    </row>
    <row r="111" spans="4:4">
      <c r="D111" s="583"/>
    </row>
    <row r="112" spans="4:4">
      <c r="D112" s="583"/>
    </row>
    <row r="113" spans="4:4">
      <c r="D113" s="583"/>
    </row>
    <row r="114" spans="4:4">
      <c r="D114" s="583"/>
    </row>
    <row r="115" spans="4:4">
      <c r="D115" s="583"/>
    </row>
    <row r="116" spans="4:4">
      <c r="D116" s="583"/>
    </row>
    <row r="117" spans="4:4">
      <c r="D117" s="583"/>
    </row>
    <row r="118" spans="4:4">
      <c r="D118" s="583"/>
    </row>
    <row r="119" spans="4:4">
      <c r="D119" s="583"/>
    </row>
    <row r="120" spans="4:4">
      <c r="D120" s="583"/>
    </row>
    <row r="121" spans="4:4">
      <c r="D121" s="583"/>
    </row>
    <row r="122" spans="4:4">
      <c r="D122" s="583"/>
    </row>
    <row r="123" spans="4:4">
      <c r="D123" s="583"/>
    </row>
    <row r="124" spans="4:4">
      <c r="D124" s="583"/>
    </row>
    <row r="125" spans="4:4">
      <c r="D125" s="583"/>
    </row>
    <row r="126" spans="4:4">
      <c r="D126" s="583"/>
    </row>
    <row r="127" spans="4:4">
      <c r="D127" s="583"/>
    </row>
    <row r="128" spans="4:4">
      <c r="D128" s="583"/>
    </row>
    <row r="129" spans="4:4">
      <c r="D129" s="583"/>
    </row>
    <row r="130" spans="4:4">
      <c r="D130" s="583"/>
    </row>
    <row r="131" spans="4:4">
      <c r="D131" s="583"/>
    </row>
    <row r="132" spans="4:4">
      <c r="D132" s="583"/>
    </row>
    <row r="133" spans="4:4">
      <c r="D133" s="583"/>
    </row>
    <row r="134" spans="4:4">
      <c r="D134" s="583"/>
    </row>
    <row r="135" spans="4:4">
      <c r="D135" s="583"/>
    </row>
    <row r="136" spans="4:4">
      <c r="D136" s="583"/>
    </row>
    <row r="137" spans="4:4">
      <c r="D137" s="583"/>
    </row>
    <row r="138" spans="4:4">
      <c r="D138" s="583"/>
    </row>
    <row r="139" spans="4:4">
      <c r="D139" s="583"/>
    </row>
    <row r="140" spans="4:4">
      <c r="D140" s="583"/>
    </row>
    <row r="141" spans="4:4">
      <c r="D141" s="583"/>
    </row>
    <row r="142" spans="4:4">
      <c r="D142" s="583"/>
    </row>
    <row r="143" spans="4:4">
      <c r="D143" s="583"/>
    </row>
    <row r="144" spans="4:4">
      <c r="D144" s="583"/>
    </row>
    <row r="145" spans="4:4">
      <c r="D145" s="583"/>
    </row>
    <row r="146" spans="4:4">
      <c r="D146" s="583"/>
    </row>
    <row r="147" spans="4:4">
      <c r="D147" s="583"/>
    </row>
    <row r="148" spans="4:4">
      <c r="D148" s="583"/>
    </row>
    <row r="149" spans="4:4">
      <c r="D149" s="583"/>
    </row>
    <row r="150" spans="4:4">
      <c r="D150" s="583"/>
    </row>
    <row r="151" spans="4:4">
      <c r="D151" s="583"/>
    </row>
    <row r="152" spans="4:4">
      <c r="D152" s="583"/>
    </row>
    <row r="153" spans="4:4">
      <c r="D153" s="583"/>
    </row>
    <row r="154" spans="4:4">
      <c r="D154" s="583"/>
    </row>
    <row r="155" spans="4:4">
      <c r="D155" s="583"/>
    </row>
    <row r="156" spans="4:4">
      <c r="D156" s="583"/>
    </row>
    <row r="157" spans="4:4">
      <c r="D157" s="583"/>
    </row>
    <row r="158" spans="4:4">
      <c r="D158" s="583"/>
    </row>
    <row r="159" spans="4:4">
      <c r="D159" s="583"/>
    </row>
    <row r="160" spans="4:4">
      <c r="D160" s="583"/>
    </row>
    <row r="161" spans="4:4">
      <c r="D161" s="583"/>
    </row>
    <row r="162" spans="4:4">
      <c r="D162" s="583"/>
    </row>
    <row r="163" spans="4:4">
      <c r="D163" s="583"/>
    </row>
    <row r="164" spans="4:4">
      <c r="D164" s="583"/>
    </row>
    <row r="165" spans="4:4">
      <c r="D165" s="583"/>
    </row>
    <row r="166" spans="4:4">
      <c r="D166" s="583"/>
    </row>
    <row r="167" spans="4:4">
      <c r="D167" s="583"/>
    </row>
    <row r="168" spans="4:4">
      <c r="D168" s="583"/>
    </row>
    <row r="169" spans="4:4">
      <c r="D169" s="583"/>
    </row>
    <row r="170" spans="4:4">
      <c r="D170" s="583"/>
    </row>
    <row r="171" spans="4:4">
      <c r="D171" s="583"/>
    </row>
    <row r="172" spans="4:4">
      <c r="D172" s="583"/>
    </row>
    <row r="173" spans="4:4">
      <c r="D173" s="583"/>
    </row>
    <row r="174" spans="4:4">
      <c r="D174" s="583"/>
    </row>
    <row r="175" spans="4:4">
      <c r="D175" s="583"/>
    </row>
    <row r="176" spans="4:4">
      <c r="D176" s="583"/>
    </row>
    <row r="177" spans="4:4">
      <c r="D177" s="583"/>
    </row>
    <row r="178" spans="4:4">
      <c r="D178" s="583"/>
    </row>
    <row r="179" spans="4:4">
      <c r="D179" s="583"/>
    </row>
    <row r="180" spans="4:4">
      <c r="D180" s="583"/>
    </row>
    <row r="181" spans="4:4">
      <c r="D181" s="583"/>
    </row>
    <row r="182" spans="4:4">
      <c r="D182" s="583"/>
    </row>
    <row r="183" spans="4:4">
      <c r="D183" s="583"/>
    </row>
    <row r="184" spans="4:4">
      <c r="D184" s="583"/>
    </row>
    <row r="185" spans="4:4">
      <c r="D185" s="583"/>
    </row>
    <row r="186" spans="4:4">
      <c r="D186" s="583"/>
    </row>
    <row r="187" spans="4:4">
      <c r="D187" s="583"/>
    </row>
    <row r="188" spans="4:4">
      <c r="D188" s="583"/>
    </row>
    <row r="189" spans="4:4">
      <c r="D189" s="583"/>
    </row>
    <row r="190" spans="4:4">
      <c r="D190" s="583"/>
    </row>
    <row r="191" spans="4:4">
      <c r="D191" s="583"/>
    </row>
    <row r="192" spans="4:4">
      <c r="D192" s="583"/>
    </row>
    <row r="193" spans="4:4">
      <c r="D193" s="583"/>
    </row>
    <row r="194" spans="4:4">
      <c r="D194" s="583"/>
    </row>
    <row r="195" spans="4:4">
      <c r="D195" s="583"/>
    </row>
    <row r="196" spans="4:4">
      <c r="D196" s="583"/>
    </row>
    <row r="197" spans="4:4">
      <c r="D197" s="583"/>
    </row>
    <row r="198" spans="4:4">
      <c r="D198" s="583"/>
    </row>
    <row r="199" spans="4:4">
      <c r="D199" s="583"/>
    </row>
    <row r="200" spans="4:4">
      <c r="D200" s="583"/>
    </row>
    <row r="201" spans="4:4">
      <c r="D201" s="583"/>
    </row>
    <row r="202" spans="4:4">
      <c r="D202" s="583"/>
    </row>
    <row r="203" spans="4:4">
      <c r="D203" s="583"/>
    </row>
    <row r="204" spans="4:4">
      <c r="D204" s="583"/>
    </row>
    <row r="205" spans="4:4">
      <c r="D205" s="583"/>
    </row>
    <row r="206" spans="4:4">
      <c r="D206" s="583"/>
    </row>
    <row r="207" spans="4:4">
      <c r="D207" s="583"/>
    </row>
    <row r="208" spans="4:4">
      <c r="D208" s="583"/>
    </row>
    <row r="209" spans="4:4">
      <c r="D209" s="583"/>
    </row>
    <row r="210" spans="4:4">
      <c r="D210" s="583"/>
    </row>
    <row r="211" spans="4:4">
      <c r="D211" s="583"/>
    </row>
    <row r="212" spans="4:4">
      <c r="D212" s="583"/>
    </row>
    <row r="213" spans="4:4">
      <c r="D213" s="583"/>
    </row>
    <row r="214" spans="4:4">
      <c r="D214" s="583"/>
    </row>
    <row r="215" spans="4:4">
      <c r="D215" s="583"/>
    </row>
    <row r="216" spans="4:4">
      <c r="D216" s="583"/>
    </row>
    <row r="217" spans="4:4">
      <c r="D217" s="583"/>
    </row>
    <row r="218" spans="4:4">
      <c r="D218" s="583"/>
    </row>
    <row r="219" spans="4:4">
      <c r="D219" s="583"/>
    </row>
    <row r="220" spans="4:4">
      <c r="D220" s="583"/>
    </row>
    <row r="221" spans="4:4">
      <c r="D221" s="583"/>
    </row>
    <row r="222" spans="4:4">
      <c r="D222" s="583"/>
    </row>
    <row r="223" spans="4:4">
      <c r="D223" s="583"/>
    </row>
    <row r="224" spans="4:4">
      <c r="D224" s="583"/>
    </row>
    <row r="225" spans="4:4">
      <c r="D225" s="583"/>
    </row>
    <row r="226" spans="4:4">
      <c r="D226" s="583"/>
    </row>
    <row r="227" spans="4:4">
      <c r="D227" s="583"/>
    </row>
    <row r="228" spans="4:4">
      <c r="D228" s="583"/>
    </row>
    <row r="229" spans="4:4">
      <c r="D229" s="583"/>
    </row>
    <row r="230" spans="4:4">
      <c r="D230" s="583"/>
    </row>
    <row r="231" spans="4:4">
      <c r="D231" s="583"/>
    </row>
    <row r="232" spans="4:4">
      <c r="D232" s="583"/>
    </row>
    <row r="233" spans="4:4">
      <c r="D233" s="583"/>
    </row>
    <row r="234" spans="4:4">
      <c r="D234" s="583"/>
    </row>
    <row r="235" spans="4:4">
      <c r="D235" s="583"/>
    </row>
    <row r="236" spans="4:4">
      <c r="D236" s="583"/>
    </row>
    <row r="237" spans="4:4">
      <c r="D237" s="583"/>
    </row>
    <row r="238" spans="4:4">
      <c r="D238" s="583"/>
    </row>
    <row r="239" spans="4:4">
      <c r="D239" s="583"/>
    </row>
    <row r="240" spans="4:4">
      <c r="D240" s="583"/>
    </row>
    <row r="241" spans="4:4">
      <c r="D241" s="583"/>
    </row>
    <row r="242" spans="4:4">
      <c r="D242" s="583"/>
    </row>
    <row r="243" spans="4:4">
      <c r="D243" s="583"/>
    </row>
    <row r="244" spans="4:4">
      <c r="D244" s="583"/>
    </row>
    <row r="245" spans="4:4">
      <c r="D245" s="583"/>
    </row>
    <row r="246" spans="4:4">
      <c r="D246" s="583"/>
    </row>
    <row r="247" spans="4:4">
      <c r="D247" s="583"/>
    </row>
    <row r="248" spans="4:4">
      <c r="D248" s="583"/>
    </row>
    <row r="249" spans="4:4">
      <c r="D249" s="583"/>
    </row>
    <row r="250" spans="4:4">
      <c r="D250" s="583"/>
    </row>
    <row r="251" spans="4:4">
      <c r="D251" s="583"/>
    </row>
    <row r="252" spans="4:4">
      <c r="D252" s="583"/>
    </row>
    <row r="253" spans="4:4">
      <c r="D253" s="583"/>
    </row>
    <row r="254" spans="4:4">
      <c r="D254" s="583"/>
    </row>
    <row r="255" spans="4:4">
      <c r="D255" s="583"/>
    </row>
    <row r="256" spans="4:4">
      <c r="D256" s="583"/>
    </row>
    <row r="257" spans="4:4">
      <c r="D257" s="583"/>
    </row>
    <row r="258" spans="4:4">
      <c r="D258" s="583"/>
    </row>
    <row r="259" spans="4:4">
      <c r="D259" s="583"/>
    </row>
    <row r="260" spans="4:4">
      <c r="D260" s="583"/>
    </row>
    <row r="261" spans="4:4">
      <c r="D261" s="583"/>
    </row>
    <row r="262" spans="4:4">
      <c r="D262" s="583"/>
    </row>
    <row r="263" spans="4:4">
      <c r="D263" s="583"/>
    </row>
    <row r="264" spans="4:4">
      <c r="D264" s="583"/>
    </row>
    <row r="265" spans="4:4">
      <c r="D265" s="583"/>
    </row>
    <row r="266" spans="4:4">
      <c r="D266" s="583"/>
    </row>
    <row r="267" spans="4:4">
      <c r="D267" s="583"/>
    </row>
    <row r="268" spans="4:4">
      <c r="D268" s="583"/>
    </row>
    <row r="269" spans="4:4">
      <c r="D269" s="583"/>
    </row>
    <row r="270" spans="4:4">
      <c r="D270" s="583"/>
    </row>
    <row r="271" spans="4:4">
      <c r="D271" s="583"/>
    </row>
    <row r="272" spans="4:4">
      <c r="D272" s="583"/>
    </row>
    <row r="273" spans="4:4">
      <c r="D273" s="583"/>
    </row>
    <row r="274" spans="4:4">
      <c r="D274" s="583"/>
    </row>
    <row r="275" spans="4:4">
      <c r="D275" s="583"/>
    </row>
    <row r="276" spans="4:4">
      <c r="D276" s="583"/>
    </row>
    <row r="277" spans="4:4">
      <c r="D277" s="583"/>
    </row>
    <row r="278" spans="4:4">
      <c r="D278" s="583"/>
    </row>
    <row r="279" spans="4:4">
      <c r="D279" s="583"/>
    </row>
    <row r="280" spans="4:4">
      <c r="D280" s="583"/>
    </row>
    <row r="281" spans="4:4">
      <c r="D281" s="583"/>
    </row>
    <row r="282" spans="4:4">
      <c r="D282" s="583"/>
    </row>
    <row r="283" spans="4:4">
      <c r="D283" s="583"/>
    </row>
    <row r="284" spans="4:4">
      <c r="D284" s="583"/>
    </row>
    <row r="285" spans="4:4">
      <c r="D285" s="583"/>
    </row>
    <row r="286" spans="4:4">
      <c r="D286" s="583"/>
    </row>
    <row r="287" spans="4:4">
      <c r="D287" s="583"/>
    </row>
    <row r="288" spans="4:4">
      <c r="D288" s="583"/>
    </row>
    <row r="289" spans="4:4">
      <c r="D289" s="583"/>
    </row>
    <row r="290" spans="4:4">
      <c r="D290" s="583"/>
    </row>
    <row r="291" spans="4:4">
      <c r="D291" s="583"/>
    </row>
    <row r="292" spans="4:4">
      <c r="D292" s="583"/>
    </row>
    <row r="293" spans="4:4">
      <c r="D293" s="583"/>
    </row>
    <row r="294" spans="4:4">
      <c r="D294" s="583"/>
    </row>
    <row r="295" spans="4:4">
      <c r="D295" s="583"/>
    </row>
    <row r="296" spans="4:4">
      <c r="D296" s="583"/>
    </row>
    <row r="297" spans="4:4">
      <c r="D297" s="583"/>
    </row>
    <row r="298" spans="4:4">
      <c r="D298" s="583"/>
    </row>
    <row r="299" spans="4:4">
      <c r="D299" s="583"/>
    </row>
    <row r="300" spans="4:4">
      <c r="D300" s="583"/>
    </row>
    <row r="301" spans="4:4">
      <c r="D301" s="583"/>
    </row>
    <row r="302" spans="4:4">
      <c r="D302" s="583"/>
    </row>
    <row r="303" spans="4:4">
      <c r="D303" s="583"/>
    </row>
    <row r="304" spans="4:4">
      <c r="D304" s="583"/>
    </row>
    <row r="305" spans="4:4">
      <c r="D305" s="583"/>
    </row>
    <row r="306" spans="4:4">
      <c r="D306" s="583"/>
    </row>
    <row r="307" spans="4:4">
      <c r="D307" s="583"/>
    </row>
    <row r="308" spans="4:4">
      <c r="D308" s="583"/>
    </row>
    <row r="309" spans="4:4">
      <c r="D309" s="583"/>
    </row>
    <row r="310" spans="4:4">
      <c r="D310" s="583"/>
    </row>
    <row r="311" spans="4:4">
      <c r="D311" s="583"/>
    </row>
    <row r="312" spans="4:4">
      <c r="D312" s="583"/>
    </row>
    <row r="313" spans="4:4">
      <c r="D313" s="583"/>
    </row>
    <row r="314" spans="4:4">
      <c r="D314" s="583"/>
    </row>
    <row r="315" spans="4:4">
      <c r="D315" s="583"/>
    </row>
    <row r="316" spans="4:4">
      <c r="D316" s="583"/>
    </row>
    <row r="317" spans="4:4">
      <c r="D317" s="583"/>
    </row>
    <row r="318" spans="4:4">
      <c r="D318" s="583"/>
    </row>
    <row r="319" spans="4:4">
      <c r="D319" s="583"/>
    </row>
    <row r="320" spans="4:4">
      <c r="D320" s="583"/>
    </row>
    <row r="321" spans="4:4">
      <c r="D321" s="583"/>
    </row>
    <row r="322" spans="4:4">
      <c r="D322" s="583"/>
    </row>
    <row r="323" spans="4:4">
      <c r="D323" s="583"/>
    </row>
    <row r="324" spans="4:4">
      <c r="D324" s="583"/>
    </row>
    <row r="325" spans="4:4">
      <c r="D325" s="583"/>
    </row>
    <row r="326" spans="4:4">
      <c r="D326" s="583"/>
    </row>
    <row r="327" spans="4:4">
      <c r="D327" s="583"/>
    </row>
    <row r="328" spans="4:4">
      <c r="D328" s="583"/>
    </row>
    <row r="329" spans="4:4">
      <c r="D329" s="583"/>
    </row>
    <row r="330" spans="4:4">
      <c r="D330" s="583"/>
    </row>
    <row r="331" spans="4:4">
      <c r="D331" s="583"/>
    </row>
    <row r="332" spans="4:4">
      <c r="D332" s="583"/>
    </row>
    <row r="333" spans="4:4">
      <c r="D333" s="583"/>
    </row>
    <row r="334" spans="4:4">
      <c r="D334" s="583"/>
    </row>
    <row r="335" spans="4:4">
      <c r="D335" s="583"/>
    </row>
    <row r="336" spans="4:4">
      <c r="D336" s="583"/>
    </row>
    <row r="337" spans="4:4">
      <c r="D337" s="583"/>
    </row>
    <row r="338" spans="4:4">
      <c r="D338" s="583"/>
    </row>
    <row r="339" spans="4:4">
      <c r="D339" s="583"/>
    </row>
    <row r="340" spans="4:4">
      <c r="D340" s="583"/>
    </row>
    <row r="341" spans="4:4">
      <c r="D341" s="583"/>
    </row>
    <row r="342" spans="4:4">
      <c r="D342" s="583"/>
    </row>
    <row r="343" spans="4:4">
      <c r="D343" s="583"/>
    </row>
    <row r="344" spans="4:4">
      <c r="D344" s="583"/>
    </row>
    <row r="345" spans="4:4">
      <c r="D345" s="583"/>
    </row>
    <row r="346" spans="4:4">
      <c r="D346" s="583"/>
    </row>
    <row r="347" spans="4:4">
      <c r="D347" s="583"/>
    </row>
    <row r="348" spans="4:4">
      <c r="D348" s="583"/>
    </row>
    <row r="349" spans="4:4">
      <c r="D349" s="583"/>
    </row>
    <row r="350" spans="4:4">
      <c r="D350" s="583"/>
    </row>
    <row r="351" spans="4:4">
      <c r="D351" s="583"/>
    </row>
    <row r="352" spans="4:4">
      <c r="D352" s="583"/>
    </row>
    <row r="353" spans="4:4">
      <c r="D353" s="583"/>
    </row>
    <row r="354" spans="4:4">
      <c r="D354" s="583"/>
    </row>
    <row r="355" spans="4:4">
      <c r="D355" s="583"/>
    </row>
    <row r="356" spans="4:4">
      <c r="D356" s="583"/>
    </row>
    <row r="357" spans="4:4">
      <c r="D357" s="583"/>
    </row>
    <row r="358" spans="4:4">
      <c r="D358" s="583"/>
    </row>
    <row r="359" spans="4:4">
      <c r="D359" s="583"/>
    </row>
    <row r="360" spans="4:4">
      <c r="D360" s="583"/>
    </row>
    <row r="361" spans="4:4">
      <c r="D361" s="583"/>
    </row>
    <row r="362" spans="4:4">
      <c r="D362" s="583"/>
    </row>
    <row r="363" spans="4:4">
      <c r="D363" s="583"/>
    </row>
    <row r="364" spans="4:4">
      <c r="D364" s="583"/>
    </row>
    <row r="365" spans="4:4">
      <c r="D365" s="583"/>
    </row>
    <row r="366" spans="4:4">
      <c r="D366" s="583"/>
    </row>
    <row r="367" spans="4:4">
      <c r="D367" s="583"/>
    </row>
    <row r="368" spans="4:4">
      <c r="D368" s="583"/>
    </row>
    <row r="369" spans="4:4">
      <c r="D369" s="583"/>
    </row>
    <row r="370" spans="4:4">
      <c r="D370" s="583"/>
    </row>
    <row r="371" spans="4:4">
      <c r="D371" s="583"/>
    </row>
    <row r="372" spans="4:4">
      <c r="D372" s="583"/>
    </row>
    <row r="373" spans="4:4">
      <c r="D373" s="583"/>
    </row>
    <row r="374" spans="4:4">
      <c r="D374" s="583"/>
    </row>
    <row r="375" spans="4:4">
      <c r="D375" s="583"/>
    </row>
    <row r="376" spans="4:4">
      <c r="D376" s="583"/>
    </row>
    <row r="377" spans="4:4">
      <c r="D377" s="583"/>
    </row>
    <row r="378" spans="4:4">
      <c r="D378" s="583"/>
    </row>
    <row r="379" spans="4:4">
      <c r="D379" s="583"/>
    </row>
    <row r="380" spans="4:4">
      <c r="D380" s="583"/>
    </row>
    <row r="381" spans="4:4">
      <c r="D381" s="583"/>
    </row>
    <row r="382" spans="4:4">
      <c r="D382" s="583"/>
    </row>
    <row r="383" spans="4:4">
      <c r="D383" s="583"/>
    </row>
    <row r="384" spans="4:4">
      <c r="D384" s="583"/>
    </row>
    <row r="385" spans="4:4">
      <c r="D385" s="583"/>
    </row>
    <row r="386" spans="4:4">
      <c r="D386" s="583"/>
    </row>
    <row r="387" spans="4:4">
      <c r="D387" s="583"/>
    </row>
    <row r="388" spans="4:4">
      <c r="D388" s="583"/>
    </row>
    <row r="389" spans="4:4">
      <c r="D389" s="583"/>
    </row>
    <row r="390" spans="4:4">
      <c r="D390" s="583"/>
    </row>
    <row r="391" spans="4:4">
      <c r="D391" s="583"/>
    </row>
    <row r="392" spans="4:4">
      <c r="D392" s="583"/>
    </row>
    <row r="393" spans="4:4">
      <c r="D393" s="583"/>
    </row>
    <row r="394" spans="4:4">
      <c r="D394" s="583"/>
    </row>
    <row r="395" spans="4:4">
      <c r="D395" s="583"/>
    </row>
    <row r="396" spans="4:4">
      <c r="D396" s="583"/>
    </row>
    <row r="397" spans="4:4">
      <c r="D397" s="583"/>
    </row>
    <row r="398" spans="4:4">
      <c r="D398" s="583"/>
    </row>
    <row r="399" spans="4:4">
      <c r="D399" s="583"/>
    </row>
    <row r="400" spans="4:4">
      <c r="D400" s="583"/>
    </row>
    <row r="401" spans="4:4">
      <c r="D401" s="583"/>
    </row>
    <row r="402" spans="4:4">
      <c r="D402" s="583"/>
    </row>
    <row r="403" spans="4:4">
      <c r="D403" s="583"/>
    </row>
    <row r="404" spans="4:4">
      <c r="D404" s="583"/>
    </row>
    <row r="405" spans="4:4">
      <c r="D405" s="583"/>
    </row>
    <row r="406" spans="4:4">
      <c r="D406" s="583"/>
    </row>
    <row r="407" spans="4:4">
      <c r="D407" s="583"/>
    </row>
    <row r="408" spans="4:4">
      <c r="D408" s="583"/>
    </row>
    <row r="409" spans="4:4">
      <c r="D409" s="583"/>
    </row>
    <row r="410" spans="4:4">
      <c r="D410" s="583"/>
    </row>
    <row r="411" spans="4:4">
      <c r="D411" s="583"/>
    </row>
    <row r="412" spans="4:4">
      <c r="D412" s="583"/>
    </row>
    <row r="413" spans="4:4">
      <c r="D413" s="583"/>
    </row>
    <row r="414" spans="4:4">
      <c r="D414" s="583"/>
    </row>
    <row r="415" spans="4:4">
      <c r="D415" s="583"/>
    </row>
    <row r="416" spans="4:4">
      <c r="D416" s="583"/>
    </row>
    <row r="417" spans="4:4">
      <c r="D417" s="583"/>
    </row>
    <row r="418" spans="4:4">
      <c r="D418" s="583"/>
    </row>
    <row r="419" spans="4:4">
      <c r="D419" s="583"/>
    </row>
    <row r="420" spans="4:4">
      <c r="D420" s="583"/>
    </row>
    <row r="421" spans="4:4">
      <c r="D421" s="583"/>
    </row>
    <row r="422" spans="4:4">
      <c r="D422" s="583"/>
    </row>
    <row r="423" spans="4:4">
      <c r="D423" s="583"/>
    </row>
    <row r="424" spans="4:4">
      <c r="D424" s="583"/>
    </row>
    <row r="425" spans="4:4">
      <c r="D425" s="583"/>
    </row>
    <row r="426" spans="4:4">
      <c r="D426" s="583"/>
    </row>
    <row r="427" spans="4:4">
      <c r="D427" s="583"/>
    </row>
    <row r="428" spans="4:4">
      <c r="D428" s="583"/>
    </row>
    <row r="429" spans="4:4">
      <c r="D429" s="583"/>
    </row>
    <row r="430" spans="4:4">
      <c r="D430" s="583"/>
    </row>
    <row r="431" spans="4:4">
      <c r="D431" s="583"/>
    </row>
    <row r="432" spans="4:4">
      <c r="D432" s="583"/>
    </row>
    <row r="433" spans="4:4">
      <c r="D433" s="583"/>
    </row>
    <row r="434" spans="4:4">
      <c r="D434" s="583"/>
    </row>
    <row r="435" spans="4:4">
      <c r="D435" s="583"/>
    </row>
    <row r="436" spans="4:4">
      <c r="D436" s="583"/>
    </row>
    <row r="437" spans="4:4">
      <c r="D437" s="583"/>
    </row>
    <row r="438" spans="4:4">
      <c r="D438" s="583"/>
    </row>
    <row r="439" spans="4:4">
      <c r="D439" s="583"/>
    </row>
    <row r="440" spans="4:4">
      <c r="D440" s="583"/>
    </row>
    <row r="441" spans="4:4">
      <c r="D441" s="583"/>
    </row>
    <row r="442" spans="4:4">
      <c r="D442" s="583"/>
    </row>
    <row r="443" spans="4:4">
      <c r="D443" s="583"/>
    </row>
    <row r="444" spans="4:4">
      <c r="D444" s="583"/>
    </row>
    <row r="445" spans="4:4">
      <c r="D445" s="583"/>
    </row>
    <row r="446" spans="4:4">
      <c r="D446" s="583"/>
    </row>
    <row r="447" spans="4:4">
      <c r="D447" s="583"/>
    </row>
    <row r="448" spans="4:4">
      <c r="D448" s="583"/>
    </row>
    <row r="449" spans="4:4">
      <c r="D449" s="583"/>
    </row>
    <row r="450" spans="4:4">
      <c r="D450" s="583"/>
    </row>
    <row r="451" spans="4:4">
      <c r="D451" s="583"/>
    </row>
    <row r="452" spans="4:4">
      <c r="D452" s="583"/>
    </row>
    <row r="453" spans="4:4">
      <c r="D453" s="583"/>
    </row>
    <row r="454" spans="4:4">
      <c r="D454" s="583"/>
    </row>
    <row r="455" spans="4:4">
      <c r="D455" s="583"/>
    </row>
    <row r="456" spans="4:4">
      <c r="D456" s="583"/>
    </row>
    <row r="457" spans="4:4">
      <c r="D457" s="583"/>
    </row>
    <row r="458" spans="4:4">
      <c r="D458" s="583"/>
    </row>
    <row r="459" spans="4:4">
      <c r="D459" s="583"/>
    </row>
    <row r="460" spans="4:4">
      <c r="D460" s="583"/>
    </row>
    <row r="461" spans="4:4">
      <c r="D461" s="583"/>
    </row>
    <row r="462" spans="4:4">
      <c r="D462" s="583"/>
    </row>
    <row r="463" spans="4:4">
      <c r="D463" s="583"/>
    </row>
    <row r="464" spans="4:4">
      <c r="D464" s="583"/>
    </row>
    <row r="465" spans="4:4">
      <c r="D465" s="583"/>
    </row>
    <row r="466" spans="4:4">
      <c r="D466" s="583"/>
    </row>
    <row r="467" spans="4:4">
      <c r="D467" s="583"/>
    </row>
    <row r="468" spans="4:4">
      <c r="D468" s="583"/>
    </row>
    <row r="469" spans="4:4">
      <c r="D469" s="583"/>
    </row>
    <row r="470" spans="4:4">
      <c r="D470" s="583"/>
    </row>
    <row r="471" spans="4:4">
      <c r="D471" s="583"/>
    </row>
    <row r="472" spans="4:4">
      <c r="D472" s="583"/>
    </row>
    <row r="473" spans="4:4">
      <c r="D473" s="583"/>
    </row>
    <row r="474" spans="4:4">
      <c r="D474" s="583"/>
    </row>
    <row r="475" spans="4:4">
      <c r="D475" s="583"/>
    </row>
    <row r="476" spans="4:4">
      <c r="D476" s="583"/>
    </row>
    <row r="477" spans="4:4">
      <c r="D477" s="583"/>
    </row>
    <row r="478" spans="4:4">
      <c r="D478" s="583"/>
    </row>
    <row r="479" spans="4:4">
      <c r="D479" s="583"/>
    </row>
    <row r="480" spans="4:4">
      <c r="D480" s="583"/>
    </row>
    <row r="481" spans="4:4">
      <c r="D481" s="583"/>
    </row>
    <row r="482" spans="4:4">
      <c r="D482" s="583"/>
    </row>
    <row r="483" spans="4:4">
      <c r="D483" s="583"/>
    </row>
    <row r="484" spans="4:4">
      <c r="D484" s="583"/>
    </row>
    <row r="485" spans="4:4">
      <c r="D485" s="583"/>
    </row>
    <row r="486" spans="4:4">
      <c r="D486" s="583"/>
    </row>
    <row r="487" spans="4:4">
      <c r="D487" s="583"/>
    </row>
    <row r="488" spans="4:4">
      <c r="D488" s="583"/>
    </row>
    <row r="489" spans="4:4">
      <c r="D489" s="583"/>
    </row>
    <row r="490" spans="4:4">
      <c r="D490" s="583"/>
    </row>
    <row r="491" spans="4:4">
      <c r="D491" s="583"/>
    </row>
    <row r="492" spans="4:4">
      <c r="D492" s="583"/>
    </row>
    <row r="493" spans="4:4">
      <c r="D493" s="583"/>
    </row>
    <row r="494" spans="4:4">
      <c r="D494" s="583"/>
    </row>
    <row r="495" spans="4:4">
      <c r="D495" s="583"/>
    </row>
    <row r="496" spans="4:4">
      <c r="D496" s="583"/>
    </row>
    <row r="497" spans="4:4">
      <c r="D497" s="583"/>
    </row>
    <row r="498" spans="4:4">
      <c r="D498" s="583"/>
    </row>
    <row r="499" spans="4:4">
      <c r="D499" s="583"/>
    </row>
    <row r="500" spans="4:4">
      <c r="D500" s="583"/>
    </row>
    <row r="501" spans="4:4">
      <c r="D501" s="583"/>
    </row>
    <row r="502" spans="4:4">
      <c r="D502" s="583"/>
    </row>
    <row r="503" spans="4:4">
      <c r="D503" s="583"/>
    </row>
    <row r="504" spans="4:4">
      <c r="D504" s="583"/>
    </row>
    <row r="505" spans="4:4">
      <c r="D505" s="583"/>
    </row>
    <row r="506" spans="4:4">
      <c r="D506" s="583"/>
    </row>
    <row r="507" spans="4:4">
      <c r="D507" s="583"/>
    </row>
    <row r="508" spans="4:4">
      <c r="D508" s="583"/>
    </row>
    <row r="509" spans="4:4">
      <c r="D509" s="583"/>
    </row>
    <row r="510" spans="4:4">
      <c r="D510" s="583"/>
    </row>
    <row r="511" spans="4:4">
      <c r="D511" s="583"/>
    </row>
    <row r="512" spans="4:4">
      <c r="D512" s="583"/>
    </row>
    <row r="513" spans="4:4">
      <c r="D513" s="583"/>
    </row>
    <row r="514" spans="4:4">
      <c r="D514" s="583"/>
    </row>
    <row r="515" spans="4:4">
      <c r="D515" s="583"/>
    </row>
    <row r="516" spans="4:4">
      <c r="D516" s="583"/>
    </row>
    <row r="517" spans="4:4">
      <c r="D517" s="583"/>
    </row>
    <row r="518" spans="4:4">
      <c r="D518" s="583"/>
    </row>
    <row r="519" spans="4:4">
      <c r="D519" s="583"/>
    </row>
    <row r="520" spans="4:4">
      <c r="D520" s="583"/>
    </row>
    <row r="521" spans="4:4">
      <c r="D521" s="583"/>
    </row>
    <row r="522" spans="4:4">
      <c r="D522" s="583"/>
    </row>
    <row r="523" spans="4:4">
      <c r="D523" s="583"/>
    </row>
    <row r="524" spans="4:4">
      <c r="D524" s="583"/>
    </row>
    <row r="525" spans="4:4">
      <c r="D525" s="583"/>
    </row>
    <row r="526" spans="4:4">
      <c r="D526" s="583"/>
    </row>
    <row r="527" spans="4:4">
      <c r="D527" s="583"/>
    </row>
    <row r="528" spans="4:4">
      <c r="D528" s="583"/>
    </row>
    <row r="529" spans="4:4">
      <c r="D529" s="583"/>
    </row>
    <row r="530" spans="4:4">
      <c r="D530" s="583"/>
    </row>
    <row r="531" spans="4:4">
      <c r="D531" s="583"/>
    </row>
    <row r="532" spans="4:4">
      <c r="D532" s="583"/>
    </row>
    <row r="533" spans="4:4">
      <c r="D533" s="583"/>
    </row>
    <row r="534" spans="4:4">
      <c r="D534" s="583"/>
    </row>
    <row r="535" spans="4:4">
      <c r="D535" s="583"/>
    </row>
    <row r="536" spans="4:4">
      <c r="D536" s="583"/>
    </row>
    <row r="537" spans="4:4">
      <c r="D537" s="583"/>
    </row>
    <row r="538" spans="4:4">
      <c r="D538" s="583"/>
    </row>
    <row r="539" spans="4:4">
      <c r="D539" s="583"/>
    </row>
    <row r="540" spans="4:4">
      <c r="D540" s="583"/>
    </row>
    <row r="541" spans="4:4">
      <c r="D541" s="583"/>
    </row>
    <row r="542" spans="4:4">
      <c r="D542" s="583"/>
    </row>
    <row r="543" spans="4:4">
      <c r="D543" s="583"/>
    </row>
    <row r="544" spans="4:4">
      <c r="D544" s="583"/>
    </row>
    <row r="545" spans="4:4">
      <c r="D545" s="583"/>
    </row>
    <row r="546" spans="4:4">
      <c r="D546" s="583"/>
    </row>
    <row r="547" spans="4:4">
      <c r="D547" s="583"/>
    </row>
    <row r="548" spans="4:4">
      <c r="D548" s="583"/>
    </row>
    <row r="549" spans="4:4">
      <c r="D549" s="583"/>
    </row>
    <row r="550" spans="4:4">
      <c r="D550" s="583"/>
    </row>
    <row r="551" spans="4:4">
      <c r="D551" s="583"/>
    </row>
    <row r="552" spans="4:4">
      <c r="D552" s="583"/>
    </row>
    <row r="553" spans="4:4">
      <c r="D553" s="583"/>
    </row>
    <row r="554" spans="4:4">
      <c r="D554" s="583"/>
    </row>
    <row r="555" spans="4:4">
      <c r="D555" s="583"/>
    </row>
    <row r="556" spans="4:4">
      <c r="D556" s="583"/>
    </row>
    <row r="557" spans="4:4">
      <c r="D557" s="583"/>
    </row>
    <row r="558" spans="4:4">
      <c r="D558" s="583"/>
    </row>
    <row r="559" spans="4:4">
      <c r="D559" s="583"/>
    </row>
    <row r="560" spans="4:4">
      <c r="D560" s="583"/>
    </row>
    <row r="561" spans="4:4">
      <c r="D561" s="583"/>
    </row>
    <row r="562" spans="4:4">
      <c r="D562" s="583"/>
    </row>
    <row r="563" spans="4:4">
      <c r="D563" s="583"/>
    </row>
    <row r="564" spans="4:4">
      <c r="D564" s="583"/>
    </row>
    <row r="565" spans="4:4">
      <c r="D565" s="583"/>
    </row>
    <row r="566" spans="4:4">
      <c r="D566" s="583"/>
    </row>
    <row r="567" spans="4:4">
      <c r="D567" s="583"/>
    </row>
    <row r="568" spans="4:4">
      <c r="D568" s="583"/>
    </row>
    <row r="569" spans="4:4">
      <c r="D569" s="583"/>
    </row>
    <row r="570" spans="4:4">
      <c r="D570" s="583"/>
    </row>
    <row r="571" spans="4:4">
      <c r="D571" s="583"/>
    </row>
    <row r="572" spans="4:4">
      <c r="D572" s="583"/>
    </row>
    <row r="573" spans="4:4">
      <c r="D573" s="583"/>
    </row>
    <row r="574" spans="4:4">
      <c r="D574" s="583"/>
    </row>
    <row r="575" spans="4:4">
      <c r="D575" s="583"/>
    </row>
    <row r="576" spans="4:4">
      <c r="D576" s="583"/>
    </row>
    <row r="577" spans="4:4">
      <c r="D577" s="583"/>
    </row>
    <row r="578" spans="4:4">
      <c r="D578" s="583"/>
    </row>
    <row r="579" spans="4:4">
      <c r="D579" s="583"/>
    </row>
    <row r="580" spans="4:4">
      <c r="D580" s="583"/>
    </row>
    <row r="581" spans="4:4">
      <c r="D581" s="583"/>
    </row>
    <row r="582" spans="4:4">
      <c r="D582" s="583"/>
    </row>
    <row r="583" spans="4:4">
      <c r="D583" s="583"/>
    </row>
    <row r="584" spans="4:4">
      <c r="D584" s="583"/>
    </row>
    <row r="585" spans="4:4">
      <c r="D585" s="583"/>
    </row>
    <row r="586" spans="4:4">
      <c r="D586" s="583"/>
    </row>
    <row r="587" spans="4:4">
      <c r="D587" s="583"/>
    </row>
    <row r="588" spans="4:4">
      <c r="D588" s="583"/>
    </row>
    <row r="589" spans="4:4">
      <c r="D589" s="583"/>
    </row>
    <row r="590" spans="4:4">
      <c r="D590" s="583"/>
    </row>
    <row r="591" spans="4:4">
      <c r="D591" s="583"/>
    </row>
    <row r="592" spans="4:4">
      <c r="D592" s="583"/>
    </row>
    <row r="593" spans="4:4">
      <c r="D593" s="583"/>
    </row>
    <row r="594" spans="4:4">
      <c r="D594" s="583"/>
    </row>
    <row r="595" spans="4:4">
      <c r="D595" s="583"/>
    </row>
    <row r="596" spans="4:4">
      <c r="D596" s="583"/>
    </row>
    <row r="597" spans="4:4">
      <c r="D597" s="583"/>
    </row>
    <row r="598" spans="4:4">
      <c r="D598" s="583"/>
    </row>
    <row r="599" spans="4:4">
      <c r="D599" s="583"/>
    </row>
    <row r="600" spans="4:4">
      <c r="D600" s="583"/>
    </row>
    <row r="601" spans="4:4">
      <c r="D601" s="583"/>
    </row>
    <row r="602" spans="4:4">
      <c r="D602" s="583"/>
    </row>
    <row r="603" spans="4:4">
      <c r="D603" s="583"/>
    </row>
    <row r="604" spans="4:4">
      <c r="D604" s="583"/>
    </row>
    <row r="605" spans="4:4">
      <c r="D605" s="583"/>
    </row>
    <row r="606" spans="4:4">
      <c r="D606" s="583"/>
    </row>
    <row r="607" spans="4:4">
      <c r="D607" s="583"/>
    </row>
    <row r="608" spans="4:4">
      <c r="D608" s="583"/>
    </row>
    <row r="609" spans="4:4">
      <c r="D609" s="583"/>
    </row>
    <row r="610" spans="4:4">
      <c r="D610" s="583"/>
    </row>
    <row r="611" spans="4:4">
      <c r="D611" s="583"/>
    </row>
    <row r="612" spans="4:4">
      <c r="D612" s="583"/>
    </row>
    <row r="613" spans="4:4">
      <c r="D613" s="583"/>
    </row>
    <row r="614" spans="4:4">
      <c r="D614" s="583"/>
    </row>
    <row r="615" spans="4:4">
      <c r="D615" s="583"/>
    </row>
    <row r="616" spans="4:4">
      <c r="D616" s="583"/>
    </row>
    <row r="617" spans="4:4">
      <c r="D617" s="583"/>
    </row>
    <row r="618" spans="4:4">
      <c r="D618" s="583"/>
    </row>
    <row r="619" spans="4:4">
      <c r="D619" s="583"/>
    </row>
    <row r="620" spans="4:4">
      <c r="D620" s="583"/>
    </row>
    <row r="621" spans="4:4">
      <c r="D621" s="583"/>
    </row>
    <row r="622" spans="4:4">
      <c r="D622" s="583"/>
    </row>
    <row r="623" spans="4:4">
      <c r="D623" s="583"/>
    </row>
    <row r="624" spans="4:4">
      <c r="D624" s="583"/>
    </row>
    <row r="625" spans="4:4">
      <c r="D625" s="583"/>
    </row>
    <row r="626" spans="4:4">
      <c r="D626" s="583"/>
    </row>
    <row r="627" spans="4:4">
      <c r="D627" s="583"/>
    </row>
    <row r="628" spans="4:4">
      <c r="D628" s="583"/>
    </row>
    <row r="629" spans="4:4">
      <c r="D629" s="583"/>
    </row>
    <row r="630" spans="4:4">
      <c r="D630" s="583"/>
    </row>
    <row r="631" spans="4:4">
      <c r="D631" s="583"/>
    </row>
    <row r="632" spans="4:4">
      <c r="D632" s="583"/>
    </row>
    <row r="633" spans="4:4">
      <c r="D633" s="583"/>
    </row>
    <row r="634" spans="4:4">
      <c r="D634" s="583"/>
    </row>
    <row r="635" spans="4:4">
      <c r="D635" s="583"/>
    </row>
    <row r="636" spans="4:4">
      <c r="D636" s="583"/>
    </row>
    <row r="637" spans="4:4">
      <c r="D637" s="583"/>
    </row>
    <row r="638" spans="4:4">
      <c r="D638" s="583"/>
    </row>
    <row r="639" spans="4:4">
      <c r="D639" s="583"/>
    </row>
    <row r="640" spans="4:4">
      <c r="D640" s="583"/>
    </row>
    <row r="641" spans="4:4">
      <c r="D641" s="583"/>
    </row>
    <row r="642" spans="4:4">
      <c r="D642" s="583"/>
    </row>
    <row r="643" spans="4:4">
      <c r="D643" s="583"/>
    </row>
    <row r="644" spans="4:4">
      <c r="D644" s="583"/>
    </row>
    <row r="645" spans="4:4">
      <c r="D645" s="583"/>
    </row>
    <row r="646" spans="4:4">
      <c r="D646" s="583"/>
    </row>
    <row r="647" spans="4:4">
      <c r="D647" s="583"/>
    </row>
    <row r="648" spans="4:4">
      <c r="D648" s="583"/>
    </row>
    <row r="649" spans="4:4">
      <c r="D649" s="583"/>
    </row>
    <row r="650" spans="4:4">
      <c r="D650" s="583"/>
    </row>
    <row r="651" spans="4:4">
      <c r="D651" s="583"/>
    </row>
    <row r="652" spans="4:4">
      <c r="D652" s="583"/>
    </row>
    <row r="653" spans="4:4">
      <c r="D653" s="583"/>
    </row>
    <row r="654" spans="4:4">
      <c r="D654" s="583"/>
    </row>
    <row r="655" spans="4:4">
      <c r="D655" s="583"/>
    </row>
    <row r="656" spans="4:4">
      <c r="D656" s="583"/>
    </row>
    <row r="657" spans="4:4">
      <c r="D657" s="583"/>
    </row>
    <row r="658" spans="4:4">
      <c r="D658" s="583"/>
    </row>
    <row r="659" spans="4:4">
      <c r="D659" s="583"/>
    </row>
    <row r="660" spans="4:4">
      <c r="D660" s="583"/>
    </row>
    <row r="661" spans="4:4">
      <c r="D661" s="583"/>
    </row>
    <row r="662" spans="4:4">
      <c r="D662" s="583"/>
    </row>
    <row r="663" spans="4:4">
      <c r="D663" s="583"/>
    </row>
    <row r="664" spans="4:4">
      <c r="D664" s="583"/>
    </row>
    <row r="665" spans="4:4">
      <c r="D665" s="583"/>
    </row>
    <row r="666" spans="4:4">
      <c r="D666" s="583"/>
    </row>
    <row r="667" spans="4:4">
      <c r="D667" s="583"/>
    </row>
    <row r="668" spans="4:4">
      <c r="D668" s="583"/>
    </row>
    <row r="669" spans="4:4">
      <c r="D669" s="583"/>
    </row>
    <row r="670" spans="4:4">
      <c r="D670" s="583"/>
    </row>
    <row r="671" spans="4:4">
      <c r="D671" s="583"/>
    </row>
    <row r="672" spans="4:4">
      <c r="D672" s="583"/>
    </row>
    <row r="673" spans="4:4">
      <c r="D673" s="583"/>
    </row>
    <row r="674" spans="4:4">
      <c r="D674" s="583"/>
    </row>
    <row r="675" spans="4:4">
      <c r="D675" s="583"/>
    </row>
    <row r="676" spans="4:4">
      <c r="D676" s="583"/>
    </row>
    <row r="677" spans="4:4">
      <c r="D677" s="583"/>
    </row>
    <row r="678" spans="4:4">
      <c r="D678" s="583"/>
    </row>
    <row r="679" spans="4:4">
      <c r="D679" s="583"/>
    </row>
    <row r="680" spans="4:4">
      <c r="D680" s="583"/>
    </row>
    <row r="681" spans="4:4">
      <c r="D681" s="583"/>
    </row>
    <row r="682" spans="4:4">
      <c r="D682" s="583"/>
    </row>
    <row r="683" spans="4:4">
      <c r="D683" s="583"/>
    </row>
    <row r="684" spans="4:4">
      <c r="D684" s="583"/>
    </row>
    <row r="685" spans="4:4">
      <c r="D685" s="583"/>
    </row>
    <row r="686" spans="4:4">
      <c r="D686" s="583"/>
    </row>
    <row r="687" spans="4:4">
      <c r="D687" s="583"/>
    </row>
    <row r="688" spans="4:4">
      <c r="D688" s="583"/>
    </row>
    <row r="689" spans="4:4">
      <c r="D689" s="583"/>
    </row>
    <row r="690" spans="4:4">
      <c r="D690" s="583"/>
    </row>
    <row r="691" spans="4:4">
      <c r="D691" s="583"/>
    </row>
    <row r="692" spans="4:4">
      <c r="D692" s="583"/>
    </row>
    <row r="693" spans="4:4">
      <c r="D693" s="583"/>
    </row>
    <row r="694" spans="4:4">
      <c r="D694" s="583"/>
    </row>
    <row r="695" spans="4:4">
      <c r="D695" s="583"/>
    </row>
    <row r="696" spans="4:4">
      <c r="D696" s="583"/>
    </row>
    <row r="697" spans="4:4">
      <c r="D697" s="583"/>
    </row>
    <row r="698" spans="4:4">
      <c r="D698" s="583"/>
    </row>
    <row r="699" spans="4:4">
      <c r="D699" s="583"/>
    </row>
    <row r="700" spans="4:4">
      <c r="D700" s="583"/>
    </row>
    <row r="701" spans="4:4">
      <c r="D701" s="583"/>
    </row>
    <row r="702" spans="4:4">
      <c r="D702" s="583"/>
    </row>
    <row r="703" spans="4:4">
      <c r="D703" s="583"/>
    </row>
    <row r="704" spans="4:4">
      <c r="D704" s="583"/>
    </row>
    <row r="705" spans="4:4">
      <c r="D705" s="583"/>
    </row>
    <row r="706" spans="4:4">
      <c r="D706" s="583"/>
    </row>
    <row r="707" spans="4:4">
      <c r="D707" s="583"/>
    </row>
    <row r="708" spans="4:4">
      <c r="D708" s="583"/>
    </row>
    <row r="709" spans="4:4">
      <c r="D709" s="583"/>
    </row>
    <row r="710" spans="4:4">
      <c r="D710" s="583"/>
    </row>
    <row r="711" spans="4:4">
      <c r="D711" s="583"/>
    </row>
    <row r="712" spans="4:4">
      <c r="D712" s="583"/>
    </row>
    <row r="713" spans="4:4">
      <c r="D713" s="583"/>
    </row>
    <row r="714" spans="4:4">
      <c r="D714" s="583"/>
    </row>
    <row r="715" spans="4:4">
      <c r="D715" s="583"/>
    </row>
    <row r="716" spans="4:4">
      <c r="D716" s="583"/>
    </row>
    <row r="717" spans="4:4">
      <c r="D717" s="583"/>
    </row>
    <row r="718" spans="4:4">
      <c r="D718" s="583"/>
    </row>
    <row r="719" spans="4:4">
      <c r="D719" s="583"/>
    </row>
    <row r="720" spans="4:4">
      <c r="D720" s="583"/>
    </row>
    <row r="721" spans="4:4">
      <c r="D721" s="583"/>
    </row>
    <row r="722" spans="4:4">
      <c r="D722" s="583"/>
    </row>
    <row r="723" spans="4:4">
      <c r="D723" s="583"/>
    </row>
    <row r="724" spans="4:4">
      <c r="D724" s="583"/>
    </row>
    <row r="725" spans="4:4">
      <c r="D725" s="583"/>
    </row>
    <row r="726" spans="4:4">
      <c r="D726" s="583"/>
    </row>
    <row r="727" spans="4:4">
      <c r="D727" s="583"/>
    </row>
    <row r="728" spans="4:4">
      <c r="D728" s="583"/>
    </row>
    <row r="729" spans="4:4">
      <c r="D729" s="583"/>
    </row>
    <row r="730" spans="4:4">
      <c r="D730" s="583"/>
    </row>
    <row r="731" spans="4:4">
      <c r="D731" s="583"/>
    </row>
    <row r="732" spans="4:4">
      <c r="D732" s="583"/>
    </row>
    <row r="733" spans="4:4">
      <c r="D733" s="583"/>
    </row>
    <row r="734" spans="4:4">
      <c r="D734" s="583"/>
    </row>
    <row r="735" spans="4:4">
      <c r="D735" s="583"/>
    </row>
    <row r="736" spans="4:4">
      <c r="D736" s="583"/>
    </row>
    <row r="737" spans="4:4">
      <c r="D737" s="583"/>
    </row>
    <row r="738" spans="4:4">
      <c r="D738" s="583"/>
    </row>
    <row r="739" spans="4:4">
      <c r="D739" s="583"/>
    </row>
    <row r="740" spans="4:4">
      <c r="D740" s="583"/>
    </row>
    <row r="741" spans="4:4">
      <c r="D741" s="583"/>
    </row>
    <row r="742" spans="4:4">
      <c r="D742" s="583"/>
    </row>
    <row r="743" spans="4:4">
      <c r="D743" s="583"/>
    </row>
    <row r="744" spans="4:4">
      <c r="D744" s="583"/>
    </row>
    <row r="745" spans="4:4">
      <c r="D745" s="583"/>
    </row>
    <row r="746" spans="4:4">
      <c r="D746" s="583"/>
    </row>
    <row r="747" spans="4:4">
      <c r="D747" s="583"/>
    </row>
    <row r="748" spans="4:4">
      <c r="D748" s="583"/>
    </row>
    <row r="749" spans="4:4">
      <c r="D749" s="583"/>
    </row>
    <row r="750" spans="4:4">
      <c r="D750" s="583"/>
    </row>
    <row r="751" spans="4:4">
      <c r="D751" s="583"/>
    </row>
    <row r="752" spans="4:4">
      <c r="D752" s="583"/>
    </row>
    <row r="753" spans="4:4">
      <c r="D753" s="583"/>
    </row>
    <row r="754" spans="4:4">
      <c r="D754" s="583"/>
    </row>
    <row r="755" spans="4:4">
      <c r="D755" s="583"/>
    </row>
    <row r="756" spans="4:4">
      <c r="D756" s="583"/>
    </row>
    <row r="757" spans="4:4">
      <c r="D757" s="583"/>
    </row>
    <row r="758" spans="4:4">
      <c r="D758" s="583"/>
    </row>
    <row r="759" spans="4:4">
      <c r="D759" s="583"/>
    </row>
    <row r="760" spans="4:4">
      <c r="D760" s="583"/>
    </row>
    <row r="761" spans="4:4">
      <c r="D761" s="583"/>
    </row>
    <row r="762" spans="4:4">
      <c r="D762" s="583"/>
    </row>
    <row r="763" spans="4:4">
      <c r="D763" s="583"/>
    </row>
    <row r="764" spans="4:4">
      <c r="D764" s="583"/>
    </row>
    <row r="765" spans="4:4">
      <c r="D765" s="583"/>
    </row>
    <row r="766" spans="4:4">
      <c r="D766" s="583"/>
    </row>
    <row r="767" spans="4:4">
      <c r="D767" s="583"/>
    </row>
    <row r="768" spans="4:4">
      <c r="D768" s="583"/>
    </row>
    <row r="769" spans="4:4">
      <c r="D769" s="583"/>
    </row>
    <row r="770" spans="4:4">
      <c r="D770" s="583"/>
    </row>
    <row r="771" spans="4:4">
      <c r="D771" s="583"/>
    </row>
    <row r="772" spans="4:4">
      <c r="D772" s="583"/>
    </row>
    <row r="773" spans="4:4">
      <c r="D773" s="583"/>
    </row>
    <row r="774" spans="4:4">
      <c r="D774" s="583"/>
    </row>
    <row r="775" spans="4:4">
      <c r="D775" s="583"/>
    </row>
    <row r="776" spans="4:4">
      <c r="D776" s="583"/>
    </row>
    <row r="777" spans="4:4">
      <c r="D777" s="583"/>
    </row>
    <row r="778" spans="4:4">
      <c r="D778" s="583"/>
    </row>
    <row r="779" spans="4:4">
      <c r="D779" s="583"/>
    </row>
    <row r="780" spans="4:4">
      <c r="D780" s="583"/>
    </row>
    <row r="781" spans="4:4">
      <c r="D781" s="583"/>
    </row>
    <row r="782" spans="4:4">
      <c r="D782" s="583"/>
    </row>
    <row r="783" spans="4:4">
      <c r="D783" s="583"/>
    </row>
    <row r="784" spans="4:4">
      <c r="D784" s="583"/>
    </row>
    <row r="785" spans="4:4">
      <c r="D785" s="583"/>
    </row>
    <row r="786" spans="4:4">
      <c r="D786" s="583"/>
    </row>
    <row r="787" spans="4:4">
      <c r="D787" s="583"/>
    </row>
    <row r="788" spans="4:4">
      <c r="D788" s="583"/>
    </row>
    <row r="789" spans="4:4">
      <c r="D789" s="583"/>
    </row>
    <row r="790" spans="4:4">
      <c r="D790" s="583"/>
    </row>
    <row r="791" spans="4:4">
      <c r="D791" s="583"/>
    </row>
    <row r="792" spans="4:4">
      <c r="D792" s="583"/>
    </row>
    <row r="793" spans="4:4">
      <c r="D793" s="583"/>
    </row>
    <row r="794" spans="4:4">
      <c r="D794" s="583"/>
    </row>
    <row r="795" spans="4:4">
      <c r="D795" s="583"/>
    </row>
    <row r="796" spans="4:4">
      <c r="D796" s="583"/>
    </row>
    <row r="797" spans="4:4">
      <c r="D797" s="583"/>
    </row>
    <row r="798" spans="4:4">
      <c r="D798" s="583"/>
    </row>
    <row r="799" spans="4:4">
      <c r="D799" s="583"/>
    </row>
    <row r="800" spans="4:4">
      <c r="D800" s="583"/>
    </row>
    <row r="801" spans="4:4">
      <c r="D801" s="583"/>
    </row>
    <row r="802" spans="4:4">
      <c r="D802" s="583"/>
    </row>
    <row r="803" spans="4:4">
      <c r="D803" s="583"/>
    </row>
    <row r="804" spans="4:4">
      <c r="D804" s="583"/>
    </row>
    <row r="805" spans="4:4">
      <c r="D805" s="583"/>
    </row>
    <row r="806" spans="4:4">
      <c r="D806" s="583"/>
    </row>
    <row r="807" spans="4:4">
      <c r="D807" s="583"/>
    </row>
    <row r="808" spans="4:4">
      <c r="D808" s="583"/>
    </row>
    <row r="809" spans="4:4">
      <c r="D809" s="583"/>
    </row>
    <row r="810" spans="4:4">
      <c r="D810" s="583"/>
    </row>
    <row r="811" spans="4:4">
      <c r="D811" s="583"/>
    </row>
    <row r="812" spans="4:4">
      <c r="D812" s="583"/>
    </row>
    <row r="813" spans="4:4">
      <c r="D813" s="583"/>
    </row>
    <row r="814" spans="4:4">
      <c r="D814" s="583"/>
    </row>
    <row r="815" spans="4:4">
      <c r="D815" s="583"/>
    </row>
    <row r="816" spans="4:4">
      <c r="D816" s="583"/>
    </row>
    <row r="817" spans="4:4">
      <c r="D817" s="583"/>
    </row>
    <row r="818" spans="4:4">
      <c r="D818" s="583"/>
    </row>
    <row r="819" spans="4:4">
      <c r="D819" s="583"/>
    </row>
    <row r="820" spans="4:4">
      <c r="D820" s="583"/>
    </row>
    <row r="821" spans="4:4">
      <c r="D821" s="583"/>
    </row>
    <row r="822" spans="4:4">
      <c r="D822" s="583"/>
    </row>
    <row r="823" spans="4:4">
      <c r="D823" s="583"/>
    </row>
    <row r="824" spans="4:4">
      <c r="D824" s="583"/>
    </row>
    <row r="825" spans="4:4">
      <c r="D825" s="583"/>
    </row>
    <row r="826" spans="4:4">
      <c r="D826" s="583"/>
    </row>
    <row r="827" spans="4:4">
      <c r="D827" s="583"/>
    </row>
    <row r="828" spans="4:4">
      <c r="D828" s="583"/>
    </row>
    <row r="829" spans="4:4">
      <c r="D829" s="583"/>
    </row>
    <row r="830" spans="4:4">
      <c r="D830" s="583"/>
    </row>
    <row r="831" spans="4:4">
      <c r="D831" s="583"/>
    </row>
    <row r="832" spans="4:4">
      <c r="D832" s="583"/>
    </row>
    <row r="833" spans="4:4">
      <c r="D833" s="583"/>
    </row>
    <row r="834" spans="4:4">
      <c r="D834" s="583"/>
    </row>
    <row r="835" spans="4:4">
      <c r="D835" s="583"/>
    </row>
    <row r="836" spans="4:4">
      <c r="D836" s="583"/>
    </row>
    <row r="837" spans="4:4">
      <c r="D837" s="583"/>
    </row>
    <row r="838" spans="4:4">
      <c r="D838" s="583"/>
    </row>
    <row r="839" spans="4:4">
      <c r="D839" s="583"/>
    </row>
    <row r="840" spans="4:4">
      <c r="D840" s="583"/>
    </row>
    <row r="841" spans="4:4">
      <c r="D841" s="583"/>
    </row>
    <row r="842" spans="4:4">
      <c r="D842" s="583"/>
    </row>
    <row r="843" spans="4:4">
      <c r="D843" s="583"/>
    </row>
    <row r="844" spans="4:4">
      <c r="D844" s="583"/>
    </row>
    <row r="845" spans="4:4">
      <c r="D845" s="583"/>
    </row>
    <row r="846" spans="4:4">
      <c r="D846" s="583"/>
    </row>
    <row r="847" spans="4:4">
      <c r="D847" s="583"/>
    </row>
    <row r="848" spans="4:4">
      <c r="D848" s="583"/>
    </row>
    <row r="849" spans="4:4">
      <c r="D849" s="583"/>
    </row>
    <row r="850" spans="4:4">
      <c r="D850" s="583"/>
    </row>
    <row r="851" spans="4:4">
      <c r="D851" s="583"/>
    </row>
    <row r="852" spans="4:4">
      <c r="D852" s="583"/>
    </row>
    <row r="853" spans="4:4">
      <c r="D853" s="583"/>
    </row>
    <row r="854" spans="4:4">
      <c r="D854" s="583"/>
    </row>
    <row r="855" spans="4:4">
      <c r="D855" s="583"/>
    </row>
    <row r="856" spans="4:4">
      <c r="D856" s="583"/>
    </row>
    <row r="857" spans="4:4">
      <c r="D857" s="583"/>
    </row>
    <row r="858" spans="4:4">
      <c r="D858" s="583"/>
    </row>
    <row r="859" spans="4:4">
      <c r="D859" s="583"/>
    </row>
    <row r="860" spans="4:4">
      <c r="D860" s="583"/>
    </row>
    <row r="861" spans="4:4">
      <c r="D861" s="583"/>
    </row>
    <row r="862" spans="4:4">
      <c r="D862" s="583"/>
    </row>
    <row r="863" spans="4:4">
      <c r="D863" s="583"/>
    </row>
    <row r="864" spans="4:4">
      <c r="D864" s="583"/>
    </row>
    <row r="865" spans="4:4">
      <c r="D865" s="583"/>
    </row>
    <row r="866" spans="4:4">
      <c r="D866" s="583"/>
    </row>
    <row r="867" spans="4:4">
      <c r="D867" s="583"/>
    </row>
    <row r="868" spans="4:4">
      <c r="D868" s="583"/>
    </row>
    <row r="869" spans="4:4">
      <c r="D869" s="583"/>
    </row>
    <row r="870" spans="4:4">
      <c r="D870" s="583"/>
    </row>
    <row r="871" spans="4:4">
      <c r="D871" s="583"/>
    </row>
    <row r="872" spans="4:4">
      <c r="D872" s="583"/>
    </row>
    <row r="873" spans="4:4">
      <c r="D873" s="583"/>
    </row>
    <row r="874" spans="4:4">
      <c r="D874" s="583"/>
    </row>
    <row r="875" spans="4:4">
      <c r="D875" s="583"/>
    </row>
    <row r="876" spans="4:4">
      <c r="D876" s="583"/>
    </row>
    <row r="877" spans="4:4">
      <c r="D877" s="583"/>
    </row>
    <row r="878" spans="4:4">
      <c r="D878" s="583"/>
    </row>
    <row r="879" spans="4:4">
      <c r="D879" s="583"/>
    </row>
    <row r="880" spans="4:4">
      <c r="D880" s="583"/>
    </row>
    <row r="881" spans="4:4">
      <c r="D881" s="583"/>
    </row>
    <row r="882" spans="4:4">
      <c r="D882" s="583"/>
    </row>
    <row r="883" spans="4:4">
      <c r="D883" s="583"/>
    </row>
    <row r="884" spans="4:4">
      <c r="D884" s="583"/>
    </row>
    <row r="885" spans="4:4">
      <c r="D885" s="583"/>
    </row>
    <row r="886" spans="4:4">
      <c r="D886" s="583"/>
    </row>
    <row r="887" spans="4:4">
      <c r="D887" s="583"/>
    </row>
    <row r="888" spans="4:4">
      <c r="D888" s="583"/>
    </row>
    <row r="889" spans="4:4">
      <c r="D889" s="583"/>
    </row>
    <row r="890" spans="4:4">
      <c r="D890" s="583"/>
    </row>
    <row r="891" spans="4:4">
      <c r="D891" s="583"/>
    </row>
    <row r="892" spans="4:4">
      <c r="D892" s="583"/>
    </row>
    <row r="893" spans="4:4">
      <c r="D893" s="583"/>
    </row>
    <row r="894" spans="4:4">
      <c r="D894" s="583"/>
    </row>
    <row r="895" spans="4:4">
      <c r="D895" s="583"/>
    </row>
    <row r="896" spans="4:4">
      <c r="D896" s="583"/>
    </row>
    <row r="897" spans="4:4">
      <c r="D897" s="583"/>
    </row>
    <row r="898" spans="4:4">
      <c r="D898" s="583"/>
    </row>
    <row r="899" spans="4:4">
      <c r="D899" s="583"/>
    </row>
    <row r="900" spans="4:4">
      <c r="D900" s="583"/>
    </row>
    <row r="901" spans="4:4">
      <c r="D901" s="583"/>
    </row>
    <row r="902" spans="4:4">
      <c r="D902" s="583"/>
    </row>
    <row r="903" spans="4:4">
      <c r="D903" s="583"/>
    </row>
    <row r="904" spans="4:4">
      <c r="D904" s="583"/>
    </row>
    <row r="905" spans="4:4">
      <c r="D905" s="583"/>
    </row>
    <row r="906" spans="4:4">
      <c r="D906" s="583"/>
    </row>
    <row r="907" spans="4:4">
      <c r="D907" s="583"/>
    </row>
    <row r="908" spans="4:4">
      <c r="D908" s="583"/>
    </row>
    <row r="909" spans="4:4">
      <c r="D909" s="583"/>
    </row>
    <row r="910" spans="4:4">
      <c r="D910" s="583"/>
    </row>
    <row r="911" spans="4:4">
      <c r="D911" s="583"/>
    </row>
    <row r="912" spans="4:4">
      <c r="D912" s="583"/>
    </row>
    <row r="913" spans="4:4">
      <c r="D913" s="583"/>
    </row>
    <row r="914" spans="4:4">
      <c r="D914" s="583"/>
    </row>
    <row r="915" spans="4:4">
      <c r="D915" s="583"/>
    </row>
    <row r="916" spans="4:4">
      <c r="D916" s="583"/>
    </row>
    <row r="917" spans="4:4">
      <c r="D917" s="583"/>
    </row>
    <row r="918" spans="4:4">
      <c r="D918" s="583"/>
    </row>
    <row r="919" spans="4:4">
      <c r="D919" s="583"/>
    </row>
    <row r="920" spans="4:4">
      <c r="D920" s="583"/>
    </row>
    <row r="921" spans="4:4">
      <c r="D921" s="583"/>
    </row>
    <row r="922" spans="4:4">
      <c r="D922" s="583"/>
    </row>
    <row r="923" spans="4:4">
      <c r="D923" s="583"/>
    </row>
    <row r="924" spans="4:4">
      <c r="D924" s="583"/>
    </row>
    <row r="925" spans="4:4">
      <c r="D925" s="583"/>
    </row>
    <row r="926" spans="4:4">
      <c r="D926" s="583"/>
    </row>
    <row r="927" spans="4:4">
      <c r="D927" s="583"/>
    </row>
    <row r="928" spans="4:4">
      <c r="D928" s="583"/>
    </row>
    <row r="929" spans="4:4">
      <c r="D929" s="583"/>
    </row>
    <row r="930" spans="4:4">
      <c r="D930" s="583"/>
    </row>
    <row r="931" spans="4:4">
      <c r="D931" s="583"/>
    </row>
    <row r="932" spans="4:4">
      <c r="D932" s="583"/>
    </row>
    <row r="933" spans="4:4">
      <c r="D933" s="583"/>
    </row>
    <row r="934" spans="4:4">
      <c r="D934" s="583"/>
    </row>
    <row r="935" spans="4:4">
      <c r="D935" s="583"/>
    </row>
    <row r="936" spans="4:4">
      <c r="D936" s="583"/>
    </row>
    <row r="937" spans="4:4">
      <c r="D937" s="583"/>
    </row>
    <row r="938" spans="4:4">
      <c r="D938" s="583"/>
    </row>
    <row r="939" spans="4:4">
      <c r="D939" s="583"/>
    </row>
    <row r="940" spans="4:4">
      <c r="D940" s="583"/>
    </row>
    <row r="941" spans="4:4">
      <c r="D941" s="583"/>
    </row>
    <row r="942" spans="4:4">
      <c r="D942" s="583"/>
    </row>
    <row r="943" spans="4:4">
      <c r="D943" s="583"/>
    </row>
    <row r="944" spans="4:4">
      <c r="D944" s="583"/>
    </row>
    <row r="945" spans="4:4">
      <c r="D945" s="583"/>
    </row>
    <row r="946" spans="4:4">
      <c r="D946" s="583"/>
    </row>
    <row r="947" spans="4:4">
      <c r="D947" s="583"/>
    </row>
    <row r="948" spans="4:4">
      <c r="D948" s="583"/>
    </row>
    <row r="949" spans="4:4">
      <c r="D949" s="583"/>
    </row>
    <row r="950" spans="4:4">
      <c r="D950" s="583"/>
    </row>
    <row r="951" spans="4:4">
      <c r="D951" s="583"/>
    </row>
    <row r="952" spans="4:4">
      <c r="D952" s="583"/>
    </row>
    <row r="953" spans="4:4">
      <c r="D953" s="583"/>
    </row>
    <row r="954" spans="4:4">
      <c r="D954" s="583"/>
    </row>
    <row r="955" spans="4:4">
      <c r="D955" s="583"/>
    </row>
    <row r="956" spans="4:4">
      <c r="D956" s="583"/>
    </row>
    <row r="957" spans="4:4">
      <c r="D957" s="583"/>
    </row>
    <row r="958" spans="4:4">
      <c r="D958" s="583"/>
    </row>
    <row r="959" spans="4:4">
      <c r="D959" s="583"/>
    </row>
    <row r="960" spans="4:4">
      <c r="D960" s="583"/>
    </row>
    <row r="961" spans="4:4">
      <c r="D961" s="583"/>
    </row>
    <row r="962" spans="4:4">
      <c r="D962" s="583"/>
    </row>
    <row r="963" spans="4:4">
      <c r="D963" s="583"/>
    </row>
    <row r="964" spans="4:4">
      <c r="D964" s="583"/>
    </row>
    <row r="965" spans="4:4">
      <c r="D965" s="583"/>
    </row>
    <row r="966" spans="4:4">
      <c r="D966" s="583"/>
    </row>
    <row r="967" spans="4:4">
      <c r="D967" s="583"/>
    </row>
    <row r="968" spans="4:4">
      <c r="D968" s="583"/>
    </row>
    <row r="969" spans="4:4">
      <c r="D969" s="583"/>
    </row>
    <row r="970" spans="4:4">
      <c r="D970" s="583"/>
    </row>
    <row r="971" spans="4:4">
      <c r="D971" s="583"/>
    </row>
    <row r="972" spans="4:4">
      <c r="D972" s="583"/>
    </row>
    <row r="973" spans="4:4">
      <c r="D973" s="583"/>
    </row>
    <row r="974" spans="4:4">
      <c r="D974" s="583"/>
    </row>
    <row r="975" spans="4:4">
      <c r="D975" s="583"/>
    </row>
    <row r="976" spans="4:4">
      <c r="D976" s="583"/>
    </row>
    <row r="977" spans="4:4">
      <c r="D977" s="583"/>
    </row>
    <row r="978" spans="4:4">
      <c r="D978" s="583"/>
    </row>
    <row r="979" spans="4:4">
      <c r="D979" s="583"/>
    </row>
    <row r="980" spans="4:4">
      <c r="D980" s="583"/>
    </row>
    <row r="981" spans="4:4">
      <c r="D981" s="583"/>
    </row>
    <row r="982" spans="4:4">
      <c r="D982" s="583"/>
    </row>
    <row r="983" spans="4:4">
      <c r="D983" s="583"/>
    </row>
    <row r="984" spans="4:4">
      <c r="D984" s="583"/>
    </row>
    <row r="985" spans="4:4">
      <c r="D985" s="583"/>
    </row>
    <row r="986" spans="4:4">
      <c r="D986" s="583"/>
    </row>
    <row r="987" spans="4:4">
      <c r="D987" s="583"/>
    </row>
    <row r="988" spans="4:4">
      <c r="D988" s="583"/>
    </row>
    <row r="989" spans="4:4">
      <c r="D989" s="583"/>
    </row>
    <row r="990" spans="4:4">
      <c r="D990" s="583"/>
    </row>
    <row r="991" spans="4:4">
      <c r="D991" s="583"/>
    </row>
    <row r="992" spans="4:4">
      <c r="D992" s="583"/>
    </row>
    <row r="993" spans="4:4">
      <c r="D993" s="583"/>
    </row>
    <row r="994" spans="4:4">
      <c r="D994" s="583"/>
    </row>
    <row r="995" spans="4:4">
      <c r="D995" s="583"/>
    </row>
    <row r="996" spans="4:4">
      <c r="D996" s="583"/>
    </row>
    <row r="997" spans="4:4">
      <c r="D997" s="583"/>
    </row>
    <row r="998" spans="4:4">
      <c r="D998" s="583"/>
    </row>
    <row r="999" spans="4:4">
      <c r="D999" s="583"/>
    </row>
    <row r="1000" spans="4:4">
      <c r="D1000" s="583"/>
    </row>
    <row r="1001" spans="4:4">
      <c r="D1001" s="583"/>
    </row>
    <row r="1002" spans="4:4">
      <c r="D1002" s="583"/>
    </row>
    <row r="1003" spans="4:4">
      <c r="D1003" s="583"/>
    </row>
    <row r="1004" spans="4:4">
      <c r="D1004" s="583"/>
    </row>
    <row r="1005" spans="4:4">
      <c r="D1005" s="583"/>
    </row>
    <row r="1006" spans="4:4">
      <c r="D1006" s="583"/>
    </row>
    <row r="1007" spans="4:4">
      <c r="D1007" s="583"/>
    </row>
    <row r="1008" spans="4:4">
      <c r="D1008" s="583"/>
    </row>
    <row r="1009" spans="4:4">
      <c r="D1009" s="583"/>
    </row>
    <row r="1010" spans="4:4">
      <c r="D1010" s="583"/>
    </row>
    <row r="1011" spans="4:4">
      <c r="D1011" s="583"/>
    </row>
    <row r="1012" spans="4:4">
      <c r="D1012" s="583"/>
    </row>
    <row r="1013" spans="4:4">
      <c r="D1013" s="583"/>
    </row>
    <row r="1014" spans="4:4">
      <c r="D1014" s="583"/>
    </row>
    <row r="1015" spans="4:4">
      <c r="D1015" s="583"/>
    </row>
    <row r="1016" spans="4:4">
      <c r="D1016" s="583"/>
    </row>
    <row r="1017" spans="4:4">
      <c r="D1017" s="583"/>
    </row>
    <row r="1018" spans="4:4">
      <c r="D1018" s="583"/>
    </row>
    <row r="1019" spans="4:4">
      <c r="D1019" s="583"/>
    </row>
    <row r="1020" spans="4:4">
      <c r="D1020" s="583"/>
    </row>
    <row r="1021" spans="4:4">
      <c r="D1021" s="583"/>
    </row>
    <row r="1022" spans="4:4">
      <c r="D1022" s="583"/>
    </row>
    <row r="1023" spans="4:4">
      <c r="D1023" s="583"/>
    </row>
    <row r="1024" spans="4:4">
      <c r="D1024" s="583"/>
    </row>
    <row r="1025" spans="4:4">
      <c r="D1025" s="583"/>
    </row>
    <row r="1026" spans="4:4">
      <c r="D1026" s="583"/>
    </row>
    <row r="1027" spans="4:4">
      <c r="D1027" s="583"/>
    </row>
    <row r="1028" spans="4:4">
      <c r="D1028" s="583"/>
    </row>
    <row r="1029" spans="4:4">
      <c r="D1029" s="583"/>
    </row>
    <row r="1030" spans="4:4">
      <c r="D1030" s="583"/>
    </row>
    <row r="1031" spans="4:4">
      <c r="D1031" s="583"/>
    </row>
    <row r="1032" spans="4:4">
      <c r="D1032" s="583"/>
    </row>
    <row r="1033" spans="4:4">
      <c r="D1033" s="583"/>
    </row>
    <row r="1034" spans="4:4">
      <c r="D1034" s="583"/>
    </row>
    <row r="1035" spans="4:4">
      <c r="D1035" s="583"/>
    </row>
    <row r="1036" spans="4:4">
      <c r="D1036" s="583"/>
    </row>
    <row r="1037" spans="4:4">
      <c r="D1037" s="583"/>
    </row>
    <row r="1038" spans="4:4">
      <c r="D1038" s="583"/>
    </row>
    <row r="1039" spans="4:4">
      <c r="D1039" s="583"/>
    </row>
    <row r="1040" spans="4:4">
      <c r="D1040" s="583"/>
    </row>
    <row r="1041" spans="4:4">
      <c r="D1041" s="583"/>
    </row>
    <row r="1042" spans="4:4">
      <c r="D1042" s="583"/>
    </row>
    <row r="1043" spans="4:4">
      <c r="D1043" s="583"/>
    </row>
    <row r="1044" spans="4:4">
      <c r="D1044" s="583"/>
    </row>
    <row r="1045" spans="4:4">
      <c r="D1045" s="583"/>
    </row>
    <row r="1046" spans="4:4">
      <c r="D1046" s="583"/>
    </row>
    <row r="1047" spans="4:4">
      <c r="D1047" s="583"/>
    </row>
    <row r="1048" spans="4:4">
      <c r="D1048" s="583"/>
    </row>
    <row r="1049" spans="4:4">
      <c r="D1049" s="583"/>
    </row>
    <row r="1050" spans="4:4">
      <c r="D1050" s="583"/>
    </row>
    <row r="1051" spans="4:4">
      <c r="D1051" s="583"/>
    </row>
    <row r="1052" spans="4:4">
      <c r="D1052" s="583"/>
    </row>
    <row r="1053" spans="4:4">
      <c r="D1053" s="583"/>
    </row>
    <row r="1054" spans="4:4">
      <c r="D1054" s="583"/>
    </row>
    <row r="1055" spans="4:4">
      <c r="D1055" s="583"/>
    </row>
    <row r="1056" spans="4:4">
      <c r="D1056" s="583"/>
    </row>
    <row r="1057" spans="4:4">
      <c r="D1057" s="583"/>
    </row>
    <row r="1058" spans="4:4">
      <c r="D1058" s="583"/>
    </row>
    <row r="1059" spans="4:4">
      <c r="D1059" s="583"/>
    </row>
    <row r="1060" spans="4:4">
      <c r="D1060" s="583"/>
    </row>
    <row r="1061" spans="4:4">
      <c r="D1061" s="583"/>
    </row>
    <row r="1062" spans="4:4">
      <c r="D1062" s="583"/>
    </row>
    <row r="1063" spans="4:4">
      <c r="D1063" s="583"/>
    </row>
    <row r="1064" spans="4:4">
      <c r="D1064" s="583"/>
    </row>
    <row r="1065" spans="4:4">
      <c r="D1065" s="583"/>
    </row>
    <row r="1066" spans="4:4">
      <c r="D1066" s="583"/>
    </row>
    <row r="1067" spans="4:4">
      <c r="D1067" s="583"/>
    </row>
    <row r="1068" spans="4:4">
      <c r="D1068" s="583"/>
    </row>
    <row r="1069" spans="4:4">
      <c r="D1069" s="583"/>
    </row>
    <row r="1070" spans="4:4">
      <c r="D1070" s="583"/>
    </row>
    <row r="1071" spans="4:4">
      <c r="D1071" s="583"/>
    </row>
    <row r="1072" spans="4:4">
      <c r="D1072" s="583"/>
    </row>
    <row r="1073" spans="4:4">
      <c r="D1073" s="583"/>
    </row>
    <row r="1074" spans="4:4">
      <c r="D1074" s="583"/>
    </row>
    <row r="1075" spans="4:4">
      <c r="D1075" s="583"/>
    </row>
    <row r="1076" spans="4:4">
      <c r="D1076" s="583"/>
    </row>
    <row r="1077" spans="4:4">
      <c r="D1077" s="583"/>
    </row>
    <row r="1078" spans="4:4">
      <c r="D1078" s="583"/>
    </row>
    <row r="1079" spans="4:4">
      <c r="D1079" s="583"/>
    </row>
    <row r="1080" spans="4:4">
      <c r="D1080" s="583"/>
    </row>
    <row r="1081" spans="4:4">
      <c r="D1081" s="583"/>
    </row>
    <row r="1082" spans="4:4">
      <c r="D1082" s="583"/>
    </row>
    <row r="1083" spans="4:4">
      <c r="D1083" s="583"/>
    </row>
    <row r="1084" spans="4:4">
      <c r="D1084" s="583"/>
    </row>
    <row r="1085" spans="4:4">
      <c r="D1085" s="583"/>
    </row>
    <row r="1086" spans="4:4">
      <c r="D1086" s="583"/>
    </row>
    <row r="1087" spans="4:4">
      <c r="D1087" s="583"/>
    </row>
    <row r="1088" spans="4:4">
      <c r="D1088" s="583"/>
    </row>
    <row r="1089" spans="4:4">
      <c r="D1089" s="583"/>
    </row>
    <row r="1090" spans="4:4">
      <c r="D1090" s="583"/>
    </row>
    <row r="1091" spans="4:4">
      <c r="D1091" s="583"/>
    </row>
    <row r="1092" spans="4:4">
      <c r="D1092" s="583"/>
    </row>
    <row r="1093" spans="4:4">
      <c r="D1093" s="583"/>
    </row>
    <row r="1094" spans="4:4">
      <c r="D1094" s="583"/>
    </row>
    <row r="1095" spans="4:4">
      <c r="D1095" s="583"/>
    </row>
    <row r="1096" spans="4:4">
      <c r="D1096" s="583"/>
    </row>
    <row r="1097" spans="4:4">
      <c r="D1097" s="583"/>
    </row>
    <row r="1098" spans="4:4">
      <c r="D1098" s="583"/>
    </row>
    <row r="1099" spans="4:4">
      <c r="D1099" s="583"/>
    </row>
    <row r="1100" spans="4:4">
      <c r="D1100" s="583"/>
    </row>
    <row r="1101" spans="4:4">
      <c r="D1101" s="583"/>
    </row>
    <row r="1102" spans="4:4">
      <c r="D1102" s="583"/>
    </row>
    <row r="1103" spans="4:4">
      <c r="D1103" s="583"/>
    </row>
    <row r="1104" spans="4:4">
      <c r="D1104" s="583"/>
    </row>
    <row r="1105" spans="4:4">
      <c r="D1105" s="583"/>
    </row>
    <row r="1106" spans="4:4">
      <c r="D1106" s="583"/>
    </row>
    <row r="1107" spans="4:4">
      <c r="D1107" s="583"/>
    </row>
    <row r="1108" spans="4:4">
      <c r="D1108" s="583"/>
    </row>
    <row r="1109" spans="4:4">
      <c r="D1109" s="583"/>
    </row>
    <row r="1110" spans="4:4">
      <c r="D1110" s="583"/>
    </row>
    <row r="1111" spans="4:4">
      <c r="D1111" s="583"/>
    </row>
    <row r="1112" spans="4:4">
      <c r="D1112" s="583"/>
    </row>
    <row r="1113" spans="4:4">
      <c r="D1113" s="583"/>
    </row>
    <row r="1114" spans="4:4">
      <c r="D1114" s="583"/>
    </row>
    <row r="1115" spans="4:4">
      <c r="D1115" s="583"/>
    </row>
    <row r="1116" spans="4:4">
      <c r="D1116" s="583"/>
    </row>
    <row r="1117" spans="4:4">
      <c r="D1117" s="583"/>
    </row>
    <row r="1118" spans="4:4">
      <c r="D1118" s="583"/>
    </row>
    <row r="1119" spans="4:4">
      <c r="D1119" s="583"/>
    </row>
    <row r="1120" spans="4:4">
      <c r="D1120" s="583"/>
    </row>
    <row r="1121" spans="4:4">
      <c r="D1121" s="583"/>
    </row>
    <row r="1122" spans="4:4">
      <c r="D1122" s="583"/>
    </row>
    <row r="1123" spans="4:4">
      <c r="D1123" s="583"/>
    </row>
    <row r="1124" spans="4:4">
      <c r="D1124" s="583"/>
    </row>
    <row r="1125" spans="4:4">
      <c r="D1125" s="583"/>
    </row>
    <row r="1126" spans="4:4">
      <c r="D1126" s="583"/>
    </row>
    <row r="1127" spans="4:4">
      <c r="D1127" s="583"/>
    </row>
    <row r="1128" spans="4:4">
      <c r="D1128" s="583"/>
    </row>
    <row r="1129" spans="4:4">
      <c r="D1129" s="583"/>
    </row>
    <row r="1130" spans="4:4">
      <c r="D1130" s="583"/>
    </row>
    <row r="1131" spans="4:4">
      <c r="D1131" s="583"/>
    </row>
    <row r="1132" spans="4:4">
      <c r="D1132" s="583"/>
    </row>
    <row r="1133" spans="4:4">
      <c r="D1133" s="583"/>
    </row>
    <row r="1134" spans="4:4">
      <c r="D1134" s="583"/>
    </row>
    <row r="1135" spans="4:4">
      <c r="D1135" s="583"/>
    </row>
    <row r="1136" spans="4:4">
      <c r="D1136" s="583"/>
    </row>
    <row r="1137" spans="4:4">
      <c r="D1137" s="583"/>
    </row>
    <row r="1138" spans="4:4">
      <c r="D1138" s="583"/>
    </row>
    <row r="1139" spans="4:4">
      <c r="D1139" s="583"/>
    </row>
    <row r="1140" spans="4:4">
      <c r="D1140" s="583"/>
    </row>
    <row r="1141" spans="4:4">
      <c r="D1141" s="583"/>
    </row>
    <row r="1142" spans="4:4">
      <c r="D1142" s="583"/>
    </row>
    <row r="1143" spans="4:4">
      <c r="D1143" s="583"/>
    </row>
    <row r="1144" spans="4:4">
      <c r="D1144" s="583"/>
    </row>
    <row r="1145" spans="4:4">
      <c r="D1145" s="583"/>
    </row>
    <row r="1146" spans="4:4">
      <c r="D1146" s="583"/>
    </row>
    <row r="1147" spans="4:4">
      <c r="D1147" s="583"/>
    </row>
    <row r="1148" spans="4:4">
      <c r="D1148" s="583"/>
    </row>
    <row r="1149" spans="4:4">
      <c r="D1149" s="583"/>
    </row>
    <row r="1150" spans="4:4">
      <c r="D1150" s="583"/>
    </row>
    <row r="1151" spans="4:4">
      <c r="D1151" s="583"/>
    </row>
    <row r="1152" spans="4:4">
      <c r="D1152" s="583"/>
    </row>
    <row r="1153" spans="4:4">
      <c r="D1153" s="583"/>
    </row>
    <row r="1154" spans="4:4">
      <c r="D1154" s="583"/>
    </row>
    <row r="1155" spans="4:4">
      <c r="D1155" s="583"/>
    </row>
    <row r="1156" spans="4:4">
      <c r="D1156" s="583"/>
    </row>
    <row r="1157" spans="4:4">
      <c r="D1157" s="583"/>
    </row>
    <row r="1158" spans="4:4">
      <c r="D1158" s="583"/>
    </row>
    <row r="1159" spans="4:4">
      <c r="D1159" s="583"/>
    </row>
    <row r="1160" spans="4:4">
      <c r="D1160" s="583"/>
    </row>
    <row r="1161" spans="4:4">
      <c r="D1161" s="583"/>
    </row>
    <row r="1162" spans="4:4">
      <c r="D1162" s="583"/>
    </row>
    <row r="1163" spans="4:4">
      <c r="D1163" s="583"/>
    </row>
    <row r="1164" spans="4:4">
      <c r="D1164" s="583"/>
    </row>
    <row r="1165" spans="4:4">
      <c r="D1165" s="583"/>
    </row>
    <row r="1166" spans="4:4">
      <c r="D1166" s="583"/>
    </row>
    <row r="1167" spans="4:4">
      <c r="D1167" s="583"/>
    </row>
    <row r="1168" spans="4:4">
      <c r="D1168" s="583"/>
    </row>
    <row r="1169" spans="4:4">
      <c r="D1169" s="583"/>
    </row>
    <row r="1170" spans="4:4">
      <c r="D1170" s="583"/>
    </row>
    <row r="1171" spans="4:4">
      <c r="D1171" s="583"/>
    </row>
    <row r="1172" spans="4:4">
      <c r="D1172" s="583"/>
    </row>
    <row r="1173" spans="4:4">
      <c r="D1173" s="583"/>
    </row>
    <row r="1174" spans="4:4">
      <c r="D1174" s="583"/>
    </row>
    <row r="1175" spans="4:4">
      <c r="D1175" s="583"/>
    </row>
    <row r="1176" spans="4:4">
      <c r="D1176" s="583"/>
    </row>
    <row r="1177" spans="4:4">
      <c r="D1177" s="583"/>
    </row>
    <row r="1178" spans="4:4">
      <c r="D1178" s="583"/>
    </row>
    <row r="1179" spans="4:4">
      <c r="D1179" s="583"/>
    </row>
    <row r="1180" spans="4:4">
      <c r="D1180" s="583"/>
    </row>
    <row r="1181" spans="4:4">
      <c r="D1181" s="583"/>
    </row>
    <row r="1182" spans="4:4">
      <c r="D1182" s="583"/>
    </row>
    <row r="1183" spans="4:4">
      <c r="D1183" s="583"/>
    </row>
    <row r="1184" spans="4:4">
      <c r="D1184" s="583"/>
    </row>
    <row r="1185" spans="4:4">
      <c r="D1185" s="583"/>
    </row>
    <row r="1186" spans="4:4">
      <c r="D1186" s="583"/>
    </row>
    <row r="1187" spans="4:4">
      <c r="D1187" s="583"/>
    </row>
    <row r="1188" spans="4:4">
      <c r="D1188" s="583"/>
    </row>
    <row r="1189" spans="4:4">
      <c r="D1189" s="583"/>
    </row>
    <row r="1190" spans="4:4">
      <c r="D1190" s="583"/>
    </row>
    <row r="1191" spans="4:4">
      <c r="D1191" s="583"/>
    </row>
    <row r="1192" spans="4:4">
      <c r="D1192" s="583"/>
    </row>
    <row r="1193" spans="4:4">
      <c r="D1193" s="583"/>
    </row>
    <row r="1194" spans="4:4">
      <c r="D1194" s="583"/>
    </row>
    <row r="1195" spans="4:4">
      <c r="D1195" s="583"/>
    </row>
    <row r="1196" spans="4:4">
      <c r="D1196" s="583"/>
    </row>
    <row r="1197" spans="4:4">
      <c r="D1197" s="583"/>
    </row>
    <row r="1198" spans="4:4">
      <c r="D1198" s="583"/>
    </row>
    <row r="1199" spans="4:4">
      <c r="D1199" s="583"/>
    </row>
    <row r="1200" spans="4:4">
      <c r="D1200" s="583"/>
    </row>
    <row r="1201" spans="4:4">
      <c r="D1201" s="583"/>
    </row>
    <row r="1202" spans="4:4">
      <c r="D1202" s="583"/>
    </row>
    <row r="1203" spans="4:4">
      <c r="D1203" s="583"/>
    </row>
    <row r="1204" spans="4:4">
      <c r="D1204" s="583"/>
    </row>
    <row r="1205" spans="4:4">
      <c r="D1205" s="583"/>
    </row>
    <row r="1206" spans="4:4">
      <c r="D1206" s="583"/>
    </row>
    <row r="1207" spans="4:4">
      <c r="D1207" s="583"/>
    </row>
    <row r="1208" spans="4:4">
      <c r="D1208" s="583"/>
    </row>
    <row r="1209" spans="4:4">
      <c r="D1209" s="583"/>
    </row>
    <row r="1210" spans="4:4">
      <c r="D1210" s="583"/>
    </row>
    <row r="1211" spans="4:4">
      <c r="D1211" s="583"/>
    </row>
    <row r="1212" spans="4:4">
      <c r="D1212" s="583"/>
    </row>
    <row r="1213" spans="4:4">
      <c r="D1213" s="583"/>
    </row>
    <row r="1214" spans="4:4">
      <c r="D1214" s="583"/>
    </row>
    <row r="1215" spans="4:4">
      <c r="D1215" s="583"/>
    </row>
    <row r="1216" spans="4:4">
      <c r="D1216" s="583"/>
    </row>
    <row r="1217" spans="4:4">
      <c r="D1217" s="583"/>
    </row>
    <row r="1218" spans="4:4">
      <c r="D1218" s="583"/>
    </row>
    <row r="1219" spans="4:4">
      <c r="D1219" s="583"/>
    </row>
    <row r="1220" spans="4:4">
      <c r="D1220" s="583"/>
    </row>
    <row r="1221" spans="4:4">
      <c r="D1221" s="583"/>
    </row>
    <row r="1222" spans="4:4">
      <c r="D1222" s="583"/>
    </row>
    <row r="1223" spans="4:4">
      <c r="D1223" s="583"/>
    </row>
    <row r="1224" spans="4:4">
      <c r="D1224" s="583"/>
    </row>
    <row r="1225" spans="4:4">
      <c r="D1225" s="583"/>
    </row>
    <row r="1226" spans="4:4">
      <c r="D1226" s="583"/>
    </row>
    <row r="1227" spans="4:4">
      <c r="D1227" s="583"/>
    </row>
    <row r="1228" spans="4:4">
      <c r="D1228" s="583"/>
    </row>
    <row r="1229" spans="4:4">
      <c r="D1229" s="583"/>
    </row>
    <row r="1230" spans="4:4">
      <c r="D1230" s="583"/>
    </row>
    <row r="1231" spans="4:4">
      <c r="D1231" s="583"/>
    </row>
    <row r="1232" spans="4:4">
      <c r="D1232" s="583"/>
    </row>
    <row r="1233" spans="4:4">
      <c r="D1233" s="583"/>
    </row>
    <row r="1234" spans="4:4">
      <c r="D1234" s="583"/>
    </row>
    <row r="1235" spans="4:4">
      <c r="D1235" s="583"/>
    </row>
    <row r="1236" spans="4:4">
      <c r="D1236" s="583"/>
    </row>
    <row r="1237" spans="4:4">
      <c r="D1237" s="583"/>
    </row>
    <row r="1238" spans="4:4">
      <c r="D1238" s="583"/>
    </row>
    <row r="1239" spans="4:4">
      <c r="D1239" s="583"/>
    </row>
    <row r="1240" spans="4:4">
      <c r="D1240" s="583"/>
    </row>
    <row r="1241" spans="4:4">
      <c r="D1241" s="583"/>
    </row>
    <row r="1242" spans="4:4">
      <c r="D1242" s="583"/>
    </row>
    <row r="1243" spans="4:4">
      <c r="D1243" s="583"/>
    </row>
    <row r="1244" spans="4:4">
      <c r="D1244" s="583"/>
    </row>
    <row r="1245" spans="4:4">
      <c r="D1245" s="583"/>
    </row>
    <row r="1246" spans="4:4">
      <c r="D1246" s="583"/>
    </row>
    <row r="1247" spans="4:4">
      <c r="D1247" s="583"/>
    </row>
    <row r="1248" spans="4:4">
      <c r="D1248" s="583"/>
    </row>
    <row r="1249" spans="4:4">
      <c r="D1249" s="583"/>
    </row>
    <row r="1250" spans="4:4">
      <c r="D1250" s="583"/>
    </row>
    <row r="1251" spans="4:4">
      <c r="D1251" s="583"/>
    </row>
    <row r="1252" spans="4:4">
      <c r="D1252" s="583"/>
    </row>
    <row r="1253" spans="4:4">
      <c r="D1253" s="583"/>
    </row>
    <row r="1254" spans="4:4">
      <c r="D1254" s="583"/>
    </row>
    <row r="1255" spans="4:4">
      <c r="D1255" s="583"/>
    </row>
    <row r="1256" spans="4:4">
      <c r="D1256" s="583"/>
    </row>
    <row r="1257" spans="4:4">
      <c r="D1257" s="583"/>
    </row>
    <row r="1258" spans="4:4">
      <c r="D1258" s="583"/>
    </row>
    <row r="1259" spans="4:4">
      <c r="D1259" s="583"/>
    </row>
    <row r="1260" spans="4:4">
      <c r="D1260" s="583"/>
    </row>
    <row r="1261" spans="4:4">
      <c r="D1261" s="583"/>
    </row>
    <row r="1262" spans="4:4">
      <c r="D1262" s="583"/>
    </row>
    <row r="1263" spans="4:4">
      <c r="D1263" s="583"/>
    </row>
    <row r="1264" spans="4:4">
      <c r="D1264" s="583"/>
    </row>
    <row r="1265" spans="4:4">
      <c r="D1265" s="583"/>
    </row>
    <row r="1266" spans="4:4">
      <c r="D1266" s="583"/>
    </row>
    <row r="1267" spans="4:4">
      <c r="D1267" s="583"/>
    </row>
    <row r="1268" spans="4:4">
      <c r="D1268" s="583"/>
    </row>
    <row r="1269" spans="4:4">
      <c r="D1269" s="583"/>
    </row>
    <row r="1270" spans="4:4">
      <c r="D1270" s="583"/>
    </row>
    <row r="1271" spans="4:4">
      <c r="D1271" s="583"/>
    </row>
    <row r="1272" spans="4:4">
      <c r="D1272" s="583"/>
    </row>
    <row r="1273" spans="4:4">
      <c r="D1273" s="583"/>
    </row>
    <row r="1274" spans="4:4">
      <c r="D1274" s="583"/>
    </row>
    <row r="1275" spans="4:4">
      <c r="D1275" s="583"/>
    </row>
    <row r="1276" spans="4:4">
      <c r="D1276" s="583"/>
    </row>
    <row r="1277" spans="4:4">
      <c r="D1277" s="583"/>
    </row>
    <row r="1278" spans="4:4">
      <c r="D1278" s="583"/>
    </row>
    <row r="1279" spans="4:4">
      <c r="D1279" s="583"/>
    </row>
    <row r="1280" spans="4:4">
      <c r="D1280" s="583"/>
    </row>
    <row r="1281" spans="4:4">
      <c r="D1281" s="583"/>
    </row>
    <row r="1282" spans="4:4">
      <c r="D1282" s="583"/>
    </row>
    <row r="1283" spans="4:4">
      <c r="D1283" s="583"/>
    </row>
    <row r="1284" spans="4:4">
      <c r="D1284" s="583"/>
    </row>
    <row r="1285" spans="4:4">
      <c r="D1285" s="583"/>
    </row>
    <row r="1286" spans="4:4">
      <c r="D1286" s="583"/>
    </row>
    <row r="1287" spans="4:4">
      <c r="D1287" s="583"/>
    </row>
    <row r="1288" spans="4:4">
      <c r="D1288" s="583"/>
    </row>
    <row r="1289" spans="4:4">
      <c r="D1289" s="583"/>
    </row>
    <row r="1290" spans="4:4">
      <c r="D1290" s="583"/>
    </row>
    <row r="1291" spans="4:4">
      <c r="D1291" s="583"/>
    </row>
    <row r="1292" spans="4:4">
      <c r="D1292" s="583"/>
    </row>
    <row r="1293" spans="4:4">
      <c r="D1293" s="583"/>
    </row>
    <row r="1294" spans="4:4">
      <c r="D1294" s="583"/>
    </row>
    <row r="1295" spans="4:4">
      <c r="D1295" s="583"/>
    </row>
    <row r="1296" spans="4:4">
      <c r="D1296" s="583"/>
    </row>
    <row r="1297" spans="4:4">
      <c r="D1297" s="583"/>
    </row>
    <row r="1298" spans="4:4">
      <c r="D1298" s="583"/>
    </row>
    <row r="1299" spans="4:4">
      <c r="D1299" s="583"/>
    </row>
    <row r="1300" spans="4:4">
      <c r="D1300" s="583"/>
    </row>
    <row r="1301" spans="4:4">
      <c r="D1301" s="583"/>
    </row>
    <row r="1302" spans="4:4">
      <c r="D1302" s="583"/>
    </row>
    <row r="1303" spans="4:4">
      <c r="D1303" s="583"/>
    </row>
    <row r="1304" spans="4:4">
      <c r="D1304" s="583"/>
    </row>
    <row r="1305" spans="4:4">
      <c r="D1305" s="583"/>
    </row>
    <row r="1306" spans="4:4">
      <c r="D1306" s="583"/>
    </row>
    <row r="1307" spans="4:4">
      <c r="D1307" s="583"/>
    </row>
    <row r="1308" spans="4:4">
      <c r="D1308" s="583"/>
    </row>
    <row r="1309" spans="4:4">
      <c r="D1309" s="583"/>
    </row>
    <row r="1310" spans="4:4">
      <c r="D1310" s="583"/>
    </row>
    <row r="1311" spans="4:4">
      <c r="D1311" s="583"/>
    </row>
    <row r="1312" spans="4:4">
      <c r="D1312" s="583"/>
    </row>
    <row r="1313" spans="4:4">
      <c r="D1313" s="583"/>
    </row>
    <row r="1314" spans="4:4">
      <c r="D1314" s="583"/>
    </row>
    <row r="1315" spans="4:4">
      <c r="D1315" s="583"/>
    </row>
    <row r="1316" spans="4:4">
      <c r="D1316" s="583"/>
    </row>
    <row r="1317" spans="4:4">
      <c r="D1317" s="583"/>
    </row>
    <row r="1318" spans="4:4">
      <c r="D1318" s="583"/>
    </row>
    <row r="1319" spans="4:4">
      <c r="D1319" s="583"/>
    </row>
    <row r="1320" spans="4:4">
      <c r="D1320" s="583"/>
    </row>
    <row r="1321" spans="4:4">
      <c r="D1321" s="583"/>
    </row>
    <row r="1322" spans="4:4">
      <c r="D1322" s="583"/>
    </row>
    <row r="1323" spans="4:4">
      <c r="D1323" s="583"/>
    </row>
    <row r="1324" spans="4:4">
      <c r="D1324" s="583"/>
    </row>
    <row r="1325" spans="4:4">
      <c r="D1325" s="583"/>
    </row>
    <row r="1326" spans="4:4">
      <c r="D1326" s="583"/>
    </row>
    <row r="1327" spans="4:4">
      <c r="D1327" s="583"/>
    </row>
    <row r="1328" spans="4:4">
      <c r="D1328" s="583"/>
    </row>
    <row r="1329" spans="4:4">
      <c r="D1329" s="583"/>
    </row>
    <row r="1330" spans="4:4">
      <c r="D1330" s="583"/>
    </row>
    <row r="1331" spans="4:4">
      <c r="D1331" s="583"/>
    </row>
    <row r="1332" spans="4:4">
      <c r="D1332" s="583"/>
    </row>
    <row r="1333" spans="4:4">
      <c r="D1333" s="583"/>
    </row>
    <row r="1334" spans="4:4">
      <c r="D1334" s="583"/>
    </row>
    <row r="1335" spans="4:4">
      <c r="D1335" s="583"/>
    </row>
    <row r="1336" spans="4:4">
      <c r="D1336" s="583"/>
    </row>
    <row r="1337" spans="4:4">
      <c r="D1337" s="583"/>
    </row>
    <row r="1338" spans="4:4">
      <c r="D1338" s="583"/>
    </row>
    <row r="1339" spans="4:4">
      <c r="D1339" s="583"/>
    </row>
    <row r="1340" spans="4:4">
      <c r="D1340" s="583"/>
    </row>
    <row r="1341" spans="4:4">
      <c r="D1341" s="583"/>
    </row>
    <row r="1342" spans="4:4">
      <c r="D1342" s="583"/>
    </row>
    <row r="1343" spans="4:4">
      <c r="D1343" s="583"/>
    </row>
    <row r="1344" spans="4:4">
      <c r="D1344" s="583"/>
    </row>
    <row r="1345" spans="4:4">
      <c r="D1345" s="583"/>
    </row>
    <row r="1346" spans="4:4">
      <c r="D1346" s="583"/>
    </row>
    <row r="1347" spans="4:4">
      <c r="D1347" s="583"/>
    </row>
    <row r="1348" spans="4:4">
      <c r="D1348" s="583"/>
    </row>
    <row r="1349" spans="4:4">
      <c r="D1349" s="583"/>
    </row>
    <row r="1350" spans="4:4">
      <c r="D1350" s="583"/>
    </row>
    <row r="1351" spans="4:4">
      <c r="D1351" s="583"/>
    </row>
    <row r="1352" spans="4:4">
      <c r="D1352" s="583"/>
    </row>
    <row r="1353" spans="4:4">
      <c r="D1353" s="583"/>
    </row>
    <row r="1354" spans="4:4">
      <c r="D1354" s="583"/>
    </row>
    <row r="1355" spans="4:4">
      <c r="D1355" s="583"/>
    </row>
    <row r="1356" spans="4:4">
      <c r="D1356" s="583"/>
    </row>
    <row r="1357" spans="4:4">
      <c r="D1357" s="583"/>
    </row>
    <row r="1358" spans="4:4">
      <c r="D1358" s="583"/>
    </row>
    <row r="1359" spans="4:4">
      <c r="D1359" s="583"/>
    </row>
    <row r="1360" spans="4:4">
      <c r="D1360" s="583"/>
    </row>
    <row r="1361" spans="4:4">
      <c r="D1361" s="583"/>
    </row>
    <row r="1362" spans="4:4">
      <c r="D1362" s="583"/>
    </row>
    <row r="1363" spans="4:4">
      <c r="D1363" s="583"/>
    </row>
    <row r="1364" spans="4:4">
      <c r="D1364" s="583"/>
    </row>
    <row r="1365" spans="4:4">
      <c r="D1365" s="583"/>
    </row>
    <row r="1366" spans="4:4">
      <c r="D1366" s="583"/>
    </row>
    <row r="1367" spans="4:4">
      <c r="D1367" s="583"/>
    </row>
    <row r="1368" spans="4:4">
      <c r="D1368" s="583"/>
    </row>
    <row r="1369" spans="4:4">
      <c r="D1369" s="583"/>
    </row>
    <row r="1370" spans="4:4">
      <c r="D1370" s="583"/>
    </row>
    <row r="1371" spans="4:4">
      <c r="D1371" s="583"/>
    </row>
    <row r="1372" spans="4:4">
      <c r="D1372" s="583"/>
    </row>
    <row r="1373" spans="4:4">
      <c r="D1373" s="583"/>
    </row>
    <row r="1374" spans="4:4">
      <c r="D1374" s="583"/>
    </row>
    <row r="1375" spans="4:4">
      <c r="D1375" s="583"/>
    </row>
    <row r="1376" spans="4:4">
      <c r="D1376" s="583"/>
    </row>
    <row r="1377" spans="4:4">
      <c r="D1377" s="583"/>
    </row>
    <row r="1378" spans="4:4">
      <c r="D1378" s="583"/>
    </row>
    <row r="1379" spans="4:4">
      <c r="D1379" s="583"/>
    </row>
    <row r="1380" spans="4:4">
      <c r="D1380" s="583"/>
    </row>
    <row r="1381" spans="4:4">
      <c r="D1381" s="583"/>
    </row>
    <row r="1382" spans="4:4">
      <c r="D1382" s="583"/>
    </row>
    <row r="1383" spans="4:4">
      <c r="D1383" s="583"/>
    </row>
    <row r="1384" spans="4:4">
      <c r="D1384" s="583"/>
    </row>
    <row r="1385" spans="4:4">
      <c r="D1385" s="583"/>
    </row>
    <row r="1386" spans="4:4">
      <c r="D1386" s="583"/>
    </row>
    <row r="1387" spans="4:4">
      <c r="D1387" s="583"/>
    </row>
    <row r="1388" spans="4:4">
      <c r="D1388" s="583"/>
    </row>
    <row r="1389" spans="4:4">
      <c r="D1389" s="583"/>
    </row>
    <row r="1390" spans="4:4">
      <c r="D1390" s="583"/>
    </row>
    <row r="1391" spans="4:4">
      <c r="D1391" s="583"/>
    </row>
    <row r="1392" spans="4:4">
      <c r="D1392" s="583"/>
    </row>
    <row r="1393" spans="4:4">
      <c r="D1393" s="583"/>
    </row>
    <row r="1394" spans="4:4">
      <c r="D1394" s="583"/>
    </row>
    <row r="1395" spans="4:4">
      <c r="D1395" s="583"/>
    </row>
    <row r="1396" spans="4:4">
      <c r="D1396" s="583"/>
    </row>
    <row r="1397" spans="4:4">
      <c r="D1397" s="583"/>
    </row>
    <row r="1398" spans="4:4">
      <c r="D1398" s="583"/>
    </row>
    <row r="1399" spans="4:4">
      <c r="D1399" s="583"/>
    </row>
    <row r="1400" spans="4:4">
      <c r="D1400" s="583"/>
    </row>
    <row r="1401" spans="4:4">
      <c r="D1401" s="583"/>
    </row>
    <row r="1402" spans="4:4">
      <c r="D1402" s="583"/>
    </row>
    <row r="1403" spans="4:4">
      <c r="D1403" s="583"/>
    </row>
    <row r="1404" spans="4:4">
      <c r="D1404" s="583"/>
    </row>
    <row r="1405" spans="4:4">
      <c r="D1405" s="583"/>
    </row>
    <row r="1406" spans="4:4">
      <c r="D1406" s="583"/>
    </row>
    <row r="1407" spans="4:4">
      <c r="D1407" s="583"/>
    </row>
    <row r="1408" spans="4:4">
      <c r="D1408" s="583"/>
    </row>
    <row r="1409" spans="4:4">
      <c r="D1409" s="583"/>
    </row>
    <row r="1410" spans="4:4">
      <c r="D1410" s="583"/>
    </row>
    <row r="1411" spans="4:4">
      <c r="D1411" s="583"/>
    </row>
    <row r="1412" spans="4:4">
      <c r="D1412" s="583"/>
    </row>
    <row r="1413" spans="4:4">
      <c r="D1413" s="583"/>
    </row>
    <row r="1414" spans="4:4">
      <c r="D1414" s="583"/>
    </row>
    <row r="1415" spans="4:4">
      <c r="D1415" s="583"/>
    </row>
    <row r="1416" spans="4:4">
      <c r="D1416" s="583"/>
    </row>
    <row r="1417" spans="4:4">
      <c r="D1417" s="583"/>
    </row>
    <row r="1418" spans="4:4">
      <c r="D1418" s="583"/>
    </row>
    <row r="1419" spans="4:4">
      <c r="D1419" s="583"/>
    </row>
    <row r="1420" spans="4:4">
      <c r="D1420" s="583"/>
    </row>
    <row r="1421" spans="4:4">
      <c r="D1421" s="583"/>
    </row>
    <row r="1422" spans="4:4">
      <c r="D1422" s="583"/>
    </row>
    <row r="1423" spans="4:4">
      <c r="D1423" s="583"/>
    </row>
    <row r="1424" spans="4:4">
      <c r="D1424" s="583"/>
    </row>
    <row r="1425" spans="4:4">
      <c r="D1425" s="583"/>
    </row>
    <row r="1426" spans="4:4">
      <c r="D1426" s="583"/>
    </row>
    <row r="1427" spans="4:4">
      <c r="D1427" s="583"/>
    </row>
    <row r="1428" spans="4:4">
      <c r="D1428" s="583"/>
    </row>
    <row r="1429" spans="4:4">
      <c r="D1429" s="583"/>
    </row>
    <row r="1430" spans="4:4">
      <c r="D1430" s="583"/>
    </row>
    <row r="1431" spans="4:4">
      <c r="D1431" s="583"/>
    </row>
    <row r="1432" spans="4:4">
      <c r="D1432" s="583"/>
    </row>
    <row r="1433" spans="4:4">
      <c r="D1433" s="583"/>
    </row>
    <row r="1434" spans="4:4">
      <c r="D1434" s="583"/>
    </row>
    <row r="1435" spans="4:4">
      <c r="D1435" s="583"/>
    </row>
    <row r="1436" spans="4:4">
      <c r="D1436" s="583"/>
    </row>
    <row r="1437" spans="4:4">
      <c r="D1437" s="583"/>
    </row>
    <row r="1438" spans="4:4">
      <c r="D1438" s="583"/>
    </row>
    <row r="1439" spans="4:4">
      <c r="D1439" s="583"/>
    </row>
    <row r="1440" spans="4:4">
      <c r="D1440" s="583"/>
    </row>
    <row r="1441" spans="4:4">
      <c r="D1441" s="583"/>
    </row>
    <row r="1442" spans="4:4">
      <c r="D1442" s="583"/>
    </row>
    <row r="1443" spans="4:4">
      <c r="D1443" s="583"/>
    </row>
    <row r="1444" spans="4:4">
      <c r="D1444" s="583"/>
    </row>
    <row r="1445" spans="4:4">
      <c r="D1445" s="583"/>
    </row>
    <row r="1446" spans="4:4">
      <c r="D1446" s="583"/>
    </row>
    <row r="1447" spans="4:4">
      <c r="D1447" s="583"/>
    </row>
    <row r="1448" spans="4:4">
      <c r="D1448" s="583"/>
    </row>
    <row r="1449" spans="4:4">
      <c r="D1449" s="583"/>
    </row>
    <row r="1450" spans="4:4">
      <c r="D1450" s="583"/>
    </row>
    <row r="1451" spans="4:4">
      <c r="D1451" s="583"/>
    </row>
    <row r="1452" spans="4:4">
      <c r="D1452" s="583"/>
    </row>
    <row r="1453" spans="4:4">
      <c r="D1453" s="583"/>
    </row>
    <row r="1454" spans="4:4">
      <c r="D1454" s="583"/>
    </row>
    <row r="1455" spans="4:4">
      <c r="D1455" s="583"/>
    </row>
    <row r="1456" spans="4:4">
      <c r="D1456" s="583"/>
    </row>
    <row r="1457" spans="4:4">
      <c r="D1457" s="583"/>
    </row>
    <row r="1458" spans="4:4">
      <c r="D1458" s="583"/>
    </row>
    <row r="1459" spans="4:4">
      <c r="D1459" s="583"/>
    </row>
    <row r="1460" spans="4:4">
      <c r="D1460" s="583"/>
    </row>
    <row r="1461" spans="4:4">
      <c r="D1461" s="583"/>
    </row>
    <row r="1462" spans="4:4">
      <c r="D1462" s="583"/>
    </row>
    <row r="1463" spans="4:4">
      <c r="D1463" s="583"/>
    </row>
    <row r="1464" spans="4:4">
      <c r="D1464" s="583"/>
    </row>
    <row r="1465" spans="4:4">
      <c r="D1465" s="583"/>
    </row>
    <row r="1466" spans="4:4">
      <c r="D1466" s="583"/>
    </row>
    <row r="1467" spans="4:4">
      <c r="D1467" s="583"/>
    </row>
    <row r="1468" spans="4:4">
      <c r="D1468" s="583"/>
    </row>
    <row r="1469" spans="4:4">
      <c r="D1469" s="583"/>
    </row>
    <row r="1470" spans="4:4">
      <c r="D1470" s="583"/>
    </row>
    <row r="1471" spans="4:4">
      <c r="D1471" s="583"/>
    </row>
    <row r="1472" spans="4:4">
      <c r="D1472" s="583"/>
    </row>
    <row r="1473" spans="4:4">
      <c r="D1473" s="583"/>
    </row>
    <row r="1474" spans="4:4">
      <c r="D1474" s="583"/>
    </row>
    <row r="1475" spans="4:4">
      <c r="D1475" s="583"/>
    </row>
    <row r="1476" spans="4:4">
      <c r="D1476" s="583"/>
    </row>
    <row r="1477" spans="4:4">
      <c r="D1477" s="583"/>
    </row>
    <row r="1478" spans="4:4">
      <c r="D1478" s="583"/>
    </row>
    <row r="1479" spans="4:4">
      <c r="D1479" s="583"/>
    </row>
    <row r="1480" spans="4:4">
      <c r="D1480" s="583"/>
    </row>
    <row r="1481" spans="4:4">
      <c r="D1481" s="583"/>
    </row>
    <row r="1482" spans="4:4">
      <c r="D1482" s="583"/>
    </row>
    <row r="1483" spans="4:4">
      <c r="D1483" s="583"/>
    </row>
    <row r="1484" spans="4:4">
      <c r="D1484" s="583"/>
    </row>
    <row r="1485" spans="4:4">
      <c r="D1485" s="583"/>
    </row>
    <row r="1486" spans="4:4">
      <c r="D1486" s="583"/>
    </row>
    <row r="1487" spans="4:4">
      <c r="D1487" s="583"/>
    </row>
    <row r="1488" spans="4:4">
      <c r="D1488" s="583"/>
    </row>
    <row r="1489" spans="4:4">
      <c r="D1489" s="583"/>
    </row>
    <row r="1490" spans="4:4">
      <c r="D1490" s="583"/>
    </row>
    <row r="1491" spans="4:4">
      <c r="D1491" s="583"/>
    </row>
    <row r="1492" spans="4:4">
      <c r="D1492" s="583"/>
    </row>
    <row r="1493" spans="4:4">
      <c r="D1493" s="583"/>
    </row>
    <row r="1494" spans="4:4">
      <c r="D1494" s="583"/>
    </row>
    <row r="1495" spans="4:4">
      <c r="D1495" s="583"/>
    </row>
    <row r="1496" spans="4:4">
      <c r="D1496" s="583"/>
    </row>
    <row r="1497" spans="4:4">
      <c r="D1497" s="583"/>
    </row>
    <row r="1498" spans="4:4">
      <c r="D1498" s="583"/>
    </row>
    <row r="1499" spans="4:4">
      <c r="D1499" s="583"/>
    </row>
    <row r="1500" spans="4:4">
      <c r="D1500" s="583"/>
    </row>
    <row r="1501" spans="4:4">
      <c r="D1501" s="583"/>
    </row>
    <row r="1502" spans="4:4">
      <c r="D1502" s="583"/>
    </row>
    <row r="1503" spans="4:4">
      <c r="D1503" s="583"/>
    </row>
    <row r="1504" spans="4:4">
      <c r="D1504" s="583"/>
    </row>
    <row r="1505" spans="4:4">
      <c r="D1505" s="583"/>
    </row>
    <row r="1506" spans="4:4">
      <c r="D1506" s="583"/>
    </row>
    <row r="1507" spans="4:4">
      <c r="D1507" s="583"/>
    </row>
    <row r="1508" spans="4:4">
      <c r="D1508" s="583"/>
    </row>
    <row r="1509" spans="4:4">
      <c r="D1509" s="583"/>
    </row>
    <row r="1510" spans="4:4">
      <c r="D1510" s="583"/>
    </row>
    <row r="1511" spans="4:4">
      <c r="D1511" s="583"/>
    </row>
    <row r="1512" spans="4:4">
      <c r="D1512" s="583"/>
    </row>
    <row r="1513" spans="4:4">
      <c r="D1513" s="583"/>
    </row>
    <row r="1514" spans="4:4">
      <c r="D1514" s="583"/>
    </row>
    <row r="1515" spans="4:4">
      <c r="D1515" s="583"/>
    </row>
    <row r="1516" spans="4:4">
      <c r="D1516" s="583"/>
    </row>
    <row r="1517" spans="4:4">
      <c r="D1517" s="583"/>
    </row>
    <row r="1518" spans="4:4">
      <c r="D1518" s="583"/>
    </row>
    <row r="1519" spans="4:4">
      <c r="D1519" s="583"/>
    </row>
    <row r="1520" spans="4:4">
      <c r="D1520" s="583"/>
    </row>
    <row r="1521" spans="4:4">
      <c r="D1521" s="583"/>
    </row>
    <row r="1522" spans="4:4">
      <c r="D1522" s="583"/>
    </row>
    <row r="1523" spans="4:4">
      <c r="D1523" s="583"/>
    </row>
    <row r="1524" spans="4:4">
      <c r="D1524" s="583"/>
    </row>
    <row r="1525" spans="4:4">
      <c r="D1525" s="583"/>
    </row>
    <row r="1526" spans="4:4">
      <c r="D1526" s="583"/>
    </row>
    <row r="1527" spans="4:4">
      <c r="D1527" s="583"/>
    </row>
    <row r="1528" spans="4:4">
      <c r="D1528" s="583"/>
    </row>
    <row r="1529" spans="4:4">
      <c r="D1529" s="583"/>
    </row>
    <row r="1530" spans="4:4">
      <c r="D1530" s="583"/>
    </row>
    <row r="1531" spans="4:4">
      <c r="D1531" s="583"/>
    </row>
    <row r="1532" spans="4:4">
      <c r="D1532" s="583"/>
    </row>
    <row r="1533" spans="4:4">
      <c r="D1533" s="583"/>
    </row>
    <row r="1534" spans="4:4">
      <c r="D1534" s="583"/>
    </row>
    <row r="1535" spans="4:4">
      <c r="D1535" s="583"/>
    </row>
    <row r="1536" spans="4:4">
      <c r="D1536" s="583"/>
    </row>
    <row r="1537" spans="4:4">
      <c r="D1537" s="583"/>
    </row>
    <row r="1538" spans="4:4">
      <c r="D1538" s="583"/>
    </row>
    <row r="1539" spans="4:4">
      <c r="D1539" s="583"/>
    </row>
    <row r="1540" spans="4:4">
      <c r="D1540" s="583"/>
    </row>
    <row r="1541" spans="4:4">
      <c r="D1541" s="583"/>
    </row>
    <row r="1542" spans="4:4">
      <c r="D1542" s="583"/>
    </row>
    <row r="1543" spans="4:4">
      <c r="D1543" s="583"/>
    </row>
    <row r="1544" spans="4:4">
      <c r="D1544" s="583"/>
    </row>
    <row r="1545" spans="4:4">
      <c r="D1545" s="583"/>
    </row>
    <row r="1546" spans="4:4">
      <c r="D1546" s="583"/>
    </row>
    <row r="1547" spans="4:4">
      <c r="D1547" s="583"/>
    </row>
    <row r="1548" spans="4:4">
      <c r="D1548" s="583"/>
    </row>
    <row r="1549" spans="4:4">
      <c r="D1549" s="583"/>
    </row>
    <row r="1550" spans="4:4">
      <c r="D1550" s="583"/>
    </row>
    <row r="1551" spans="4:4">
      <c r="D1551" s="583"/>
    </row>
    <row r="1552" spans="4:4">
      <c r="D1552" s="583"/>
    </row>
    <row r="1553" spans="4:4">
      <c r="D1553" s="583"/>
    </row>
    <row r="1554" spans="4:4">
      <c r="D1554" s="583"/>
    </row>
    <row r="1555" spans="4:4">
      <c r="D1555" s="583"/>
    </row>
    <row r="1556" spans="4:4">
      <c r="D1556" s="583"/>
    </row>
    <row r="1557" spans="4:4">
      <c r="D1557" s="583"/>
    </row>
    <row r="1558" spans="4:4">
      <c r="D1558" s="583"/>
    </row>
    <row r="1559" spans="4:4">
      <c r="D1559" s="583"/>
    </row>
    <row r="1560" spans="4:4">
      <c r="D1560" s="583"/>
    </row>
    <row r="1561" spans="4:4">
      <c r="D1561" s="583"/>
    </row>
    <row r="1562" spans="4:4">
      <c r="D1562" s="583"/>
    </row>
    <row r="1563" spans="4:4">
      <c r="D1563" s="583"/>
    </row>
    <row r="1564" spans="4:4">
      <c r="D1564" s="583"/>
    </row>
    <row r="1565" spans="4:4">
      <c r="D1565" s="583"/>
    </row>
    <row r="1566" spans="4:4">
      <c r="D1566" s="583"/>
    </row>
    <row r="1567" spans="4:4">
      <c r="D1567" s="583"/>
    </row>
    <row r="1568" spans="4:4">
      <c r="D1568" s="583"/>
    </row>
    <row r="1569" spans="4:4">
      <c r="D1569" s="583"/>
    </row>
    <row r="1570" spans="4:4">
      <c r="D1570" s="583"/>
    </row>
    <row r="1571" spans="4:4">
      <c r="D1571" s="583"/>
    </row>
    <row r="1572" spans="4:4">
      <c r="D1572" s="583"/>
    </row>
    <row r="1573" spans="4:4">
      <c r="D1573" s="583"/>
    </row>
    <row r="1574" spans="4:4">
      <c r="D1574" s="583"/>
    </row>
    <row r="1575" spans="4:4">
      <c r="D1575" s="583"/>
    </row>
    <row r="1576" spans="4:4">
      <c r="D1576" s="583"/>
    </row>
    <row r="1577" spans="4:4">
      <c r="D1577" s="583"/>
    </row>
    <row r="1578" spans="4:4">
      <c r="D1578" s="583"/>
    </row>
    <row r="1579" spans="4:4">
      <c r="D1579" s="583"/>
    </row>
    <row r="1580" spans="4:4">
      <c r="D1580" s="583"/>
    </row>
    <row r="1581" spans="4:4">
      <c r="D1581" s="583"/>
    </row>
    <row r="1582" spans="4:4">
      <c r="D1582" s="583"/>
    </row>
    <row r="1583" spans="4:4">
      <c r="D1583" s="583"/>
    </row>
    <row r="1584" spans="4:4">
      <c r="D1584" s="583"/>
    </row>
    <row r="1585" spans="4:4">
      <c r="D1585" s="583"/>
    </row>
    <row r="1586" spans="4:4">
      <c r="D1586" s="583"/>
    </row>
    <row r="1587" spans="4:4">
      <c r="D1587" s="583"/>
    </row>
    <row r="1588" spans="4:4">
      <c r="D1588" s="583"/>
    </row>
    <row r="1589" spans="4:4">
      <c r="D1589" s="583"/>
    </row>
    <row r="1590" spans="4:4">
      <c r="D1590" s="583"/>
    </row>
    <row r="1591" spans="4:4">
      <c r="D1591" s="583"/>
    </row>
    <row r="1592" spans="4:4">
      <c r="D1592" s="583"/>
    </row>
    <row r="1593" spans="4:4">
      <c r="D1593" s="583"/>
    </row>
    <row r="1594" spans="4:4">
      <c r="D1594" s="583"/>
    </row>
    <row r="1595" spans="4:4">
      <c r="D1595" s="583"/>
    </row>
    <row r="1596" spans="4:4">
      <c r="D1596" s="583"/>
    </row>
    <row r="1597" spans="4:4">
      <c r="D1597" s="583"/>
    </row>
    <row r="1598" spans="4:4">
      <c r="D1598" s="583"/>
    </row>
    <row r="1599" spans="4:4">
      <c r="D1599" s="583"/>
    </row>
    <row r="1600" spans="4:4">
      <c r="D1600" s="583"/>
    </row>
    <row r="1601" spans="4:4">
      <c r="D1601" s="583"/>
    </row>
    <row r="1602" spans="4:4">
      <c r="D1602" s="583"/>
    </row>
    <row r="1603" spans="4:4">
      <c r="D1603" s="583"/>
    </row>
    <row r="1604" spans="4:4">
      <c r="D1604" s="583"/>
    </row>
    <row r="1605" spans="4:4">
      <c r="D1605" s="583"/>
    </row>
    <row r="1606" spans="4:4">
      <c r="D1606" s="583"/>
    </row>
    <row r="1607" spans="4:4">
      <c r="D1607" s="583"/>
    </row>
    <row r="1608" spans="4:4">
      <c r="D1608" s="583"/>
    </row>
    <row r="1609" spans="4:4">
      <c r="D1609" s="583"/>
    </row>
    <row r="1610" spans="4:4">
      <c r="D1610" s="583"/>
    </row>
    <row r="1611" spans="4:4">
      <c r="D1611" s="583"/>
    </row>
    <row r="1612" spans="4:4">
      <c r="D1612" s="583"/>
    </row>
    <row r="1613" spans="4:4">
      <c r="D1613" s="583"/>
    </row>
    <row r="1614" spans="4:4">
      <c r="D1614" s="583"/>
    </row>
    <row r="1615" spans="4:4">
      <c r="D1615" s="583"/>
    </row>
    <row r="1616" spans="4:4">
      <c r="D1616" s="583"/>
    </row>
    <row r="1617" spans="4:4">
      <c r="D1617" s="583"/>
    </row>
    <row r="1618" spans="4:4">
      <c r="D1618" s="583"/>
    </row>
    <row r="1619" spans="4:4">
      <c r="D1619" s="583"/>
    </row>
    <row r="1620" spans="4:4">
      <c r="D1620" s="583"/>
    </row>
    <row r="1621" spans="4:4">
      <c r="D1621" s="583"/>
    </row>
    <row r="1622" spans="4:4">
      <c r="D1622" s="583"/>
    </row>
    <row r="1623" spans="4:4">
      <c r="D1623" s="583"/>
    </row>
    <row r="1624" spans="4:4">
      <c r="D1624" s="583"/>
    </row>
    <row r="1625" spans="4:4">
      <c r="D1625" s="583"/>
    </row>
    <row r="1626" spans="4:4">
      <c r="D1626" s="583"/>
    </row>
    <row r="1627" spans="4:4">
      <c r="D1627" s="583"/>
    </row>
    <row r="1628" spans="4:4">
      <c r="D1628" s="583"/>
    </row>
    <row r="1629" spans="4:4">
      <c r="D1629" s="583"/>
    </row>
    <row r="1630" spans="4:4">
      <c r="D1630" s="583"/>
    </row>
    <row r="1631" spans="4:4">
      <c r="D1631" s="583"/>
    </row>
    <row r="1632" spans="4:4">
      <c r="D1632" s="583"/>
    </row>
    <row r="1633" spans="4:4">
      <c r="D1633" s="583"/>
    </row>
    <row r="1634" spans="4:4">
      <c r="D1634" s="583"/>
    </row>
    <row r="1635" spans="4:4">
      <c r="D1635" s="583"/>
    </row>
    <row r="1636" spans="4:4">
      <c r="D1636" s="583"/>
    </row>
    <row r="1637" spans="4:4">
      <c r="D1637" s="583"/>
    </row>
    <row r="1638" spans="4:4">
      <c r="D1638" s="583"/>
    </row>
    <row r="1639" spans="4:4">
      <c r="D1639" s="583"/>
    </row>
    <row r="1640" spans="4:4">
      <c r="D1640" s="583"/>
    </row>
    <row r="1641" spans="4:4">
      <c r="D1641" s="583"/>
    </row>
    <row r="1642" spans="4:4">
      <c r="D1642" s="583"/>
    </row>
    <row r="1643" spans="4:4">
      <c r="D1643" s="583"/>
    </row>
    <row r="1644" spans="4:4">
      <c r="D1644" s="583"/>
    </row>
    <row r="1645" spans="4:4">
      <c r="D1645" s="583"/>
    </row>
    <row r="1646" spans="4:4">
      <c r="D1646" s="583"/>
    </row>
    <row r="1647" spans="4:4">
      <c r="D1647" s="583"/>
    </row>
    <row r="1648" spans="4:4">
      <c r="D1648" s="583"/>
    </row>
    <row r="1649" spans="4:4">
      <c r="D1649" s="583"/>
    </row>
    <row r="1650" spans="4:4">
      <c r="D1650" s="583"/>
    </row>
    <row r="1651" spans="4:4">
      <c r="D1651" s="583"/>
    </row>
    <row r="1652" spans="4:4">
      <c r="D1652" s="583"/>
    </row>
    <row r="1653" spans="4:4">
      <c r="D1653" s="583"/>
    </row>
    <row r="1654" spans="4:4">
      <c r="D1654" s="583"/>
    </row>
    <row r="1655" spans="4:4">
      <c r="D1655" s="583"/>
    </row>
    <row r="1656" spans="4:4">
      <c r="D1656" s="583"/>
    </row>
    <row r="1657" spans="4:4">
      <c r="D1657" s="583"/>
    </row>
    <row r="1658" spans="4:4">
      <c r="D1658" s="583"/>
    </row>
    <row r="1659" spans="4:4">
      <c r="D1659" s="583"/>
    </row>
    <row r="1660" spans="4:4">
      <c r="D1660" s="583"/>
    </row>
    <row r="1661" spans="4:4">
      <c r="D1661" s="583"/>
    </row>
    <row r="1662" spans="4:4">
      <c r="D1662" s="583"/>
    </row>
    <row r="1663" spans="4:4">
      <c r="D1663" s="583"/>
    </row>
    <row r="1664" spans="4:4">
      <c r="D1664" s="583"/>
    </row>
    <row r="1665" spans="4:4">
      <c r="D1665" s="583"/>
    </row>
    <row r="1666" spans="4:4">
      <c r="D1666" s="583"/>
    </row>
    <row r="1667" spans="4:4">
      <c r="D1667" s="583"/>
    </row>
    <row r="1668" spans="4:4">
      <c r="D1668" s="583"/>
    </row>
    <row r="1669" spans="4:4">
      <c r="D1669" s="583"/>
    </row>
    <row r="1670" spans="4:4">
      <c r="D1670" s="583"/>
    </row>
    <row r="1671" spans="4:4">
      <c r="D1671" s="583"/>
    </row>
    <row r="1672" spans="4:4">
      <c r="D1672" s="583"/>
    </row>
    <row r="1673" spans="4:4">
      <c r="D1673" s="583"/>
    </row>
    <row r="1674" spans="4:4">
      <c r="D1674" s="583"/>
    </row>
    <row r="1675" spans="4:4">
      <c r="D1675" s="583"/>
    </row>
    <row r="1676" spans="4:4">
      <c r="D1676" s="583"/>
    </row>
    <row r="1677" spans="4:4">
      <c r="D1677" s="583"/>
    </row>
    <row r="1678" spans="4:4">
      <c r="D1678" s="583"/>
    </row>
    <row r="1679" spans="4:4">
      <c r="D1679" s="583"/>
    </row>
    <row r="1680" spans="4:4">
      <c r="D1680" s="583"/>
    </row>
    <row r="1681" spans="4:4">
      <c r="D1681" s="583"/>
    </row>
    <row r="1682" spans="4:4">
      <c r="D1682" s="583"/>
    </row>
    <row r="1683" spans="4:4">
      <c r="D1683" s="583"/>
    </row>
    <row r="1684" spans="4:4">
      <c r="D1684" s="583"/>
    </row>
    <row r="1685" spans="4:4">
      <c r="D1685" s="583"/>
    </row>
    <row r="1686" spans="4:4">
      <c r="D1686" s="583"/>
    </row>
    <row r="1687" spans="4:4">
      <c r="D1687" s="583"/>
    </row>
    <row r="1688" spans="4:4">
      <c r="D1688" s="583"/>
    </row>
    <row r="1689" spans="4:4">
      <c r="D1689" s="583"/>
    </row>
    <row r="1690" spans="4:4">
      <c r="D1690" s="583"/>
    </row>
    <row r="1691" spans="4:4">
      <c r="D1691" s="583"/>
    </row>
    <row r="1692" spans="4:4">
      <c r="D1692" s="583"/>
    </row>
    <row r="1693" spans="4:4">
      <c r="D1693" s="583"/>
    </row>
    <row r="1694" spans="4:4">
      <c r="D1694" s="583"/>
    </row>
    <row r="1695" spans="4:4">
      <c r="D1695" s="583"/>
    </row>
    <row r="1696" spans="4:4">
      <c r="D1696" s="583"/>
    </row>
    <row r="1697" spans="4:4">
      <c r="D1697" s="583"/>
    </row>
    <row r="1698" spans="4:4">
      <c r="D1698" s="583"/>
    </row>
    <row r="1699" spans="4:4">
      <c r="D1699" s="583"/>
    </row>
    <row r="1700" spans="4:4">
      <c r="D1700" s="583"/>
    </row>
    <row r="1701" spans="4:4">
      <c r="D1701" s="583"/>
    </row>
    <row r="1702" spans="4:4">
      <c r="D1702" s="583"/>
    </row>
    <row r="1703" spans="4:4">
      <c r="D1703" s="583"/>
    </row>
    <row r="1704" spans="4:4">
      <c r="D1704" s="583"/>
    </row>
    <row r="1705" spans="4:4">
      <c r="D1705" s="583"/>
    </row>
    <row r="1706" spans="4:4">
      <c r="D1706" s="583"/>
    </row>
    <row r="1707" spans="4:4">
      <c r="D1707" s="583"/>
    </row>
    <row r="1708" spans="4:4">
      <c r="D1708" s="583"/>
    </row>
    <row r="1709" spans="4:4">
      <c r="D1709" s="583"/>
    </row>
    <row r="1710" spans="4:4">
      <c r="D1710" s="583"/>
    </row>
    <row r="1711" spans="4:4">
      <c r="D1711" s="583"/>
    </row>
    <row r="1712" spans="4:4">
      <c r="D1712" s="583"/>
    </row>
    <row r="1713" spans="4:4">
      <c r="D1713" s="583"/>
    </row>
    <row r="1714" spans="4:4">
      <c r="D1714" s="583"/>
    </row>
    <row r="1715" spans="4:4">
      <c r="D1715" s="583"/>
    </row>
    <row r="1716" spans="4:4">
      <c r="D1716" s="583"/>
    </row>
    <row r="1717" spans="4:4">
      <c r="D1717" s="583"/>
    </row>
    <row r="1718" spans="4:4">
      <c r="D1718" s="583"/>
    </row>
    <row r="1719" spans="4:4">
      <c r="D1719" s="583"/>
    </row>
    <row r="1720" spans="4:4">
      <c r="D1720" s="583"/>
    </row>
    <row r="1721" spans="4:4">
      <c r="D1721" s="583"/>
    </row>
    <row r="1722" spans="4:4">
      <c r="D1722" s="583"/>
    </row>
    <row r="1723" spans="4:4">
      <c r="D1723" s="583"/>
    </row>
    <row r="1724" spans="4:4">
      <c r="D1724" s="583"/>
    </row>
    <row r="1725" spans="4:4">
      <c r="D1725" s="583"/>
    </row>
    <row r="1726" spans="4:4">
      <c r="D1726" s="583"/>
    </row>
    <row r="1727" spans="4:4">
      <c r="D1727" s="583"/>
    </row>
    <row r="1728" spans="4:4">
      <c r="D1728" s="583"/>
    </row>
    <row r="1729" spans="4:4">
      <c r="D1729" s="583"/>
    </row>
    <row r="1730" spans="4:4">
      <c r="D1730" s="583"/>
    </row>
    <row r="1731" spans="4:4">
      <c r="D1731" s="583"/>
    </row>
    <row r="1732" spans="4:4">
      <c r="D1732" s="583"/>
    </row>
    <row r="1733" spans="4:4">
      <c r="D1733" s="583"/>
    </row>
    <row r="1734" spans="4:4">
      <c r="D1734" s="583"/>
    </row>
    <row r="1735" spans="4:4">
      <c r="D1735" s="583"/>
    </row>
    <row r="1736" spans="4:4">
      <c r="D1736" s="583"/>
    </row>
    <row r="1737" spans="4:4">
      <c r="D1737" s="583"/>
    </row>
    <row r="1738" spans="4:4">
      <c r="D1738" s="583"/>
    </row>
    <row r="1739" spans="4:4">
      <c r="D1739" s="583"/>
    </row>
    <row r="1740" spans="4:4">
      <c r="D1740" s="583"/>
    </row>
    <row r="1741" spans="4:4">
      <c r="D1741" s="583"/>
    </row>
    <row r="1742" spans="4:4">
      <c r="D1742" s="583"/>
    </row>
    <row r="1743" spans="4:4">
      <c r="D1743" s="583"/>
    </row>
    <row r="1744" spans="4:4">
      <c r="D1744" s="583"/>
    </row>
    <row r="1745" spans="4:4">
      <c r="D1745" s="583"/>
    </row>
    <row r="1746" spans="4:4">
      <c r="D1746" s="583"/>
    </row>
    <row r="1747" spans="4:4">
      <c r="D1747" s="583"/>
    </row>
    <row r="1748" spans="4:4">
      <c r="D1748" s="583"/>
    </row>
    <row r="1749" spans="4:4">
      <c r="D1749" s="583"/>
    </row>
    <row r="1750" spans="4:4">
      <c r="D1750" s="583"/>
    </row>
    <row r="1751" spans="4:4">
      <c r="D1751" s="583"/>
    </row>
    <row r="1752" spans="4:4">
      <c r="D1752" s="583"/>
    </row>
    <row r="1753" spans="4:4">
      <c r="D1753" s="583"/>
    </row>
    <row r="1754" spans="4:4">
      <c r="D1754" s="583"/>
    </row>
    <row r="1755" spans="4:4">
      <c r="D1755" s="583"/>
    </row>
    <row r="1756" spans="4:4">
      <c r="D1756" s="583"/>
    </row>
    <row r="1757" spans="4:4">
      <c r="D1757" s="583"/>
    </row>
    <row r="1758" spans="4:4">
      <c r="D1758" s="583"/>
    </row>
    <row r="1759" spans="4:4">
      <c r="D1759" s="583"/>
    </row>
    <row r="1760" spans="4:4">
      <c r="D1760" s="583"/>
    </row>
    <row r="1761" spans="4:4">
      <c r="D1761" s="583"/>
    </row>
    <row r="1762" spans="4:4">
      <c r="D1762" s="583"/>
    </row>
    <row r="1763" spans="4:4">
      <c r="D1763" s="583"/>
    </row>
    <row r="1764" spans="4:4">
      <c r="D1764" s="583"/>
    </row>
    <row r="1765" spans="4:4">
      <c r="D1765" s="583"/>
    </row>
    <row r="1766" spans="4:4">
      <c r="D1766" s="583"/>
    </row>
    <row r="1767" spans="4:4">
      <c r="D1767" s="583"/>
    </row>
    <row r="1768" spans="4:4">
      <c r="D1768" s="583"/>
    </row>
    <row r="1769" spans="4:4">
      <c r="D1769" s="583"/>
    </row>
    <row r="1770" spans="4:4">
      <c r="D1770" s="583"/>
    </row>
    <row r="1771" spans="4:4">
      <c r="D1771" s="583"/>
    </row>
    <row r="1772" spans="4:4">
      <c r="D1772" s="583"/>
    </row>
    <row r="1773" spans="4:4">
      <c r="D1773" s="583"/>
    </row>
    <row r="1774" spans="4:4">
      <c r="D1774" s="583"/>
    </row>
    <row r="1775" spans="4:4">
      <c r="D1775" s="583"/>
    </row>
    <row r="1776" spans="4:4">
      <c r="D1776" s="583"/>
    </row>
    <row r="1777" spans="4:4">
      <c r="D1777" s="583"/>
    </row>
    <row r="1778" spans="4:4">
      <c r="D1778" s="583"/>
    </row>
    <row r="1779" spans="4:4">
      <c r="D1779" s="583"/>
    </row>
    <row r="1780" spans="4:4">
      <c r="D1780" s="583"/>
    </row>
    <row r="1781" spans="4:4">
      <c r="D1781" s="583"/>
    </row>
    <row r="1782" spans="4:4">
      <c r="D1782" s="583"/>
    </row>
    <row r="1783" spans="4:4">
      <c r="D1783" s="583"/>
    </row>
    <row r="1784" spans="4:4">
      <c r="D1784" s="583"/>
    </row>
    <row r="1785" spans="4:4">
      <c r="D1785" s="583"/>
    </row>
    <row r="1786" spans="4:4">
      <c r="D1786" s="583"/>
    </row>
    <row r="1787" spans="4:4">
      <c r="D1787" s="583"/>
    </row>
    <row r="1788" spans="4:4">
      <c r="D1788" s="583"/>
    </row>
    <row r="1789" spans="4:4">
      <c r="D1789" s="583"/>
    </row>
    <row r="1790" spans="4:4">
      <c r="D1790" s="583"/>
    </row>
    <row r="1791" spans="4:4">
      <c r="D1791" s="583"/>
    </row>
    <row r="1792" spans="4:4">
      <c r="D1792" s="583"/>
    </row>
    <row r="1793" spans="4:4">
      <c r="D1793" s="583"/>
    </row>
    <row r="1794" spans="4:4">
      <c r="D1794" s="583"/>
    </row>
    <row r="1795" spans="4:4">
      <c r="D1795" s="583"/>
    </row>
    <row r="1796" spans="4:4">
      <c r="D1796" s="583"/>
    </row>
    <row r="1797" spans="4:4">
      <c r="D1797" s="583"/>
    </row>
    <row r="1798" spans="4:4">
      <c r="D1798" s="583"/>
    </row>
    <row r="1799" spans="4:4">
      <c r="D1799" s="583"/>
    </row>
    <row r="1800" spans="4:4">
      <c r="D1800" s="583"/>
    </row>
    <row r="1801" spans="4:4">
      <c r="D1801" s="583"/>
    </row>
    <row r="1802" spans="4:4">
      <c r="D1802" s="583"/>
    </row>
    <row r="1803" spans="4:4">
      <c r="D1803" s="583"/>
    </row>
    <row r="1804" spans="4:4">
      <c r="D1804" s="583"/>
    </row>
    <row r="1805" spans="4:4">
      <c r="D1805" s="583"/>
    </row>
    <row r="1806" spans="4:4">
      <c r="D1806" s="583"/>
    </row>
    <row r="1807" spans="4:4">
      <c r="D1807" s="583"/>
    </row>
    <row r="1808" spans="4:4">
      <c r="D1808" s="583"/>
    </row>
    <row r="1809" spans="4:4">
      <c r="D1809" s="583"/>
    </row>
    <row r="1810" spans="4:4">
      <c r="D1810" s="583"/>
    </row>
    <row r="1811" spans="4:4">
      <c r="D1811" s="583"/>
    </row>
    <row r="1812" spans="4:4">
      <c r="D1812" s="583"/>
    </row>
    <row r="1813" spans="4:4">
      <c r="D1813" s="583"/>
    </row>
    <row r="1814" spans="4:4">
      <c r="D1814" s="583"/>
    </row>
    <row r="1815" spans="4:4">
      <c r="D1815" s="583"/>
    </row>
    <row r="1816" spans="4:4">
      <c r="D1816" s="583"/>
    </row>
    <row r="1817" spans="4:4">
      <c r="D1817" s="583"/>
    </row>
    <row r="1818" spans="4:4">
      <c r="D1818" s="583"/>
    </row>
    <row r="1819" spans="4:4">
      <c r="D1819" s="583"/>
    </row>
    <row r="1820" spans="4:4">
      <c r="D1820" s="583"/>
    </row>
    <row r="1821" spans="4:4">
      <c r="D1821" s="583"/>
    </row>
    <row r="1822" spans="4:4">
      <c r="D1822" s="583"/>
    </row>
    <row r="1823" spans="4:4">
      <c r="D1823" s="583"/>
    </row>
    <row r="1824" spans="4:4">
      <c r="D1824" s="583"/>
    </row>
    <row r="1825" spans="4:4">
      <c r="D1825" s="583"/>
    </row>
    <row r="1826" spans="4:4">
      <c r="D1826" s="583"/>
    </row>
    <row r="1827" spans="4:4">
      <c r="D1827" s="583"/>
    </row>
    <row r="1828" spans="4:4">
      <c r="D1828" s="583"/>
    </row>
    <row r="1829" spans="4:4">
      <c r="D1829" s="583"/>
    </row>
    <row r="1830" spans="4:4">
      <c r="D1830" s="583"/>
    </row>
    <row r="1831" spans="4:4">
      <c r="D1831" s="583"/>
    </row>
    <row r="1832" spans="4:4">
      <c r="D1832" s="583"/>
    </row>
    <row r="1833" spans="4:4">
      <c r="D1833" s="583"/>
    </row>
    <row r="1834" spans="4:4">
      <c r="D1834" s="583"/>
    </row>
    <row r="1835" spans="4:4">
      <c r="D1835" s="583"/>
    </row>
    <row r="1836" spans="4:4">
      <c r="D1836" s="583"/>
    </row>
    <row r="1837" spans="4:4">
      <c r="D1837" s="583"/>
    </row>
    <row r="1838" spans="4:4">
      <c r="D1838" s="583"/>
    </row>
    <row r="1839" spans="4:4">
      <c r="D1839" s="583"/>
    </row>
    <row r="1840" spans="4:4">
      <c r="D1840" s="583"/>
    </row>
    <row r="1841" spans="4:4">
      <c r="D1841" s="583"/>
    </row>
    <row r="1842" spans="4:4">
      <c r="D1842" s="583"/>
    </row>
    <row r="1843" spans="4:4">
      <c r="D1843" s="583"/>
    </row>
    <row r="1844" spans="4:4">
      <c r="D1844" s="583"/>
    </row>
    <row r="1845" spans="4:4">
      <c r="D1845" s="583"/>
    </row>
    <row r="1846" spans="4:4">
      <c r="D1846" s="583"/>
    </row>
    <row r="1847" spans="4:4">
      <c r="D1847" s="583"/>
    </row>
    <row r="1848" spans="4:4">
      <c r="D1848" s="583"/>
    </row>
    <row r="1849" spans="4:4">
      <c r="D1849" s="583"/>
    </row>
    <row r="1850" spans="4:4">
      <c r="D1850" s="583"/>
    </row>
    <row r="1851" spans="4:4">
      <c r="D1851" s="583"/>
    </row>
    <row r="1852" spans="4:4">
      <c r="D1852" s="583"/>
    </row>
    <row r="1853" spans="4:4">
      <c r="D1853" s="583"/>
    </row>
    <row r="1854" spans="4:4">
      <c r="D1854" s="583"/>
    </row>
    <row r="1855" spans="4:4">
      <c r="D1855" s="583"/>
    </row>
    <row r="1856" spans="4:4">
      <c r="D1856" s="583"/>
    </row>
    <row r="1857" spans="4:4">
      <c r="D1857" s="583"/>
    </row>
    <row r="1858" spans="4:4">
      <c r="D1858" s="583"/>
    </row>
    <row r="1859" spans="4:4">
      <c r="D1859" s="583"/>
    </row>
    <row r="1860" spans="4:4">
      <c r="D1860" s="583"/>
    </row>
    <row r="1861" spans="4:4">
      <c r="D1861" s="583"/>
    </row>
    <row r="1862" spans="4:4">
      <c r="D1862" s="583"/>
    </row>
    <row r="1863" spans="4:4">
      <c r="D1863" s="583"/>
    </row>
    <row r="1864" spans="4:4">
      <c r="D1864" s="583"/>
    </row>
    <row r="1865" spans="4:4">
      <c r="D1865" s="583"/>
    </row>
    <row r="1866" spans="4:4">
      <c r="D1866" s="583"/>
    </row>
    <row r="1867" spans="4:4">
      <c r="D1867" s="583"/>
    </row>
    <row r="1868" spans="4:4">
      <c r="D1868" s="583"/>
    </row>
    <row r="1869" spans="4:4">
      <c r="D1869" s="583"/>
    </row>
    <row r="1870" spans="4:4">
      <c r="D1870" s="583"/>
    </row>
    <row r="1871" spans="4:4">
      <c r="D1871" s="583"/>
    </row>
    <row r="1872" spans="4:4">
      <c r="D1872" s="583"/>
    </row>
    <row r="1873" spans="4:4">
      <c r="D1873" s="583"/>
    </row>
    <row r="1874" spans="4:4">
      <c r="D1874" s="583"/>
    </row>
    <row r="1875" spans="4:4">
      <c r="D1875" s="583"/>
    </row>
    <row r="1876" spans="4:4">
      <c r="D1876" s="583"/>
    </row>
    <row r="1877" spans="4:4">
      <c r="D1877" s="583"/>
    </row>
    <row r="1878" spans="4:4">
      <c r="D1878" s="583"/>
    </row>
    <row r="1879" spans="4:4">
      <c r="D1879" s="583"/>
    </row>
    <row r="1880" spans="4:4">
      <c r="D1880" s="583"/>
    </row>
    <row r="1881" spans="4:4">
      <c r="D1881" s="583"/>
    </row>
    <row r="1882" spans="4:4">
      <c r="D1882" s="583"/>
    </row>
    <row r="1883" spans="4:4">
      <c r="D1883" s="583"/>
    </row>
    <row r="1884" spans="4:4">
      <c r="D1884" s="583"/>
    </row>
    <row r="1885" spans="4:4">
      <c r="D1885" s="583"/>
    </row>
    <row r="1886" spans="4:4">
      <c r="D1886" s="583"/>
    </row>
    <row r="1887" spans="4:4">
      <c r="D1887" s="583"/>
    </row>
    <row r="1888" spans="4:4">
      <c r="D1888" s="583"/>
    </row>
    <row r="1889" spans="4:4">
      <c r="D1889" s="583"/>
    </row>
    <row r="1890" spans="4:4">
      <c r="D1890" s="583"/>
    </row>
    <row r="1891" spans="4:4">
      <c r="D1891" s="583"/>
    </row>
    <row r="1892" spans="4:4">
      <c r="D1892" s="583"/>
    </row>
    <row r="1893" spans="4:4">
      <c r="D1893" s="583"/>
    </row>
    <row r="1894" spans="4:4">
      <c r="D1894" s="583"/>
    </row>
    <row r="1895" spans="4:4">
      <c r="D1895" s="583"/>
    </row>
    <row r="1896" spans="4:4">
      <c r="D1896" s="583"/>
    </row>
    <row r="1897" spans="4:4">
      <c r="D1897" s="583"/>
    </row>
    <row r="1898" spans="4:4">
      <c r="D1898" s="583"/>
    </row>
    <row r="1899" spans="4:4">
      <c r="D1899" s="583"/>
    </row>
    <row r="1900" spans="4:4">
      <c r="D1900" s="583"/>
    </row>
    <row r="1901" spans="4:4">
      <c r="D1901" s="583"/>
    </row>
    <row r="1902" spans="4:4">
      <c r="D1902" s="583"/>
    </row>
    <row r="1903" spans="4:4">
      <c r="D1903" s="583"/>
    </row>
    <row r="1904" spans="4:4">
      <c r="D1904" s="583"/>
    </row>
    <row r="1905" spans="4:4">
      <c r="D1905" s="583"/>
    </row>
    <row r="1906" spans="4:4">
      <c r="D1906" s="583"/>
    </row>
    <row r="1907" spans="4:4">
      <c r="D1907" s="583"/>
    </row>
    <row r="1908" spans="4:4">
      <c r="D1908" s="583"/>
    </row>
    <row r="1909" spans="4:4">
      <c r="D1909" s="583"/>
    </row>
    <row r="1910" spans="4:4">
      <c r="D1910" s="583"/>
    </row>
    <row r="1911" spans="4:4">
      <c r="D1911" s="583"/>
    </row>
    <row r="1912" spans="4:4">
      <c r="D1912" s="583"/>
    </row>
    <row r="1913" spans="4:4">
      <c r="D1913" s="583"/>
    </row>
    <row r="1914" spans="4:4">
      <c r="D1914" s="583"/>
    </row>
    <row r="1915" spans="4:4">
      <c r="D1915" s="583"/>
    </row>
    <row r="1916" spans="4:4">
      <c r="D1916" s="583"/>
    </row>
    <row r="1917" spans="4:4">
      <c r="D1917" s="583"/>
    </row>
    <row r="1918" spans="4:4">
      <c r="D1918" s="583"/>
    </row>
    <row r="1919" spans="4:4">
      <c r="D1919" s="583"/>
    </row>
    <row r="1920" spans="4:4">
      <c r="D1920" s="583"/>
    </row>
    <row r="1921" spans="4:4">
      <c r="D1921" s="583"/>
    </row>
    <row r="1922" spans="4:4">
      <c r="D1922" s="583"/>
    </row>
    <row r="1923" spans="4:4">
      <c r="D1923" s="583"/>
    </row>
    <row r="1924" spans="4:4">
      <c r="D1924" s="583"/>
    </row>
    <row r="1925" spans="4:4">
      <c r="D1925" s="583"/>
    </row>
    <row r="1926" spans="4:4">
      <c r="D1926" s="583"/>
    </row>
    <row r="1927" spans="4:4">
      <c r="D1927" s="583"/>
    </row>
    <row r="1928" spans="4:4">
      <c r="D1928" s="583"/>
    </row>
    <row r="1929" spans="4:4">
      <c r="D1929" s="583"/>
    </row>
    <row r="1930" spans="4:4">
      <c r="D1930" s="583"/>
    </row>
    <row r="1931" spans="4:4">
      <c r="D1931" s="583"/>
    </row>
    <row r="1932" spans="4:4">
      <c r="D1932" s="583"/>
    </row>
    <row r="1933" spans="4:4">
      <c r="D1933" s="583"/>
    </row>
    <row r="1934" spans="4:4">
      <c r="D1934" s="583"/>
    </row>
    <row r="1935" spans="4:4">
      <c r="D1935" s="583"/>
    </row>
    <row r="1936" spans="4:4">
      <c r="D1936" s="583"/>
    </row>
    <row r="1937" spans="4:4">
      <c r="D1937" s="583"/>
    </row>
    <row r="1938" spans="4:4">
      <c r="D1938" s="583"/>
    </row>
    <row r="1939" spans="4:4">
      <c r="D1939" s="583"/>
    </row>
    <row r="1940" spans="4:4">
      <c r="D1940" s="583"/>
    </row>
    <row r="1941" spans="4:4">
      <c r="D1941" s="583"/>
    </row>
    <row r="1942" spans="4:4">
      <c r="D1942" s="583"/>
    </row>
    <row r="1943" spans="4:4">
      <c r="D1943" s="583"/>
    </row>
    <row r="1944" spans="4:4">
      <c r="D1944" s="583"/>
    </row>
    <row r="1945" spans="4:4">
      <c r="D1945" s="583"/>
    </row>
    <row r="1946" spans="4:4">
      <c r="D1946" s="583"/>
    </row>
    <row r="1947" spans="4:4">
      <c r="D1947" s="583"/>
    </row>
    <row r="1948" spans="4:4">
      <c r="D1948" s="583"/>
    </row>
    <row r="1949" spans="4:4">
      <c r="D1949" s="583"/>
    </row>
    <row r="1950" spans="4:4">
      <c r="D1950" s="583"/>
    </row>
    <row r="1951" spans="4:4">
      <c r="D1951" s="583"/>
    </row>
    <row r="1952" spans="4:4">
      <c r="D1952" s="583"/>
    </row>
    <row r="1953" spans="4:4">
      <c r="D1953" s="583"/>
    </row>
    <row r="1954" spans="4:4">
      <c r="D1954" s="583"/>
    </row>
    <row r="1955" spans="4:4">
      <c r="D1955" s="583"/>
    </row>
    <row r="1956" spans="4:4">
      <c r="D1956" s="583"/>
    </row>
    <row r="1957" spans="4:4">
      <c r="D1957" s="583"/>
    </row>
    <row r="1958" spans="4:4">
      <c r="D1958" s="583"/>
    </row>
    <row r="1959" spans="4:4">
      <c r="D1959" s="583"/>
    </row>
    <row r="1960" spans="4:4">
      <c r="D1960" s="583"/>
    </row>
    <row r="1961" spans="4:4">
      <c r="D1961" s="583"/>
    </row>
    <row r="1962" spans="4:4">
      <c r="D1962" s="583"/>
    </row>
    <row r="1963" spans="4:4">
      <c r="D1963" s="583"/>
    </row>
    <row r="1964" spans="4:4">
      <c r="D1964" s="583"/>
    </row>
    <row r="1965" spans="4:4">
      <c r="D1965" s="583"/>
    </row>
    <row r="1966" spans="4:4">
      <c r="D1966" s="583"/>
    </row>
    <row r="1967" spans="4:4">
      <c r="D1967" s="583"/>
    </row>
    <row r="1968" spans="4:4">
      <c r="D1968" s="583"/>
    </row>
    <row r="1969" spans="4:4">
      <c r="D1969" s="583"/>
    </row>
    <row r="1970" spans="4:4">
      <c r="D1970" s="583"/>
    </row>
    <row r="1971" spans="4:4">
      <c r="D1971" s="583"/>
    </row>
    <row r="1972" spans="4:4">
      <c r="D1972" s="583"/>
    </row>
    <row r="1973" spans="4:4">
      <c r="D1973" s="583"/>
    </row>
    <row r="1974" spans="4:4">
      <c r="D1974" s="583"/>
    </row>
    <row r="1975" spans="4:4">
      <c r="D1975" s="583"/>
    </row>
    <row r="1976" spans="4:4">
      <c r="D1976" s="583"/>
    </row>
    <row r="1977" spans="4:4">
      <c r="D1977" s="583"/>
    </row>
    <row r="1978" spans="4:4">
      <c r="D1978" s="583"/>
    </row>
    <row r="1979" spans="4:4">
      <c r="D1979" s="583"/>
    </row>
    <row r="1980" spans="4:4">
      <c r="D1980" s="583"/>
    </row>
    <row r="1981" spans="4:4">
      <c r="D1981" s="583"/>
    </row>
    <row r="1982" spans="4:4">
      <c r="D1982" s="583"/>
    </row>
    <row r="1983" spans="4:4">
      <c r="D1983" s="583"/>
    </row>
    <row r="1984" spans="4:4">
      <c r="D1984" s="583"/>
    </row>
    <row r="1985" spans="4:4">
      <c r="D1985" s="583"/>
    </row>
    <row r="1986" spans="4:4">
      <c r="D1986" s="583"/>
    </row>
    <row r="1987" spans="4:4">
      <c r="D1987" s="583"/>
    </row>
    <row r="1988" spans="4:4">
      <c r="D1988" s="583"/>
    </row>
    <row r="1989" spans="4:4">
      <c r="D1989" s="583"/>
    </row>
    <row r="1990" spans="4:4">
      <c r="D1990" s="583"/>
    </row>
    <row r="1991" spans="4:4">
      <c r="D1991" s="583"/>
    </row>
    <row r="1992" spans="4:4">
      <c r="D1992" s="583"/>
    </row>
    <row r="1993" spans="4:4">
      <c r="D1993" s="583"/>
    </row>
    <row r="1994" spans="4:4">
      <c r="D1994" s="583"/>
    </row>
    <row r="1995" spans="4:4">
      <c r="D1995" s="583"/>
    </row>
    <row r="1996" spans="4:4">
      <c r="D1996" s="583"/>
    </row>
    <row r="1997" spans="4:4">
      <c r="D1997" s="583"/>
    </row>
    <row r="1998" spans="4:4">
      <c r="D1998" s="583"/>
    </row>
    <row r="1999" spans="4:4">
      <c r="D1999" s="583"/>
    </row>
    <row r="2000" spans="4:4">
      <c r="D2000" s="583"/>
    </row>
    <row r="2001" spans="4:4">
      <c r="D2001" s="583"/>
    </row>
    <row r="2002" spans="4:4">
      <c r="D2002" s="583"/>
    </row>
    <row r="2003" spans="4:4">
      <c r="D2003" s="583"/>
    </row>
    <row r="2004" spans="4:4">
      <c r="D2004" s="583"/>
    </row>
    <row r="2005" spans="4:4">
      <c r="D2005" s="583"/>
    </row>
    <row r="2006" spans="4:4">
      <c r="D2006" s="583"/>
    </row>
    <row r="2007" spans="4:4">
      <c r="D2007" s="583"/>
    </row>
    <row r="2008" spans="4:4">
      <c r="D2008" s="583"/>
    </row>
    <row r="2009" spans="4:4">
      <c r="D2009" s="583"/>
    </row>
    <row r="2010" spans="4:4">
      <c r="D2010" s="583"/>
    </row>
    <row r="2011" spans="4:4">
      <c r="D2011" s="583"/>
    </row>
    <row r="2012" spans="4:4">
      <c r="D2012" s="583"/>
    </row>
    <row r="2013" spans="4:4">
      <c r="D2013" s="583"/>
    </row>
    <row r="2014" spans="4:4">
      <c r="D2014" s="583"/>
    </row>
    <row r="2015" spans="4:4">
      <c r="D2015" s="583"/>
    </row>
    <row r="2016" spans="4:4">
      <c r="D2016" s="583"/>
    </row>
    <row r="2017" spans="4:4">
      <c r="D2017" s="583"/>
    </row>
    <row r="2018" spans="4:4">
      <c r="D2018" s="583"/>
    </row>
    <row r="2019" spans="4:4">
      <c r="D2019" s="583"/>
    </row>
    <row r="2020" spans="4:4">
      <c r="D2020" s="583"/>
    </row>
    <row r="2021" spans="4:4">
      <c r="D2021" s="583"/>
    </row>
    <row r="2022" spans="4:4">
      <c r="D2022" s="583"/>
    </row>
    <row r="2023" spans="4:4">
      <c r="D2023" s="583"/>
    </row>
    <row r="2024" spans="4:4">
      <c r="D2024" s="583"/>
    </row>
    <row r="2025" spans="4:4">
      <c r="D2025" s="583"/>
    </row>
    <row r="2026" spans="4:4">
      <c r="D2026" s="583"/>
    </row>
    <row r="2027" spans="4:4">
      <c r="D2027" s="583"/>
    </row>
    <row r="2028" spans="4:4">
      <c r="D2028" s="583"/>
    </row>
    <row r="2029" spans="4:4">
      <c r="D2029" s="583"/>
    </row>
    <row r="2030" spans="4:4">
      <c r="D2030" s="583"/>
    </row>
    <row r="2031" spans="4:4">
      <c r="D2031" s="583"/>
    </row>
    <row r="2032" spans="4:4">
      <c r="D2032" s="583"/>
    </row>
    <row r="2033" spans="4:4">
      <c r="D2033" s="583"/>
    </row>
    <row r="2034" spans="4:4">
      <c r="D2034" s="583"/>
    </row>
    <row r="2035" spans="4:4">
      <c r="D2035" s="583"/>
    </row>
    <row r="2036" spans="4:4">
      <c r="D2036" s="583"/>
    </row>
    <row r="2037" spans="4:4">
      <c r="D2037" s="583"/>
    </row>
    <row r="2038" spans="4:4">
      <c r="D2038" s="583"/>
    </row>
    <row r="2039" spans="4:4">
      <c r="D2039" s="583"/>
    </row>
    <row r="2040" spans="4:4">
      <c r="D2040" s="583"/>
    </row>
    <row r="2041" spans="4:4">
      <c r="D2041" s="583"/>
    </row>
    <row r="2042" spans="4:4">
      <c r="D2042" s="583"/>
    </row>
    <row r="2043" spans="4:4">
      <c r="D2043" s="583"/>
    </row>
    <row r="2044" spans="4:4">
      <c r="D2044" s="583"/>
    </row>
    <row r="2045" spans="4:4">
      <c r="D2045" s="583"/>
    </row>
    <row r="2046" spans="4:4">
      <c r="D2046" s="583"/>
    </row>
    <row r="2047" spans="4:4">
      <c r="D2047" s="583"/>
    </row>
    <row r="2048" spans="4:4">
      <c r="D2048" s="583"/>
    </row>
    <row r="2049" spans="4:4">
      <c r="D2049" s="583"/>
    </row>
    <row r="2050" spans="4:4">
      <c r="D2050" s="583"/>
    </row>
    <row r="2051" spans="4:4">
      <c r="D2051" s="583"/>
    </row>
    <row r="2052" spans="4:4">
      <c r="D2052" s="583"/>
    </row>
    <row r="2053" spans="4:4">
      <c r="D2053" s="583"/>
    </row>
    <row r="2054" spans="4:4">
      <c r="D2054" s="583"/>
    </row>
    <row r="2055" spans="4:4">
      <c r="D2055" s="583"/>
    </row>
    <row r="2056" spans="4:4">
      <c r="D2056" s="583"/>
    </row>
    <row r="2057" spans="4:4">
      <c r="D2057" s="583"/>
    </row>
    <row r="2058" spans="4:4">
      <c r="D2058" s="583"/>
    </row>
    <row r="2059" spans="4:4">
      <c r="D2059" s="583"/>
    </row>
    <row r="2060" spans="4:4">
      <c r="D2060" s="583"/>
    </row>
    <row r="2061" spans="4:4">
      <c r="D2061" s="583"/>
    </row>
    <row r="2062" spans="4:4">
      <c r="D2062" s="583"/>
    </row>
    <row r="2063" spans="4:4">
      <c r="D2063" s="583"/>
    </row>
    <row r="2064" spans="4:4">
      <c r="D2064" s="583"/>
    </row>
    <row r="2065" spans="4:4">
      <c r="D2065" s="583"/>
    </row>
    <row r="2066" spans="4:4">
      <c r="D2066" s="583"/>
    </row>
    <row r="2067" spans="4:4">
      <c r="D2067" s="583"/>
    </row>
    <row r="2068" spans="4:4">
      <c r="D2068" s="583"/>
    </row>
    <row r="2069" spans="4:4">
      <c r="D2069" s="583"/>
    </row>
    <row r="2070" spans="4:4">
      <c r="D2070" s="583"/>
    </row>
    <row r="2071" spans="4:4">
      <c r="D2071" s="583"/>
    </row>
    <row r="2072" spans="4:4">
      <c r="D2072" s="583"/>
    </row>
    <row r="2073" spans="4:4">
      <c r="D2073" s="583"/>
    </row>
    <row r="2074" spans="4:4">
      <c r="D2074" s="583"/>
    </row>
    <row r="2075" spans="4:4">
      <c r="D2075" s="583"/>
    </row>
    <row r="2076" spans="4:4">
      <c r="D2076" s="583"/>
    </row>
    <row r="2077" spans="4:4">
      <c r="D2077" s="583"/>
    </row>
    <row r="2078" spans="4:4">
      <c r="D2078" s="583"/>
    </row>
    <row r="2079" spans="4:4">
      <c r="D2079" s="583"/>
    </row>
    <row r="2080" spans="4:4">
      <c r="D2080" s="583"/>
    </row>
    <row r="2081" spans="4:4">
      <c r="D2081" s="583"/>
    </row>
    <row r="2082" spans="4:4">
      <c r="D2082" s="583"/>
    </row>
    <row r="2083" spans="4:4">
      <c r="D2083" s="583"/>
    </row>
    <row r="2084" spans="4:4">
      <c r="D2084" s="583"/>
    </row>
    <row r="2085" spans="4:4">
      <c r="D2085" s="583"/>
    </row>
    <row r="2086" spans="4:4">
      <c r="D2086" s="583"/>
    </row>
    <row r="2087" spans="4:4">
      <c r="D2087" s="583"/>
    </row>
    <row r="2088" spans="4:4">
      <c r="D2088" s="583"/>
    </row>
    <row r="2089" spans="4:4">
      <c r="D2089" s="583"/>
    </row>
    <row r="2090" spans="4:4">
      <c r="D2090" s="583"/>
    </row>
    <row r="2091" spans="4:4">
      <c r="D2091" s="583"/>
    </row>
    <row r="2092" spans="4:4">
      <c r="D2092" s="583"/>
    </row>
    <row r="2093" spans="4:4">
      <c r="D2093" s="583"/>
    </row>
    <row r="2094" spans="4:4">
      <c r="D2094" s="583"/>
    </row>
    <row r="2095" spans="4:4">
      <c r="D2095" s="583"/>
    </row>
    <row r="2096" spans="4:4">
      <c r="D2096" s="583"/>
    </row>
    <row r="2097" spans="4:4">
      <c r="D2097" s="583"/>
    </row>
    <row r="2098" spans="4:4">
      <c r="D2098" s="583"/>
    </row>
    <row r="2099" spans="4:4">
      <c r="D2099" s="583"/>
    </row>
    <row r="2100" spans="4:4">
      <c r="D2100" s="583"/>
    </row>
    <row r="2101" spans="4:4">
      <c r="D2101" s="583"/>
    </row>
    <row r="2102" spans="4:4">
      <c r="D2102" s="583"/>
    </row>
    <row r="2103" spans="4:4">
      <c r="D2103" s="583"/>
    </row>
    <row r="2104" spans="4:4">
      <c r="D2104" s="583"/>
    </row>
    <row r="2105" spans="4:4">
      <c r="D2105" s="583"/>
    </row>
    <row r="2106" spans="4:4">
      <c r="D2106" s="583"/>
    </row>
    <row r="2107" spans="4:4">
      <c r="D2107" s="583"/>
    </row>
    <row r="2108" spans="4:4">
      <c r="D2108" s="583"/>
    </row>
    <row r="2109" spans="4:4">
      <c r="D2109" s="583"/>
    </row>
    <row r="2110" spans="4:4">
      <c r="D2110" s="583"/>
    </row>
    <row r="2111" spans="4:4">
      <c r="D2111" s="583"/>
    </row>
    <row r="2112" spans="4:4">
      <c r="D2112" s="583"/>
    </row>
    <row r="2113" spans="4:4">
      <c r="D2113" s="583"/>
    </row>
    <row r="2114" spans="4:4">
      <c r="D2114" s="583"/>
    </row>
    <row r="2115" spans="4:4">
      <c r="D2115" s="583"/>
    </row>
    <row r="2116" spans="4:4">
      <c r="D2116" s="583"/>
    </row>
    <row r="2117" spans="4:4">
      <c r="D2117" s="583"/>
    </row>
    <row r="2118" spans="4:4">
      <c r="D2118" s="583"/>
    </row>
    <row r="2119" spans="4:4">
      <c r="D2119" s="583"/>
    </row>
    <row r="2120" spans="4:4">
      <c r="D2120" s="583"/>
    </row>
    <row r="2121" spans="4:4">
      <c r="D2121" s="583"/>
    </row>
    <row r="2122" spans="4:4">
      <c r="D2122" s="583"/>
    </row>
    <row r="2123" spans="4:4">
      <c r="D2123" s="583"/>
    </row>
    <row r="2124" spans="4:4">
      <c r="D2124" s="583"/>
    </row>
    <row r="2125" spans="4:4">
      <c r="D2125" s="583"/>
    </row>
    <row r="2126" spans="4:4">
      <c r="D2126" s="583"/>
    </row>
    <row r="2127" spans="4:4">
      <c r="D2127" s="583"/>
    </row>
    <row r="2128" spans="4:4">
      <c r="D2128" s="583"/>
    </row>
    <row r="2129" spans="4:4">
      <c r="D2129" s="583"/>
    </row>
    <row r="2130" spans="4:4">
      <c r="D2130" s="583"/>
    </row>
    <row r="2131" spans="4:4">
      <c r="D2131" s="583"/>
    </row>
    <row r="2132" spans="4:4">
      <c r="D2132" s="583"/>
    </row>
    <row r="2133" spans="4:4">
      <c r="D2133" s="583"/>
    </row>
    <row r="2134" spans="4:4">
      <c r="D2134" s="583"/>
    </row>
    <row r="2135" spans="4:4">
      <c r="D2135" s="583"/>
    </row>
    <row r="2136" spans="4:4">
      <c r="D2136" s="583"/>
    </row>
    <row r="2137" spans="4:4">
      <c r="D2137" s="583"/>
    </row>
    <row r="2138" spans="4:4">
      <c r="D2138" s="583"/>
    </row>
    <row r="2139" spans="4:4">
      <c r="D2139" s="583"/>
    </row>
    <row r="2140" spans="4:4">
      <c r="D2140" s="583"/>
    </row>
    <row r="2141" spans="4:4">
      <c r="D2141" s="583"/>
    </row>
    <row r="2142" spans="4:4">
      <c r="D2142" s="583"/>
    </row>
    <row r="2143" spans="4:4">
      <c r="D2143" s="583"/>
    </row>
    <row r="2144" spans="4:4">
      <c r="D2144" s="583"/>
    </row>
    <row r="2145" spans="4:4">
      <c r="D2145" s="583"/>
    </row>
    <row r="2146" spans="4:4">
      <c r="D2146" s="583"/>
    </row>
    <row r="2147" spans="4:4">
      <c r="D2147" s="583"/>
    </row>
    <row r="2148" spans="4:4">
      <c r="D2148" s="583"/>
    </row>
    <row r="2149" spans="4:4">
      <c r="D2149" s="583"/>
    </row>
    <row r="2150" spans="4:4">
      <c r="D2150" s="583"/>
    </row>
    <row r="2151" spans="4:4">
      <c r="D2151" s="583"/>
    </row>
    <row r="2152" spans="4:4">
      <c r="D2152" s="583"/>
    </row>
    <row r="2153" spans="4:4">
      <c r="D2153" s="583"/>
    </row>
    <row r="2154" spans="4:4">
      <c r="D2154" s="583"/>
    </row>
    <row r="2155" spans="4:4">
      <c r="D2155" s="583"/>
    </row>
    <row r="2156" spans="4:4">
      <c r="D2156" s="583"/>
    </row>
    <row r="2157" spans="4:4">
      <c r="D2157" s="583"/>
    </row>
    <row r="2158" spans="4:4">
      <c r="D2158" s="583"/>
    </row>
    <row r="2159" spans="4:4">
      <c r="D2159" s="583"/>
    </row>
    <row r="2160" spans="4:4">
      <c r="D2160" s="583"/>
    </row>
    <row r="2161" spans="4:4">
      <c r="D2161" s="583"/>
    </row>
    <row r="2162" spans="4:4">
      <c r="D2162" s="583"/>
    </row>
    <row r="2163" spans="4:4">
      <c r="D2163" s="583"/>
    </row>
    <row r="2164" spans="4:4">
      <c r="D2164" s="583"/>
    </row>
    <row r="2165" spans="4:4">
      <c r="D2165" s="583"/>
    </row>
    <row r="2166" spans="4:4">
      <c r="D2166" s="583"/>
    </row>
    <row r="2167" spans="4:4">
      <c r="D2167" s="583"/>
    </row>
    <row r="2168" spans="4:4">
      <c r="D2168" s="583"/>
    </row>
    <row r="2169" spans="4:4">
      <c r="D2169" s="583"/>
    </row>
    <row r="2170" spans="4:4">
      <c r="D2170" s="583"/>
    </row>
    <row r="2171" spans="4:4">
      <c r="D2171" s="583"/>
    </row>
    <row r="2172" spans="4:4">
      <c r="D2172" s="583"/>
    </row>
    <row r="2173" spans="4:4">
      <c r="D2173" s="583"/>
    </row>
    <row r="2174" spans="4:4">
      <c r="D2174" s="583"/>
    </row>
    <row r="2175" spans="4:4">
      <c r="D2175" s="583"/>
    </row>
    <row r="2176" spans="4:4">
      <c r="D2176" s="583"/>
    </row>
    <row r="2177" spans="4:4">
      <c r="D2177" s="583"/>
    </row>
    <row r="2178" spans="4:4">
      <c r="D2178" s="583"/>
    </row>
    <row r="2179" spans="4:4">
      <c r="D2179" s="583"/>
    </row>
    <row r="2180" spans="4:4">
      <c r="D2180" s="583"/>
    </row>
    <row r="2181" spans="4:4">
      <c r="D2181" s="583"/>
    </row>
    <row r="2182" spans="4:4">
      <c r="D2182" s="583"/>
    </row>
    <row r="2183" spans="4:4">
      <c r="D2183" s="583"/>
    </row>
    <row r="2184" spans="4:4">
      <c r="D2184" s="583"/>
    </row>
    <row r="2185" spans="4:4">
      <c r="D2185" s="583"/>
    </row>
    <row r="2186" spans="4:4">
      <c r="D2186" s="583"/>
    </row>
    <row r="2187" spans="4:4">
      <c r="D2187" s="583"/>
    </row>
    <row r="2188" spans="4:4">
      <c r="D2188" s="583"/>
    </row>
    <row r="2189" spans="4:4">
      <c r="D2189" s="583"/>
    </row>
    <row r="2190" spans="4:4">
      <c r="D2190" s="583"/>
    </row>
    <row r="2191" spans="4:4">
      <c r="D2191" s="583"/>
    </row>
    <row r="2192" spans="4:4">
      <c r="D2192" s="583"/>
    </row>
    <row r="2193" spans="4:4">
      <c r="D2193" s="583"/>
    </row>
    <row r="2194" spans="4:4">
      <c r="D2194" s="583"/>
    </row>
    <row r="2195" spans="4:4">
      <c r="D2195" s="583"/>
    </row>
    <row r="2196" spans="4:4">
      <c r="D2196" s="583"/>
    </row>
    <row r="2197" spans="4:4">
      <c r="D2197" s="583"/>
    </row>
    <row r="2198" spans="4:4">
      <c r="D2198" s="583"/>
    </row>
    <row r="2199" spans="4:4">
      <c r="D2199" s="583"/>
    </row>
    <row r="2200" spans="4:4">
      <c r="D2200" s="583"/>
    </row>
    <row r="2201" spans="4:4">
      <c r="D2201" s="583"/>
    </row>
    <row r="2202" spans="4:4">
      <c r="D2202" s="583"/>
    </row>
    <row r="2203" spans="4:4">
      <c r="D2203" s="583"/>
    </row>
    <row r="2204" spans="4:4">
      <c r="D2204" s="583"/>
    </row>
    <row r="2205" spans="4:4">
      <c r="D2205" s="583"/>
    </row>
    <row r="2206" spans="4:4">
      <c r="D2206" s="583"/>
    </row>
    <row r="2207" spans="4:4">
      <c r="D2207" s="583"/>
    </row>
    <row r="2208" spans="4:4">
      <c r="D2208" s="583"/>
    </row>
    <row r="2209" spans="4:4">
      <c r="D2209" s="583"/>
    </row>
    <row r="2210" spans="4:4">
      <c r="D2210" s="583"/>
    </row>
    <row r="2211" spans="4:4">
      <c r="D2211" s="583"/>
    </row>
    <row r="2212" spans="4:4">
      <c r="D2212" s="583"/>
    </row>
    <row r="2213" spans="4:4">
      <c r="D2213" s="583"/>
    </row>
    <row r="2214" spans="4:4">
      <c r="D2214" s="583"/>
    </row>
    <row r="2215" spans="4:4">
      <c r="D2215" s="583"/>
    </row>
    <row r="2216" spans="4:4">
      <c r="D2216" s="583"/>
    </row>
    <row r="2217" spans="4:4">
      <c r="D2217" s="583"/>
    </row>
    <row r="2218" spans="4:4">
      <c r="D2218" s="583"/>
    </row>
    <row r="2219" spans="4:4">
      <c r="D2219" s="583"/>
    </row>
    <row r="2220" spans="4:4">
      <c r="D2220" s="583"/>
    </row>
    <row r="2221" spans="4:4">
      <c r="D2221" s="583"/>
    </row>
    <row r="2222" spans="4:4">
      <c r="D2222" s="583"/>
    </row>
    <row r="2223" spans="4:4">
      <c r="D2223" s="583"/>
    </row>
    <row r="2224" spans="4:4">
      <c r="D2224" s="583"/>
    </row>
    <row r="2225" spans="4:4">
      <c r="D2225" s="583"/>
    </row>
    <row r="2226" spans="4:4">
      <c r="D2226" s="583"/>
    </row>
    <row r="2227" spans="4:4">
      <c r="D2227" s="583"/>
    </row>
    <row r="2228" spans="4:4">
      <c r="D2228" s="583"/>
    </row>
    <row r="2229" spans="4:4">
      <c r="D2229" s="583"/>
    </row>
    <row r="2230" spans="4:4">
      <c r="D2230" s="583"/>
    </row>
    <row r="2231" spans="4:4">
      <c r="D2231" s="583"/>
    </row>
    <row r="2232" spans="4:4">
      <c r="D2232" s="583"/>
    </row>
    <row r="2233" spans="4:4">
      <c r="D2233" s="583"/>
    </row>
    <row r="2234" spans="4:4">
      <c r="D2234" s="583"/>
    </row>
    <row r="2235" spans="4:4">
      <c r="D2235" s="583"/>
    </row>
    <row r="2236" spans="4:4">
      <c r="D2236" s="583"/>
    </row>
    <row r="2237" spans="4:4">
      <c r="D2237" s="583"/>
    </row>
    <row r="2238" spans="4:4">
      <c r="D2238" s="583"/>
    </row>
    <row r="2239" spans="4:4">
      <c r="D2239" s="583"/>
    </row>
    <row r="2240" spans="4:4">
      <c r="D2240" s="583"/>
    </row>
    <row r="2241" spans="4:4">
      <c r="D2241" s="583"/>
    </row>
    <row r="2242" spans="4:4">
      <c r="D2242" s="583"/>
    </row>
    <row r="2243" spans="4:4">
      <c r="D2243" s="583"/>
    </row>
    <row r="2244" spans="4:4">
      <c r="D2244" s="583"/>
    </row>
    <row r="2245" spans="4:4">
      <c r="D2245" s="583"/>
    </row>
    <row r="2246" spans="4:4">
      <c r="D2246" s="583"/>
    </row>
    <row r="2247" spans="4:4">
      <c r="D2247" s="583"/>
    </row>
    <row r="2248" spans="4:4">
      <c r="D2248" s="583"/>
    </row>
    <row r="2249" spans="4:4">
      <c r="D2249" s="583"/>
    </row>
    <row r="2250" spans="4:4">
      <c r="D2250" s="583"/>
    </row>
    <row r="2251" spans="4:4">
      <c r="D2251" s="583"/>
    </row>
    <row r="2252" spans="4:4">
      <c r="D2252" s="583"/>
    </row>
    <row r="2253" spans="4:4">
      <c r="D2253" s="583"/>
    </row>
    <row r="2254" spans="4:4">
      <c r="D2254" s="583"/>
    </row>
    <row r="2255" spans="4:4">
      <c r="D2255" s="583"/>
    </row>
    <row r="2256" spans="4:4">
      <c r="D2256" s="583"/>
    </row>
    <row r="2257" spans="4:4">
      <c r="D2257" s="583"/>
    </row>
    <row r="2258" spans="4:4">
      <c r="D2258" s="583"/>
    </row>
    <row r="2259" spans="4:4">
      <c r="D2259" s="583"/>
    </row>
    <row r="2260" spans="4:4">
      <c r="D2260" s="583"/>
    </row>
    <row r="2261" spans="4:4">
      <c r="D2261" s="583"/>
    </row>
    <row r="2262" spans="4:4">
      <c r="D2262" s="583"/>
    </row>
    <row r="2263" spans="4:4">
      <c r="D2263" s="583"/>
    </row>
    <row r="2264" spans="4:4">
      <c r="D2264" s="583"/>
    </row>
    <row r="2265" spans="4:4">
      <c r="D2265" s="583"/>
    </row>
    <row r="2266" spans="4:4">
      <c r="D2266" s="583"/>
    </row>
    <row r="2267" spans="4:4">
      <c r="D2267" s="583"/>
    </row>
    <row r="2268" spans="4:4">
      <c r="D2268" s="583"/>
    </row>
    <row r="2269" spans="4:4">
      <c r="D2269" s="583"/>
    </row>
    <row r="2270" spans="4:4">
      <c r="D2270" s="583"/>
    </row>
    <row r="2271" spans="4:4">
      <c r="D2271" s="583"/>
    </row>
    <row r="2272" spans="4:4">
      <c r="D2272" s="583"/>
    </row>
    <row r="2273" spans="4:4">
      <c r="D2273" s="583"/>
    </row>
    <row r="2274" spans="4:4">
      <c r="D2274" s="583"/>
    </row>
    <row r="2275" spans="4:4">
      <c r="D2275" s="583"/>
    </row>
    <row r="2276" spans="4:4">
      <c r="D2276" s="583"/>
    </row>
    <row r="2277" spans="4:4">
      <c r="D2277" s="583"/>
    </row>
    <row r="2278" spans="4:4">
      <c r="D2278" s="583"/>
    </row>
    <row r="2279" spans="4:4">
      <c r="D2279" s="583"/>
    </row>
    <row r="2280" spans="4:4">
      <c r="D2280" s="583"/>
    </row>
    <row r="2281" spans="4:4">
      <c r="D2281" s="583"/>
    </row>
    <row r="2282" spans="4:4">
      <c r="D2282" s="583"/>
    </row>
    <row r="2283" spans="4:4">
      <c r="D2283" s="583"/>
    </row>
    <row r="2284" spans="4:4">
      <c r="D2284" s="583"/>
    </row>
    <row r="2285" spans="4:4">
      <c r="D2285" s="583"/>
    </row>
    <row r="2286" spans="4:4">
      <c r="D2286" s="583"/>
    </row>
    <row r="2287" spans="4:4">
      <c r="D2287" s="583"/>
    </row>
    <row r="2288" spans="4:4">
      <c r="D2288" s="583"/>
    </row>
    <row r="2289" spans="4:4">
      <c r="D2289" s="583"/>
    </row>
    <row r="2290" spans="4:4">
      <c r="D2290" s="583"/>
    </row>
    <row r="2291" spans="4:4">
      <c r="D2291" s="583"/>
    </row>
    <row r="2292" spans="4:4">
      <c r="D2292" s="583"/>
    </row>
    <row r="2293" spans="4:4">
      <c r="D2293" s="583"/>
    </row>
    <row r="2294" spans="4:4">
      <c r="D2294" s="583"/>
    </row>
    <row r="2295" spans="4:4">
      <c r="D2295" s="583"/>
    </row>
    <row r="2296" spans="4:4">
      <c r="D2296" s="583"/>
    </row>
    <row r="2297" spans="4:4">
      <c r="D2297" s="583"/>
    </row>
    <row r="2298" spans="4:4">
      <c r="D2298" s="583"/>
    </row>
    <row r="2299" spans="4:4">
      <c r="D2299" s="583"/>
    </row>
    <row r="2300" spans="4:4">
      <c r="D2300" s="583"/>
    </row>
    <row r="2301" spans="4:4">
      <c r="D2301" s="583"/>
    </row>
    <row r="2302" spans="4:4">
      <c r="D2302" s="583"/>
    </row>
    <row r="2303" spans="4:4">
      <c r="D2303" s="583"/>
    </row>
    <row r="2304" spans="4:4">
      <c r="D2304" s="583"/>
    </row>
    <row r="2305" spans="4:4">
      <c r="D2305" s="583"/>
    </row>
    <row r="2306" spans="4:4">
      <c r="D2306" s="583"/>
    </row>
    <row r="2307" spans="4:4">
      <c r="D2307" s="583"/>
    </row>
    <row r="2308" spans="4:4">
      <c r="D2308" s="583"/>
    </row>
    <row r="2309" spans="4:4">
      <c r="D2309" s="583"/>
    </row>
    <row r="2310" spans="4:4">
      <c r="D2310" s="583"/>
    </row>
    <row r="2311" spans="4:4">
      <c r="D2311" s="583"/>
    </row>
    <row r="2312" spans="4:4">
      <c r="D2312" s="583"/>
    </row>
    <row r="2313" spans="4:4">
      <c r="D2313" s="583"/>
    </row>
    <row r="2314" spans="4:4">
      <c r="D2314" s="583"/>
    </row>
    <row r="2315" spans="4:4">
      <c r="D2315" s="583"/>
    </row>
    <row r="2316" spans="4:4">
      <c r="D2316" s="583"/>
    </row>
    <row r="2317" spans="4:4">
      <c r="D2317" s="583"/>
    </row>
    <row r="2318" spans="4:4">
      <c r="D2318" s="583"/>
    </row>
    <row r="2319" spans="4:4">
      <c r="D2319" s="583"/>
    </row>
    <row r="2320" spans="4:4">
      <c r="D2320" s="583"/>
    </row>
    <row r="2321" spans="4:4">
      <c r="D2321" s="583"/>
    </row>
    <row r="2322" spans="4:4">
      <c r="D2322" s="583"/>
    </row>
    <row r="2323" spans="4:4">
      <c r="D2323" s="583"/>
    </row>
    <row r="2324" spans="4:4">
      <c r="D2324" s="583"/>
    </row>
    <row r="2325" spans="4:4">
      <c r="D2325" s="583"/>
    </row>
    <row r="2326" spans="4:4">
      <c r="D2326" s="583"/>
    </row>
    <row r="2327" spans="4:4">
      <c r="D2327" s="583"/>
    </row>
    <row r="2328" spans="4:4">
      <c r="D2328" s="583"/>
    </row>
    <row r="2329" spans="4:4">
      <c r="D2329" s="583"/>
    </row>
    <row r="2330" spans="4:4">
      <c r="D2330" s="583"/>
    </row>
    <row r="2331" spans="4:4">
      <c r="D2331" s="583"/>
    </row>
    <row r="2332" spans="4:4">
      <c r="D2332" s="583"/>
    </row>
    <row r="2333" spans="4:4">
      <c r="D2333" s="583"/>
    </row>
    <row r="2334" spans="4:4">
      <c r="D2334" s="583"/>
    </row>
    <row r="2335" spans="4:4">
      <c r="D2335" s="583"/>
    </row>
    <row r="2336" spans="4:4">
      <c r="D2336" s="583"/>
    </row>
    <row r="2337" spans="4:4">
      <c r="D2337" s="583"/>
    </row>
    <row r="2338" spans="4:4">
      <c r="D2338" s="583"/>
    </row>
    <row r="2339" spans="4:4">
      <c r="D2339" s="583"/>
    </row>
    <row r="2340" spans="4:4">
      <c r="D2340" s="583"/>
    </row>
    <row r="2341" spans="4:4">
      <c r="D2341" s="583"/>
    </row>
    <row r="2342" spans="4:4">
      <c r="D2342" s="583"/>
    </row>
    <row r="2343" spans="4:4">
      <c r="D2343" s="583"/>
    </row>
    <row r="2344" spans="4:4">
      <c r="D2344" s="583"/>
    </row>
    <row r="2345" spans="4:4">
      <c r="D2345" s="583"/>
    </row>
    <row r="2346" spans="4:4">
      <c r="D2346" s="583"/>
    </row>
    <row r="2347" spans="4:4">
      <c r="D2347" s="583"/>
    </row>
    <row r="2348" spans="4:4">
      <c r="D2348" s="583"/>
    </row>
    <row r="2349" spans="4:4">
      <c r="D2349" s="583"/>
    </row>
    <row r="2350" spans="4:4">
      <c r="D2350" s="583"/>
    </row>
    <row r="2351" spans="4:4">
      <c r="D2351" s="583"/>
    </row>
    <row r="2352" spans="4:4">
      <c r="D2352" s="583"/>
    </row>
    <row r="2353" spans="4:4">
      <c r="D2353" s="583"/>
    </row>
    <row r="2354" spans="4:4">
      <c r="D2354" s="583"/>
    </row>
    <row r="2355" spans="4:4">
      <c r="D2355" s="583"/>
    </row>
    <row r="2356" spans="4:4">
      <c r="D2356" s="583"/>
    </row>
    <row r="2357" spans="4:4">
      <c r="D2357" s="583"/>
    </row>
    <row r="2358" spans="4:4">
      <c r="D2358" s="583"/>
    </row>
    <row r="2359" spans="4:4">
      <c r="D2359" s="583"/>
    </row>
    <row r="2360" spans="4:4">
      <c r="D2360" s="583"/>
    </row>
    <row r="2361" spans="4:4">
      <c r="D2361" s="583"/>
    </row>
    <row r="2362" spans="4:4">
      <c r="D2362" s="583"/>
    </row>
    <row r="2363" spans="4:4">
      <c r="D2363" s="583"/>
    </row>
    <row r="2364" spans="4:4">
      <c r="D2364" s="583"/>
    </row>
    <row r="2365" spans="4:4">
      <c r="D2365" s="583"/>
    </row>
    <row r="2366" spans="4:4">
      <c r="D2366" s="583"/>
    </row>
    <row r="2367" spans="4:4">
      <c r="D2367" s="583"/>
    </row>
    <row r="2368" spans="4:4">
      <c r="D2368" s="583"/>
    </row>
    <row r="2369" spans="4:4">
      <c r="D2369" s="583"/>
    </row>
    <row r="2370" spans="4:4">
      <c r="D2370" s="583"/>
    </row>
    <row r="2371" spans="4:4">
      <c r="D2371" s="583"/>
    </row>
    <row r="2372" spans="4:4">
      <c r="D2372" s="583"/>
    </row>
    <row r="2373" spans="4:4">
      <c r="D2373" s="583"/>
    </row>
    <row r="2374" spans="4:4">
      <c r="D2374" s="583"/>
    </row>
    <row r="2375" spans="4:4">
      <c r="D2375" s="583"/>
    </row>
    <row r="2376" spans="4:4">
      <c r="D2376" s="583"/>
    </row>
    <row r="2377" spans="4:4">
      <c r="D2377" s="583"/>
    </row>
    <row r="2378" spans="4:4">
      <c r="D2378" s="583"/>
    </row>
    <row r="2379" spans="4:4">
      <c r="D2379" s="583"/>
    </row>
    <row r="2380" spans="4:4">
      <c r="D2380" s="583"/>
    </row>
    <row r="2381" spans="4:4">
      <c r="D2381" s="583"/>
    </row>
    <row r="2382" spans="4:4">
      <c r="D2382" s="583"/>
    </row>
    <row r="2383" spans="4:4">
      <c r="D2383" s="583"/>
    </row>
    <row r="2384" spans="4:4">
      <c r="D2384" s="583"/>
    </row>
    <row r="2385" spans="4:4">
      <c r="D2385" s="583"/>
    </row>
    <row r="2386" spans="4:4">
      <c r="D2386" s="583"/>
    </row>
    <row r="2387" spans="4:4">
      <c r="D2387" s="583"/>
    </row>
    <row r="2388" spans="4:4">
      <c r="D2388" s="583"/>
    </row>
    <row r="2389" spans="4:4">
      <c r="D2389" s="583"/>
    </row>
    <row r="2390" spans="4:4">
      <c r="D2390" s="583"/>
    </row>
    <row r="2391" spans="4:4">
      <c r="D2391" s="583"/>
    </row>
    <row r="2392" spans="4:4">
      <c r="D2392" s="583"/>
    </row>
    <row r="2393" spans="4:4">
      <c r="D2393" s="583"/>
    </row>
    <row r="2394" spans="4:4">
      <c r="D2394" s="583"/>
    </row>
    <row r="2395" spans="4:4">
      <c r="D2395" s="583"/>
    </row>
    <row r="2396" spans="4:4">
      <c r="D2396" s="583"/>
    </row>
    <row r="2397" spans="4:4">
      <c r="D2397" s="583"/>
    </row>
    <row r="2398" spans="4:4">
      <c r="D2398" s="583"/>
    </row>
    <row r="2399" spans="4:4">
      <c r="D2399" s="583"/>
    </row>
    <row r="2400" spans="4:4">
      <c r="D2400" s="583"/>
    </row>
    <row r="2401" spans="4:4">
      <c r="D2401" s="583"/>
    </row>
    <row r="2402" spans="4:4">
      <c r="D2402" s="583"/>
    </row>
    <row r="2403" spans="4:4">
      <c r="D2403" s="583"/>
    </row>
    <row r="2404" spans="4:4">
      <c r="D2404" s="583"/>
    </row>
    <row r="2405" spans="4:4">
      <c r="D2405" s="583"/>
    </row>
    <row r="2406" spans="4:4">
      <c r="D2406" s="583"/>
    </row>
    <row r="2407" spans="4:4">
      <c r="D2407" s="583"/>
    </row>
    <row r="2408" spans="4:4">
      <c r="D2408" s="583"/>
    </row>
    <row r="2409" spans="4:4">
      <c r="D2409" s="583"/>
    </row>
    <row r="2410" spans="4:4">
      <c r="D2410" s="583"/>
    </row>
    <row r="2411" spans="4:4">
      <c r="D2411" s="583"/>
    </row>
    <row r="2412" spans="4:4">
      <c r="D2412" s="583"/>
    </row>
    <row r="2413" spans="4:4">
      <c r="D2413" s="583"/>
    </row>
    <row r="2414" spans="4:4">
      <c r="D2414" s="583"/>
    </row>
    <row r="2415" spans="4:4">
      <c r="D2415" s="583"/>
    </row>
    <row r="2416" spans="4:4">
      <c r="D2416" s="583"/>
    </row>
    <row r="2417" spans="4:4">
      <c r="D2417" s="583"/>
    </row>
    <row r="2418" spans="4:4">
      <c r="D2418" s="583"/>
    </row>
    <row r="2419" spans="4:4">
      <c r="D2419" s="583"/>
    </row>
    <row r="2420" spans="4:4">
      <c r="D2420" s="583"/>
    </row>
    <row r="2421" spans="4:4">
      <c r="D2421" s="583"/>
    </row>
    <row r="2422" spans="4:4">
      <c r="D2422" s="583"/>
    </row>
    <row r="2423" spans="4:4">
      <c r="D2423" s="583"/>
    </row>
    <row r="2424" spans="4:4">
      <c r="D2424" s="583"/>
    </row>
    <row r="2425" spans="4:4">
      <c r="D2425" s="583"/>
    </row>
    <row r="2426" spans="4:4">
      <c r="D2426" s="583"/>
    </row>
    <row r="2427" spans="4:4">
      <c r="D2427" s="583"/>
    </row>
    <row r="2428" spans="4:4">
      <c r="D2428" s="583"/>
    </row>
    <row r="2429" spans="4:4">
      <c r="D2429" s="583"/>
    </row>
    <row r="2430" spans="4:4">
      <c r="D2430" s="583"/>
    </row>
    <row r="2431" spans="4:4">
      <c r="D2431" s="583"/>
    </row>
    <row r="2432" spans="4:4">
      <c r="D2432" s="583"/>
    </row>
    <row r="2433" spans="4:4">
      <c r="D2433" s="583"/>
    </row>
    <row r="2434" spans="4:4">
      <c r="D2434" s="583"/>
    </row>
    <row r="2435" spans="4:4">
      <c r="D2435" s="583"/>
    </row>
    <row r="2436" spans="4:4">
      <c r="D2436" s="583"/>
    </row>
    <row r="2437" spans="4:4">
      <c r="D2437" s="583"/>
    </row>
    <row r="2438" spans="4:4">
      <c r="D2438" s="583"/>
    </row>
    <row r="2439" spans="4:4">
      <c r="D2439" s="583"/>
    </row>
    <row r="2440" spans="4:4">
      <c r="D2440" s="583"/>
    </row>
    <row r="2441" spans="4:4">
      <c r="D2441" s="583"/>
    </row>
    <row r="2442" spans="4:4">
      <c r="D2442" s="583"/>
    </row>
    <row r="2443" spans="4:4">
      <c r="D2443" s="583"/>
    </row>
    <row r="2444" spans="4:4">
      <c r="D2444" s="583"/>
    </row>
    <row r="2445" spans="4:4">
      <c r="D2445" s="583"/>
    </row>
    <row r="2446" spans="4:4">
      <c r="D2446" s="583"/>
    </row>
    <row r="2447" spans="4:4">
      <c r="D2447" s="583"/>
    </row>
    <row r="2448" spans="4:4">
      <c r="D2448" s="583"/>
    </row>
    <row r="2449" spans="4:4">
      <c r="D2449" s="583"/>
    </row>
    <row r="2450" spans="4:4">
      <c r="D2450" s="583"/>
    </row>
    <row r="2451" spans="4:4">
      <c r="D2451" s="583"/>
    </row>
    <row r="2452" spans="4:4">
      <c r="D2452" s="583"/>
    </row>
    <row r="2453" spans="4:4">
      <c r="D2453" s="583"/>
    </row>
    <row r="2454" spans="4:4">
      <c r="D2454" s="583"/>
    </row>
    <row r="2455" spans="4:4">
      <c r="D2455" s="583"/>
    </row>
    <row r="2456" spans="4:4">
      <c r="D2456" s="583"/>
    </row>
    <row r="2457" spans="4:4">
      <c r="D2457" s="583"/>
    </row>
    <row r="2458" spans="4:4">
      <c r="D2458" s="583"/>
    </row>
    <row r="2459" spans="4:4">
      <c r="D2459" s="583"/>
    </row>
    <row r="2460" spans="4:4">
      <c r="D2460" s="583"/>
    </row>
    <row r="2461" spans="4:4">
      <c r="D2461" s="583"/>
    </row>
    <row r="2462" spans="4:4">
      <c r="D2462" s="583"/>
    </row>
    <row r="2463" spans="4:4">
      <c r="D2463" s="583"/>
    </row>
    <row r="2464" spans="4:4">
      <c r="D2464" s="583"/>
    </row>
    <row r="2465" spans="4:4">
      <c r="D2465" s="583"/>
    </row>
    <row r="2466" spans="4:4">
      <c r="D2466" s="583"/>
    </row>
    <row r="2467" spans="4:4">
      <c r="D2467" s="583"/>
    </row>
    <row r="2468" spans="4:4">
      <c r="D2468" s="583"/>
    </row>
    <row r="2469" spans="4:4">
      <c r="D2469" s="583"/>
    </row>
    <row r="2470" spans="4:4">
      <c r="D2470" s="583"/>
    </row>
    <row r="2471" spans="4:4">
      <c r="D2471" s="583"/>
    </row>
    <row r="2472" spans="4:4">
      <c r="D2472" s="583"/>
    </row>
    <row r="2473" spans="4:4">
      <c r="D2473" s="583"/>
    </row>
    <row r="2474" spans="4:4">
      <c r="D2474" s="583"/>
    </row>
    <row r="2475" spans="4:4">
      <c r="D2475" s="583"/>
    </row>
    <row r="2476" spans="4:4">
      <c r="D2476" s="583"/>
    </row>
    <row r="2477" spans="4:4">
      <c r="D2477" s="583"/>
    </row>
    <row r="2478" spans="4:4">
      <c r="D2478" s="583"/>
    </row>
    <row r="2479" spans="4:4">
      <c r="D2479" s="583"/>
    </row>
    <row r="2480" spans="4:4">
      <c r="D2480" s="583"/>
    </row>
    <row r="2481" spans="4:4">
      <c r="D2481" s="583"/>
    </row>
    <row r="2482" spans="4:4">
      <c r="D2482" s="583"/>
    </row>
    <row r="2483" spans="4:4">
      <c r="D2483" s="583"/>
    </row>
    <row r="2484" spans="4:4">
      <c r="D2484" s="583"/>
    </row>
    <row r="2485" spans="4:4">
      <c r="D2485" s="583"/>
    </row>
    <row r="2486" spans="4:4">
      <c r="D2486" s="583"/>
    </row>
    <row r="2487" spans="4:4">
      <c r="D2487" s="583"/>
    </row>
    <row r="2488" spans="4:4">
      <c r="D2488" s="583"/>
    </row>
    <row r="2489" spans="4:4">
      <c r="D2489" s="583"/>
    </row>
    <row r="2490" spans="4:4">
      <c r="D2490" s="583"/>
    </row>
    <row r="2491" spans="4:4">
      <c r="D2491" s="583"/>
    </row>
    <row r="2492" spans="4:4">
      <c r="D2492" s="583"/>
    </row>
    <row r="2493" spans="4:4">
      <c r="D2493" s="583"/>
    </row>
    <row r="2494" spans="4:4">
      <c r="D2494" s="583"/>
    </row>
    <row r="2495" spans="4:4">
      <c r="D2495" s="583"/>
    </row>
    <row r="2496" spans="4:4">
      <c r="D2496" s="583"/>
    </row>
    <row r="2497" spans="4:4">
      <c r="D2497" s="583"/>
    </row>
    <row r="2498" spans="4:4">
      <c r="D2498" s="583"/>
    </row>
    <row r="2499" spans="4:4">
      <c r="D2499" s="583"/>
    </row>
    <row r="2500" spans="4:4">
      <c r="D2500" s="583"/>
    </row>
    <row r="2501" spans="4:4">
      <c r="D2501" s="583"/>
    </row>
    <row r="2502" spans="4:4">
      <c r="D2502" s="583"/>
    </row>
    <row r="2503" spans="4:4">
      <c r="D2503" s="583"/>
    </row>
    <row r="2504" spans="4:4">
      <c r="D2504" s="583"/>
    </row>
    <row r="2505" spans="4:4">
      <c r="D2505" s="583"/>
    </row>
    <row r="2506" spans="4:4">
      <c r="D2506" s="583"/>
    </row>
    <row r="2507" spans="4:4">
      <c r="D2507" s="583"/>
    </row>
    <row r="2508" spans="4:4">
      <c r="D2508" s="583"/>
    </row>
    <row r="2509" spans="4:4">
      <c r="D2509" s="583"/>
    </row>
    <row r="2510" spans="4:4">
      <c r="D2510" s="583"/>
    </row>
    <row r="2511" spans="4:4">
      <c r="D2511" s="583"/>
    </row>
    <row r="2512" spans="4:4">
      <c r="D2512" s="583"/>
    </row>
    <row r="2513" spans="4:4">
      <c r="D2513" s="583"/>
    </row>
    <row r="2514" spans="4:4">
      <c r="D2514" s="583"/>
    </row>
    <row r="2515" spans="4:4">
      <c r="D2515" s="583"/>
    </row>
    <row r="2516" spans="4:4">
      <c r="D2516" s="583"/>
    </row>
    <row r="2517" spans="4:4">
      <c r="D2517" s="583"/>
    </row>
    <row r="2518" spans="4:4">
      <c r="D2518" s="583"/>
    </row>
    <row r="2519" spans="4:4">
      <c r="D2519" s="583"/>
    </row>
    <row r="2520" spans="4:4">
      <c r="D2520" s="583"/>
    </row>
    <row r="2521" spans="4:4">
      <c r="D2521" s="583"/>
    </row>
    <row r="2522" spans="4:4">
      <c r="D2522" s="583"/>
    </row>
    <row r="2523" spans="4:4">
      <c r="D2523" s="583"/>
    </row>
    <row r="2524" spans="4:4">
      <c r="D2524" s="583"/>
    </row>
    <row r="2525" spans="4:4">
      <c r="D2525" s="583"/>
    </row>
    <row r="2526" spans="4:4">
      <c r="D2526" s="583"/>
    </row>
    <row r="2527" spans="4:4">
      <c r="D2527" s="583"/>
    </row>
    <row r="2528" spans="4:4">
      <c r="D2528" s="583"/>
    </row>
    <row r="2529" spans="4:4">
      <c r="D2529" s="583"/>
    </row>
    <row r="2530" spans="4:4">
      <c r="D2530" s="583"/>
    </row>
    <row r="2531" spans="4:4">
      <c r="D2531" s="583"/>
    </row>
    <row r="2532" spans="4:4">
      <c r="D2532" s="583"/>
    </row>
    <row r="2533" spans="4:4">
      <c r="D2533" s="583"/>
    </row>
    <row r="2534" spans="4:4">
      <c r="D2534" s="583"/>
    </row>
    <row r="2535" spans="4:4">
      <c r="D2535" s="583"/>
    </row>
    <row r="2536" spans="4:4">
      <c r="D2536" s="583"/>
    </row>
    <row r="2537" spans="4:4">
      <c r="D2537" s="583"/>
    </row>
    <row r="2538" spans="4:4">
      <c r="D2538" s="583"/>
    </row>
    <row r="2539" spans="4:4">
      <c r="D2539" s="583"/>
    </row>
    <row r="2540" spans="4:4">
      <c r="D2540" s="583"/>
    </row>
    <row r="2541" spans="4:4">
      <c r="D2541" s="583"/>
    </row>
    <row r="2542" spans="4:4">
      <c r="D2542" s="583"/>
    </row>
    <row r="2543" spans="4:4">
      <c r="D2543" s="583"/>
    </row>
    <row r="2544" spans="4:4">
      <c r="D2544" s="583"/>
    </row>
    <row r="2545" spans="4:4">
      <c r="D2545" s="583"/>
    </row>
    <row r="2546" spans="4:4">
      <c r="D2546" s="583"/>
    </row>
    <row r="2547" spans="4:4">
      <c r="D2547" s="583"/>
    </row>
    <row r="2548" spans="4:4">
      <c r="D2548" s="583"/>
    </row>
    <row r="2549" spans="4:4">
      <c r="D2549" s="583"/>
    </row>
    <row r="2550" spans="4:4">
      <c r="D2550" s="583"/>
    </row>
    <row r="2551" spans="4:4">
      <c r="D2551" s="583"/>
    </row>
    <row r="2552" spans="4:4">
      <c r="D2552" s="583"/>
    </row>
    <row r="2553" spans="4:4">
      <c r="D2553" s="583"/>
    </row>
    <row r="2554" spans="4:4">
      <c r="D2554" s="583"/>
    </row>
    <row r="2555" spans="4:4">
      <c r="D2555" s="583"/>
    </row>
    <row r="2556" spans="4:4">
      <c r="D2556" s="583"/>
    </row>
    <row r="2557" spans="4:4">
      <c r="D2557" s="583"/>
    </row>
    <row r="2558" spans="4:4">
      <c r="D2558" s="583"/>
    </row>
    <row r="2559" spans="4:4">
      <c r="D2559" s="583"/>
    </row>
    <row r="2560" spans="4:4">
      <c r="D2560" s="583"/>
    </row>
    <row r="2561" spans="4:4">
      <c r="D2561" s="583"/>
    </row>
    <row r="2562" spans="4:4">
      <c r="D2562" s="583"/>
    </row>
    <row r="2563" spans="4:4">
      <c r="D2563" s="583"/>
    </row>
    <row r="2564" spans="4:4">
      <c r="D2564" s="583"/>
    </row>
    <row r="2565" spans="4:4">
      <c r="D2565" s="583"/>
    </row>
    <row r="2566" spans="4:4">
      <c r="D2566" s="583"/>
    </row>
    <row r="2567" spans="4:4">
      <c r="D2567" s="583"/>
    </row>
    <row r="2568" spans="4:4">
      <c r="D2568" s="583"/>
    </row>
    <row r="2569" spans="4:4">
      <c r="D2569" s="583"/>
    </row>
    <row r="2570" spans="4:4">
      <c r="D2570" s="583"/>
    </row>
    <row r="2571" spans="4:4">
      <c r="D2571" s="583"/>
    </row>
    <row r="2572" spans="4:4">
      <c r="D2572" s="583"/>
    </row>
    <row r="2573" spans="4:4">
      <c r="D2573" s="583"/>
    </row>
    <row r="2574" spans="4:4">
      <c r="D2574" s="583"/>
    </row>
    <row r="2575" spans="4:4">
      <c r="D2575" s="583"/>
    </row>
    <row r="2576" spans="4:4">
      <c r="D2576" s="583"/>
    </row>
    <row r="2577" spans="4:4">
      <c r="D2577" s="583"/>
    </row>
    <row r="2578" spans="4:4">
      <c r="D2578" s="583"/>
    </row>
    <row r="2579" spans="4:4">
      <c r="D2579" s="583"/>
    </row>
    <row r="2580" spans="4:4">
      <c r="D2580" s="583"/>
    </row>
    <row r="2581" spans="4:4">
      <c r="D2581" s="583"/>
    </row>
    <row r="2582" spans="4:4">
      <c r="D2582" s="583"/>
    </row>
    <row r="2583" spans="4:4">
      <c r="D2583" s="583"/>
    </row>
    <row r="2584" spans="4:4">
      <c r="D2584" s="583"/>
    </row>
    <row r="2585" spans="4:4">
      <c r="D2585" s="583"/>
    </row>
    <row r="2586" spans="4:4">
      <c r="D2586" s="583"/>
    </row>
    <row r="2587" spans="4:4">
      <c r="D2587" s="583"/>
    </row>
    <row r="2588" spans="4:4">
      <c r="D2588" s="583"/>
    </row>
    <row r="2589" spans="4:4">
      <c r="D2589" s="583"/>
    </row>
    <row r="2590" spans="4:4">
      <c r="D2590" s="583"/>
    </row>
    <row r="2591" spans="4:4">
      <c r="D2591" s="583"/>
    </row>
    <row r="2592" spans="4:4">
      <c r="D2592" s="583"/>
    </row>
    <row r="2593" spans="4:4">
      <c r="D2593" s="583"/>
    </row>
    <row r="2594" spans="4:4">
      <c r="D2594" s="583"/>
    </row>
    <row r="2595" spans="4:4">
      <c r="D2595" s="583"/>
    </row>
    <row r="2596" spans="4:4">
      <c r="D2596" s="583"/>
    </row>
    <row r="2597" spans="4:4">
      <c r="D2597" s="583"/>
    </row>
    <row r="2598" spans="4:4">
      <c r="D2598" s="583"/>
    </row>
    <row r="2599" spans="4:4">
      <c r="D2599" s="583"/>
    </row>
    <row r="2600" spans="4:4">
      <c r="D2600" s="583"/>
    </row>
    <row r="2601" spans="4:4">
      <c r="D2601" s="583"/>
    </row>
    <row r="2602" spans="4:4">
      <c r="D2602" s="583"/>
    </row>
    <row r="2603" spans="4:4">
      <c r="D2603" s="583"/>
    </row>
    <row r="2604" spans="4:4">
      <c r="D2604" s="583"/>
    </row>
    <row r="2605" spans="4:4">
      <c r="D2605" s="583"/>
    </row>
    <row r="2606" spans="4:4">
      <c r="D2606" s="583"/>
    </row>
    <row r="2607" spans="4:4">
      <c r="D2607" s="583"/>
    </row>
    <row r="2608" spans="4:4">
      <c r="D2608" s="583"/>
    </row>
    <row r="2609" spans="4:4">
      <c r="D2609" s="583"/>
    </row>
    <row r="2610" spans="4:4">
      <c r="D2610" s="583"/>
    </row>
    <row r="2611" spans="4:4">
      <c r="D2611" s="583"/>
    </row>
    <row r="2612" spans="4:4">
      <c r="D2612" s="583"/>
    </row>
    <row r="2613" spans="4:4">
      <c r="D2613" s="583"/>
    </row>
    <row r="2614" spans="4:4">
      <c r="D2614" s="583"/>
    </row>
    <row r="2615" spans="4:4">
      <c r="D2615" s="583"/>
    </row>
    <row r="2616" spans="4:4">
      <c r="D2616" s="583"/>
    </row>
    <row r="2617" spans="4:4">
      <c r="D2617" s="583"/>
    </row>
    <row r="2618" spans="4:4">
      <c r="D2618" s="583"/>
    </row>
    <row r="2619" spans="4:4">
      <c r="D2619" s="583"/>
    </row>
    <row r="2620" spans="4:4">
      <c r="D2620" s="583"/>
    </row>
    <row r="2621" spans="4:4">
      <c r="D2621" s="583"/>
    </row>
    <row r="2622" spans="4:4">
      <c r="D2622" s="583"/>
    </row>
    <row r="2623" spans="4:4">
      <c r="D2623" s="583"/>
    </row>
    <row r="2624" spans="4:4">
      <c r="D2624" s="583"/>
    </row>
    <row r="2625" spans="4:4">
      <c r="D2625" s="583"/>
    </row>
    <row r="2626" spans="4:4">
      <c r="D2626" s="583"/>
    </row>
    <row r="2627" spans="4:4">
      <c r="D2627" s="583"/>
    </row>
    <row r="2628" spans="4:4">
      <c r="D2628" s="583"/>
    </row>
    <row r="2629" spans="4:4">
      <c r="D2629" s="583"/>
    </row>
    <row r="2630" spans="4:4">
      <c r="D2630" s="583"/>
    </row>
    <row r="2631" spans="4:4">
      <c r="D2631" s="583"/>
    </row>
    <row r="2632" spans="4:4">
      <c r="D2632" s="583"/>
    </row>
    <row r="2633" spans="4:4">
      <c r="D2633" s="583"/>
    </row>
    <row r="2634" spans="4:4">
      <c r="D2634" s="583"/>
    </row>
    <row r="2635" spans="4:4">
      <c r="D2635" s="583"/>
    </row>
    <row r="2636" spans="4:4">
      <c r="D2636" s="583"/>
    </row>
    <row r="2637" spans="4:4">
      <c r="D2637" s="583"/>
    </row>
    <row r="2638" spans="4:4">
      <c r="D2638" s="583"/>
    </row>
    <row r="2639" spans="4:4">
      <c r="D2639" s="583"/>
    </row>
    <row r="2640" spans="4:4">
      <c r="D2640" s="583"/>
    </row>
    <row r="2641" spans="4:4">
      <c r="D2641" s="583"/>
    </row>
    <row r="2642" spans="4:4">
      <c r="D2642" s="583"/>
    </row>
    <row r="2643" spans="4:4">
      <c r="D2643" s="583"/>
    </row>
    <row r="2644" spans="4:4">
      <c r="D2644" s="583"/>
    </row>
    <row r="2645" spans="4:4">
      <c r="D2645" s="583"/>
    </row>
    <row r="2646" spans="4:4">
      <c r="D2646" s="583"/>
    </row>
    <row r="2647" spans="4:4">
      <c r="D2647" s="583"/>
    </row>
    <row r="2648" spans="4:4">
      <c r="D2648" s="583"/>
    </row>
    <row r="2649" spans="4:4">
      <c r="D2649" s="583"/>
    </row>
    <row r="2650" spans="4:4">
      <c r="D2650" s="583"/>
    </row>
    <row r="2651" spans="4:4">
      <c r="D2651" s="583"/>
    </row>
    <row r="2652" spans="4:4">
      <c r="D2652" s="583"/>
    </row>
    <row r="2653" spans="4:4">
      <c r="D2653" s="583"/>
    </row>
    <row r="2654" spans="4:4">
      <c r="D2654" s="583"/>
    </row>
    <row r="2655" spans="4:4">
      <c r="D2655" s="583"/>
    </row>
    <row r="2656" spans="4:4">
      <c r="D2656" s="583"/>
    </row>
    <row r="2657" spans="4:4">
      <c r="D2657" s="583"/>
    </row>
    <row r="2658" spans="4:4">
      <c r="D2658" s="583"/>
    </row>
    <row r="2659" spans="4:4">
      <c r="D2659" s="583"/>
    </row>
    <row r="2660" spans="4:4">
      <c r="D2660" s="583"/>
    </row>
    <row r="2661" spans="4:4">
      <c r="D2661" s="583"/>
    </row>
    <row r="2662" spans="4:4">
      <c r="D2662" s="583"/>
    </row>
    <row r="2663" spans="4:4">
      <c r="D2663" s="583"/>
    </row>
    <row r="2664" spans="4:4">
      <c r="D2664" s="583"/>
    </row>
    <row r="2665" spans="4:4">
      <c r="D2665" s="583"/>
    </row>
    <row r="2666" spans="4:4">
      <c r="D2666" s="583"/>
    </row>
    <row r="2667" spans="4:4">
      <c r="D2667" s="583"/>
    </row>
    <row r="2668" spans="4:4">
      <c r="D2668" s="583"/>
    </row>
    <row r="2669" spans="4:4">
      <c r="D2669" s="583"/>
    </row>
    <row r="2670" spans="4:4">
      <c r="D2670" s="583"/>
    </row>
    <row r="2671" spans="4:4">
      <c r="D2671" s="583"/>
    </row>
    <row r="2672" spans="4:4">
      <c r="D2672" s="583"/>
    </row>
    <row r="2673" spans="4:4">
      <c r="D2673" s="583"/>
    </row>
    <row r="2674" spans="4:4">
      <c r="D2674" s="583"/>
    </row>
    <row r="2675" spans="4:4">
      <c r="D2675" s="583"/>
    </row>
    <row r="2676" spans="4:4">
      <c r="D2676" s="583"/>
    </row>
    <row r="2677" spans="4:4">
      <c r="D2677" s="583"/>
    </row>
    <row r="2678" spans="4:4">
      <c r="D2678" s="583"/>
    </row>
    <row r="2679" spans="4:4">
      <c r="D2679" s="583"/>
    </row>
    <row r="2680" spans="4:4">
      <c r="D2680" s="583"/>
    </row>
    <row r="2681" spans="4:4">
      <c r="D2681" s="583"/>
    </row>
    <row r="2682" spans="4:4">
      <c r="D2682" s="583"/>
    </row>
    <row r="2683" spans="4:4">
      <c r="D2683" s="583"/>
    </row>
    <row r="2684" spans="4:4">
      <c r="D2684" s="583"/>
    </row>
    <row r="2685" spans="4:4">
      <c r="D2685" s="583"/>
    </row>
    <row r="2686" spans="4:4">
      <c r="D2686" s="583"/>
    </row>
    <row r="2687" spans="4:4">
      <c r="D2687" s="583"/>
    </row>
    <row r="2688" spans="4:4">
      <c r="D2688" s="583"/>
    </row>
    <row r="2689" spans="4:4">
      <c r="D2689" s="583"/>
    </row>
    <row r="2690" spans="4:4">
      <c r="D2690" s="583"/>
    </row>
    <row r="2691" spans="4:4">
      <c r="D2691" s="583"/>
    </row>
    <row r="2692" spans="4:4">
      <c r="D2692" s="583"/>
    </row>
    <row r="2693" spans="4:4">
      <c r="D2693" s="583"/>
    </row>
    <row r="2694" spans="4:4">
      <c r="D2694" s="583"/>
    </row>
    <row r="2695" spans="4:4">
      <c r="D2695" s="583"/>
    </row>
    <row r="2696" spans="4:4">
      <c r="D2696" s="583"/>
    </row>
    <row r="2697" spans="4:4">
      <c r="D2697" s="583"/>
    </row>
    <row r="2698" spans="4:4">
      <c r="D2698" s="583"/>
    </row>
    <row r="2699" spans="4:4">
      <c r="D2699" s="583"/>
    </row>
    <row r="2700" spans="4:4">
      <c r="D2700" s="583"/>
    </row>
    <row r="2701" spans="4:4">
      <c r="D2701" s="583"/>
    </row>
    <row r="2702" spans="4:4">
      <c r="D2702" s="583"/>
    </row>
    <row r="2703" spans="4:4">
      <c r="D2703" s="583"/>
    </row>
    <row r="2704" spans="4:4">
      <c r="D2704" s="583"/>
    </row>
    <row r="2705" spans="4:4">
      <c r="D2705" s="583"/>
    </row>
    <row r="2706" spans="4:4">
      <c r="D2706" s="583"/>
    </row>
    <row r="2707" spans="4:4">
      <c r="D2707" s="583"/>
    </row>
    <row r="2708" spans="4:4">
      <c r="D2708" s="583"/>
    </row>
    <row r="2709" spans="4:4">
      <c r="D2709" s="583"/>
    </row>
    <row r="2710" spans="4:4">
      <c r="D2710" s="583"/>
    </row>
    <row r="2711" spans="4:4">
      <c r="D2711" s="583"/>
    </row>
    <row r="2712" spans="4:4">
      <c r="D2712" s="583"/>
    </row>
    <row r="2713" spans="4:4">
      <c r="D2713" s="583"/>
    </row>
    <row r="2714" spans="4:4">
      <c r="D2714" s="583"/>
    </row>
    <row r="2715" spans="4:4">
      <c r="D2715" s="583"/>
    </row>
    <row r="2716" spans="4:4">
      <c r="D2716" s="583"/>
    </row>
    <row r="2717" spans="4:4">
      <c r="D2717" s="583"/>
    </row>
    <row r="2718" spans="4:4">
      <c r="D2718" s="583"/>
    </row>
    <row r="2719" spans="4:4">
      <c r="D2719" s="583"/>
    </row>
    <row r="2720" spans="4:4">
      <c r="D2720" s="583"/>
    </row>
    <row r="2721" spans="4:4">
      <c r="D2721" s="583"/>
    </row>
    <row r="2722" spans="4:4">
      <c r="D2722" s="583"/>
    </row>
    <row r="2723" spans="4:4">
      <c r="D2723" s="583"/>
    </row>
    <row r="2724" spans="4:4">
      <c r="D2724" s="583"/>
    </row>
    <row r="2725" spans="4:4">
      <c r="D2725" s="583"/>
    </row>
    <row r="2726" spans="4:4">
      <c r="D2726" s="583"/>
    </row>
    <row r="2727" spans="4:4">
      <c r="D2727" s="583"/>
    </row>
    <row r="2728" spans="4:4">
      <c r="D2728" s="583"/>
    </row>
    <row r="2729" spans="4:4">
      <c r="D2729" s="583"/>
    </row>
    <row r="2730" spans="4:4">
      <c r="D2730" s="583"/>
    </row>
    <row r="2731" spans="4:4">
      <c r="D2731" s="583"/>
    </row>
    <row r="2732" spans="4:4">
      <c r="D2732" s="583"/>
    </row>
    <row r="2733" spans="4:4">
      <c r="D2733" s="583"/>
    </row>
    <row r="2734" spans="4:4">
      <c r="D2734" s="583"/>
    </row>
    <row r="2735" spans="4:4">
      <c r="D2735" s="583"/>
    </row>
    <row r="2736" spans="4:4">
      <c r="D2736" s="583"/>
    </row>
    <row r="2737" spans="4:4">
      <c r="D2737" s="583"/>
    </row>
    <row r="2738" spans="4:4">
      <c r="D2738" s="583"/>
    </row>
    <row r="2739" spans="4:4">
      <c r="D2739" s="583"/>
    </row>
    <row r="2740" spans="4:4">
      <c r="D2740" s="583"/>
    </row>
    <row r="2741" spans="4:4">
      <c r="D2741" s="583"/>
    </row>
    <row r="2742" spans="4:4">
      <c r="D2742" s="583"/>
    </row>
    <row r="2743" spans="4:4">
      <c r="D2743" s="583"/>
    </row>
    <row r="2744" spans="4:4">
      <c r="D2744" s="583"/>
    </row>
    <row r="2745" spans="4:4">
      <c r="D2745" s="583"/>
    </row>
    <row r="2746" spans="4:4">
      <c r="D2746" s="583"/>
    </row>
    <row r="2747" spans="4:4">
      <c r="D2747" s="583"/>
    </row>
    <row r="2748" spans="4:4">
      <c r="D2748" s="583"/>
    </row>
    <row r="2749" spans="4:4">
      <c r="D2749" s="583"/>
    </row>
    <row r="2750" spans="4:4">
      <c r="D2750" s="583"/>
    </row>
    <row r="2751" spans="4:4">
      <c r="D2751" s="583"/>
    </row>
    <row r="2752" spans="4:4">
      <c r="D2752" s="583"/>
    </row>
    <row r="2753" spans="4:4">
      <c r="D2753" s="583"/>
    </row>
    <row r="2754" spans="4:4">
      <c r="D2754" s="583"/>
    </row>
    <row r="2755" spans="4:4">
      <c r="D2755" s="583"/>
    </row>
    <row r="2756" spans="4:4">
      <c r="D2756" s="583"/>
    </row>
    <row r="2757" spans="4:4">
      <c r="D2757" s="583"/>
    </row>
    <row r="2758" spans="4:4">
      <c r="D2758" s="583"/>
    </row>
    <row r="2759" spans="4:4">
      <c r="D2759" s="583"/>
    </row>
    <row r="2760" spans="4:4">
      <c r="D2760" s="583"/>
    </row>
    <row r="2761" spans="4:4">
      <c r="D2761" s="583"/>
    </row>
    <row r="2762" spans="4:4">
      <c r="D2762" s="583"/>
    </row>
    <row r="2763" spans="4:4">
      <c r="D2763" s="583"/>
    </row>
    <row r="2764" spans="4:4">
      <c r="D2764" s="583"/>
    </row>
    <row r="2765" spans="4:4">
      <c r="D2765" s="583"/>
    </row>
    <row r="2766" spans="4:4">
      <c r="D2766" s="583"/>
    </row>
    <row r="2767" spans="4:4">
      <c r="D2767" s="583"/>
    </row>
    <row r="2768" spans="4:4">
      <c r="D2768" s="583"/>
    </row>
    <row r="2769" spans="4:4">
      <c r="D2769" s="583"/>
    </row>
    <row r="2770" spans="4:4">
      <c r="D2770" s="583"/>
    </row>
    <row r="2771" spans="4:4">
      <c r="D2771" s="583"/>
    </row>
    <row r="2772" spans="4:4">
      <c r="D2772" s="583"/>
    </row>
    <row r="2773" spans="4:4">
      <c r="D2773" s="583"/>
    </row>
    <row r="2774" spans="4:4">
      <c r="D2774" s="583"/>
    </row>
    <row r="2775" spans="4:4">
      <c r="D2775" s="583"/>
    </row>
    <row r="2776" spans="4:4">
      <c r="D2776" s="583"/>
    </row>
    <row r="2777" spans="4:4">
      <c r="D2777" s="583"/>
    </row>
    <row r="2778" spans="4:4">
      <c r="D2778" s="583"/>
    </row>
    <row r="2779" spans="4:4">
      <c r="D2779" s="583"/>
    </row>
    <row r="2780" spans="4:4">
      <c r="D2780" s="583"/>
    </row>
    <row r="2781" spans="4:4">
      <c r="D2781" s="583"/>
    </row>
    <row r="2782" spans="4:4">
      <c r="D2782" s="583"/>
    </row>
    <row r="2783" spans="4:4">
      <c r="D2783" s="583"/>
    </row>
    <row r="2784" spans="4:4">
      <c r="D2784" s="583"/>
    </row>
    <row r="2785" spans="4:4">
      <c r="D2785" s="583"/>
    </row>
    <row r="2786" spans="4:4">
      <c r="D2786" s="583"/>
    </row>
    <row r="2787" spans="4:4">
      <c r="D2787" s="583"/>
    </row>
    <row r="2788" spans="4:4">
      <c r="D2788" s="583"/>
    </row>
    <row r="2789" spans="4:4">
      <c r="D2789" s="583"/>
    </row>
    <row r="2790" spans="4:4">
      <c r="D2790" s="583"/>
    </row>
    <row r="2791" spans="4:4">
      <c r="D2791" s="583"/>
    </row>
    <row r="2792" spans="4:4">
      <c r="D2792" s="583"/>
    </row>
    <row r="2793" spans="4:4">
      <c r="D2793" s="583"/>
    </row>
    <row r="2794" spans="4:4">
      <c r="D2794" s="583"/>
    </row>
    <row r="2795" spans="4:4">
      <c r="D2795" s="583"/>
    </row>
    <row r="2796" spans="4:4">
      <c r="D2796" s="583"/>
    </row>
    <row r="2797" spans="4:4">
      <c r="D2797" s="583"/>
    </row>
    <row r="2798" spans="4:4">
      <c r="D2798" s="583"/>
    </row>
    <row r="2799" spans="4:4">
      <c r="D2799" s="583"/>
    </row>
    <row r="2800" spans="4:4">
      <c r="D2800" s="583"/>
    </row>
    <row r="2801" spans="4:4">
      <c r="D2801" s="583"/>
    </row>
    <row r="2802" spans="4:4">
      <c r="D2802" s="583"/>
    </row>
    <row r="2803" spans="4:4">
      <c r="D2803" s="583"/>
    </row>
    <row r="2804" spans="4:4">
      <c r="D2804" s="583"/>
    </row>
    <row r="2805" spans="4:4">
      <c r="D2805" s="583"/>
    </row>
    <row r="2806" spans="4:4">
      <c r="D2806" s="583"/>
    </row>
    <row r="2807" spans="4:4">
      <c r="D2807" s="583"/>
    </row>
    <row r="2808" spans="4:4">
      <c r="D2808" s="583"/>
    </row>
    <row r="2809" spans="4:4">
      <c r="D2809" s="583"/>
    </row>
    <row r="2810" spans="4:4">
      <c r="D2810" s="583"/>
    </row>
    <row r="2811" spans="4:4">
      <c r="D2811" s="583"/>
    </row>
    <row r="2812" spans="4:4">
      <c r="D2812" s="583"/>
    </row>
    <row r="2813" spans="4:4">
      <c r="D2813" s="583"/>
    </row>
    <row r="2814" spans="4:4">
      <c r="D2814" s="583"/>
    </row>
    <row r="2815" spans="4:4">
      <c r="D2815" s="583"/>
    </row>
    <row r="2816" spans="4:4">
      <c r="D2816" s="583"/>
    </row>
    <row r="2817" spans="4:4">
      <c r="D2817" s="583"/>
    </row>
    <row r="2818" spans="4:4">
      <c r="D2818" s="583"/>
    </row>
    <row r="2819" spans="4:4">
      <c r="D2819" s="583"/>
    </row>
    <row r="2820" spans="4:4">
      <c r="D2820" s="583"/>
    </row>
    <row r="2821" spans="4:4">
      <c r="D2821" s="583"/>
    </row>
    <row r="2822" spans="4:4">
      <c r="D2822" s="583"/>
    </row>
    <row r="2823" spans="4:4">
      <c r="D2823" s="583"/>
    </row>
    <row r="2824" spans="4:4">
      <c r="D2824" s="583"/>
    </row>
    <row r="2825" spans="4:4">
      <c r="D2825" s="583"/>
    </row>
    <row r="2826" spans="4:4">
      <c r="D2826" s="583"/>
    </row>
    <row r="2827" spans="4:4">
      <c r="D2827" s="583"/>
    </row>
    <row r="2828" spans="4:4">
      <c r="D2828" s="583"/>
    </row>
    <row r="2829" spans="4:4">
      <c r="D2829" s="583"/>
    </row>
    <row r="2830" spans="4:4">
      <c r="D2830" s="583"/>
    </row>
    <row r="2831" spans="4:4">
      <c r="D2831" s="583"/>
    </row>
    <row r="2832" spans="4:4">
      <c r="D2832" s="583"/>
    </row>
    <row r="2833" spans="4:4">
      <c r="D2833" s="583"/>
    </row>
    <row r="2834" spans="4:4">
      <c r="D2834" s="583"/>
    </row>
    <row r="2835" spans="4:4">
      <c r="D2835" s="583"/>
    </row>
    <row r="2836" spans="4:4">
      <c r="D2836" s="583"/>
    </row>
    <row r="2837" spans="4:4">
      <c r="D2837" s="583"/>
    </row>
    <row r="2838" spans="4:4">
      <c r="D2838" s="583"/>
    </row>
    <row r="2839" spans="4:4">
      <c r="D2839" s="583"/>
    </row>
    <row r="2840" spans="4:4">
      <c r="D2840" s="583"/>
    </row>
    <row r="2841" spans="4:4">
      <c r="D2841" s="583"/>
    </row>
    <row r="2842" spans="4:4">
      <c r="D2842" s="583"/>
    </row>
    <row r="2843" spans="4:4">
      <c r="D2843" s="583"/>
    </row>
    <row r="2844" spans="4:4">
      <c r="D2844" s="583"/>
    </row>
    <row r="2845" spans="4:4">
      <c r="D2845" s="583"/>
    </row>
    <row r="2846" spans="4:4">
      <c r="D2846" s="583"/>
    </row>
    <row r="2847" spans="4:4">
      <c r="D2847" s="583"/>
    </row>
    <row r="2848" spans="4:4">
      <c r="D2848" s="583"/>
    </row>
    <row r="2849" spans="4:4">
      <c r="D2849" s="583"/>
    </row>
    <row r="2850" spans="4:4">
      <c r="D2850" s="583"/>
    </row>
    <row r="2851" spans="4:4">
      <c r="D2851" s="583"/>
    </row>
    <row r="2852" spans="4:4">
      <c r="D2852" s="583"/>
    </row>
    <row r="2853" spans="4:4">
      <c r="D2853" s="583"/>
    </row>
    <row r="2854" spans="4:4">
      <c r="D2854" s="583"/>
    </row>
    <row r="2855" spans="4:4">
      <c r="D2855" s="583"/>
    </row>
    <row r="2856" spans="4:4">
      <c r="D2856" s="583"/>
    </row>
    <row r="2857" spans="4:4">
      <c r="D2857" s="583"/>
    </row>
    <row r="2858" spans="4:4">
      <c r="D2858" s="583"/>
    </row>
    <row r="2859" spans="4:4">
      <c r="D2859" s="583"/>
    </row>
    <row r="2860" spans="4:4">
      <c r="D2860" s="583"/>
    </row>
    <row r="2861" spans="4:4">
      <c r="D2861" s="583"/>
    </row>
    <row r="2862" spans="4:4">
      <c r="D2862" s="583"/>
    </row>
    <row r="2863" spans="4:4">
      <c r="D2863" s="583"/>
    </row>
    <row r="2864" spans="4:4">
      <c r="D2864" s="583"/>
    </row>
    <row r="2865" spans="4:4">
      <c r="D2865" s="583"/>
    </row>
    <row r="2866" spans="4:4">
      <c r="D2866" s="583"/>
    </row>
    <row r="2867" spans="4:4">
      <c r="D2867" s="583"/>
    </row>
    <row r="2868" spans="4:4">
      <c r="D2868" s="583"/>
    </row>
    <row r="2869" spans="4:4">
      <c r="D2869" s="583"/>
    </row>
    <row r="2870" spans="4:4">
      <c r="D2870" s="583"/>
    </row>
    <row r="2871" spans="4:4">
      <c r="D2871" s="583"/>
    </row>
    <row r="2872" spans="4:4">
      <c r="D2872" s="583"/>
    </row>
    <row r="2873" spans="4:4">
      <c r="D2873" s="583"/>
    </row>
    <row r="2874" spans="4:4">
      <c r="D2874" s="583"/>
    </row>
    <row r="2875" spans="4:4">
      <c r="D2875" s="583"/>
    </row>
    <row r="2876" spans="4:4">
      <c r="D2876" s="583"/>
    </row>
    <row r="2877" spans="4:4">
      <c r="D2877" s="583"/>
    </row>
    <row r="2878" spans="4:4">
      <c r="D2878" s="583"/>
    </row>
    <row r="2879" spans="4:4">
      <c r="D2879" s="583"/>
    </row>
    <row r="2880" spans="4:4">
      <c r="D2880" s="583"/>
    </row>
    <row r="2881" spans="4:4">
      <c r="D2881" s="583"/>
    </row>
    <row r="2882" spans="4:4">
      <c r="D2882" s="583"/>
    </row>
    <row r="2883" spans="4:4">
      <c r="D2883" s="583"/>
    </row>
    <row r="2884" spans="4:4">
      <c r="D2884" s="583"/>
    </row>
    <row r="2885" spans="4:4">
      <c r="D2885" s="583"/>
    </row>
    <row r="2886" spans="4:4">
      <c r="D2886" s="583"/>
    </row>
    <row r="2887" spans="4:4">
      <c r="D2887" s="583"/>
    </row>
    <row r="2888" spans="4:4">
      <c r="D2888" s="583"/>
    </row>
    <row r="2889" spans="4:4">
      <c r="D2889" s="583"/>
    </row>
    <row r="2890" spans="4:4">
      <c r="D2890" s="583"/>
    </row>
    <row r="2891" spans="4:4">
      <c r="D2891" s="583"/>
    </row>
    <row r="2892" spans="4:4">
      <c r="D2892" s="583"/>
    </row>
    <row r="2893" spans="4:4">
      <c r="D2893" s="583"/>
    </row>
    <row r="2894" spans="4:4">
      <c r="D2894" s="583"/>
    </row>
    <row r="2895" spans="4:4">
      <c r="D2895" s="583"/>
    </row>
    <row r="2896" spans="4:4">
      <c r="D2896" s="583"/>
    </row>
    <row r="2897" spans="4:4">
      <c r="D2897" s="583"/>
    </row>
    <row r="2898" spans="4:4">
      <c r="D2898" s="583"/>
    </row>
    <row r="2899" spans="4:4">
      <c r="D2899" s="583"/>
    </row>
    <row r="2900" spans="4:4">
      <c r="D2900" s="583"/>
    </row>
    <row r="2901" spans="4:4">
      <c r="D2901" s="583"/>
    </row>
    <row r="2902" spans="4:4">
      <c r="D2902" s="583"/>
    </row>
    <row r="2903" spans="4:4">
      <c r="D2903" s="583"/>
    </row>
    <row r="2904" spans="4:4">
      <c r="D2904" s="583"/>
    </row>
    <row r="2905" spans="4:4">
      <c r="D2905" s="583"/>
    </row>
    <row r="2906" spans="4:4">
      <c r="D2906" s="583"/>
    </row>
    <row r="2907" spans="4:4">
      <c r="D2907" s="583"/>
    </row>
    <row r="2908" spans="4:4">
      <c r="D2908" s="583"/>
    </row>
    <row r="2909" spans="4:4">
      <c r="D2909" s="583"/>
    </row>
    <row r="2910" spans="4:4">
      <c r="D2910" s="583"/>
    </row>
    <row r="2911" spans="4:4">
      <c r="D2911" s="583"/>
    </row>
    <row r="2912" spans="4:4">
      <c r="D2912" s="583"/>
    </row>
    <row r="2913" spans="4:4">
      <c r="D2913" s="583"/>
    </row>
    <row r="2914" spans="4:4">
      <c r="D2914" s="583"/>
    </row>
    <row r="2915" spans="4:4">
      <c r="D2915" s="583"/>
    </row>
    <row r="2916" spans="4:4">
      <c r="D2916" s="583"/>
    </row>
    <row r="2917" spans="4:4">
      <c r="D2917" s="583"/>
    </row>
    <row r="2918" spans="4:4">
      <c r="D2918" s="583"/>
    </row>
    <row r="2919" spans="4:4">
      <c r="D2919" s="583"/>
    </row>
    <row r="2920" spans="4:4">
      <c r="D2920" s="583"/>
    </row>
    <row r="2921" spans="4:4">
      <c r="D2921" s="583"/>
    </row>
    <row r="2922" spans="4:4">
      <c r="D2922" s="583"/>
    </row>
    <row r="2923" spans="4:4">
      <c r="D2923" s="583"/>
    </row>
    <row r="2924" spans="4:4">
      <c r="D2924" s="583"/>
    </row>
    <row r="2925" spans="4:4">
      <c r="D2925" s="583"/>
    </row>
    <row r="2926" spans="4:4">
      <c r="D2926" s="583"/>
    </row>
    <row r="2927" spans="4:4">
      <c r="D2927" s="583"/>
    </row>
    <row r="2928" spans="4:4">
      <c r="D2928" s="583"/>
    </row>
    <row r="2929" spans="4:4">
      <c r="D2929" s="583"/>
    </row>
    <row r="2930" spans="4:4">
      <c r="D2930" s="583"/>
    </row>
    <row r="2931" spans="4:4">
      <c r="D2931" s="583"/>
    </row>
    <row r="2932" spans="4:4">
      <c r="D2932" s="583"/>
    </row>
    <row r="2933" spans="4:4">
      <c r="D2933" s="583"/>
    </row>
    <row r="2934" spans="4:4">
      <c r="D2934" s="583"/>
    </row>
    <row r="2935" spans="4:4">
      <c r="D2935" s="583"/>
    </row>
    <row r="2936" spans="4:4">
      <c r="D2936" s="583"/>
    </row>
    <row r="2937" spans="4:4">
      <c r="D2937" s="583"/>
    </row>
    <row r="2938" spans="4:4">
      <c r="D2938" s="583"/>
    </row>
    <row r="2939" spans="4:4">
      <c r="D2939" s="583"/>
    </row>
    <row r="2940" spans="4:4">
      <c r="D2940" s="583"/>
    </row>
    <row r="2941" spans="4:4">
      <c r="D2941" s="583"/>
    </row>
    <row r="2942" spans="4:4">
      <c r="D2942" s="583"/>
    </row>
    <row r="2943" spans="4:4">
      <c r="D2943" s="583"/>
    </row>
    <row r="2944" spans="4:4">
      <c r="D2944" s="583"/>
    </row>
    <row r="2945" spans="4:4">
      <c r="D2945" s="583"/>
    </row>
    <row r="2946" spans="4:4">
      <c r="D2946" s="583"/>
    </row>
    <row r="2947" spans="4:4">
      <c r="D2947" s="583"/>
    </row>
    <row r="2948" spans="4:4">
      <c r="D2948" s="583"/>
    </row>
    <row r="2949" spans="4:4">
      <c r="D2949" s="583"/>
    </row>
    <row r="2950" spans="4:4">
      <c r="D2950" s="583"/>
    </row>
    <row r="2951" spans="4:4">
      <c r="D2951" s="583"/>
    </row>
    <row r="2952" spans="4:4">
      <c r="D2952" s="583"/>
    </row>
    <row r="2953" spans="4:4">
      <c r="D2953" s="583"/>
    </row>
    <row r="2954" spans="4:4">
      <c r="D2954" s="583"/>
    </row>
    <row r="2955" spans="4:4">
      <c r="D2955" s="583"/>
    </row>
    <row r="2956" spans="4:4">
      <c r="D2956" s="583"/>
    </row>
    <row r="2957" spans="4:4">
      <c r="D2957" s="583"/>
    </row>
    <row r="2958" spans="4:4">
      <c r="D2958" s="583"/>
    </row>
    <row r="2959" spans="4:4">
      <c r="D2959" s="583"/>
    </row>
    <row r="2960" spans="4:4">
      <c r="D2960" s="583"/>
    </row>
    <row r="2961" spans="4:4">
      <c r="D2961" s="583"/>
    </row>
    <row r="2962" spans="4:4">
      <c r="D2962" s="583"/>
    </row>
    <row r="2963" spans="4:4">
      <c r="D2963" s="583"/>
    </row>
    <row r="2964" spans="4:4">
      <c r="D2964" s="583"/>
    </row>
    <row r="2965" spans="4:4">
      <c r="D2965" s="583"/>
    </row>
    <row r="2966" spans="4:4">
      <c r="D2966" s="583"/>
    </row>
    <row r="2967" spans="4:4">
      <c r="D2967" s="583"/>
    </row>
    <row r="2968" spans="4:4">
      <c r="D2968" s="583"/>
    </row>
    <row r="2969" spans="4:4">
      <c r="D2969" s="583"/>
    </row>
    <row r="2970" spans="4:4">
      <c r="D2970" s="583"/>
    </row>
    <row r="2971" spans="4:4">
      <c r="D2971" s="583"/>
    </row>
    <row r="2972" spans="4:4">
      <c r="D2972" s="583"/>
    </row>
    <row r="2973" spans="4:4">
      <c r="D2973" s="583"/>
    </row>
    <row r="2974" spans="4:4">
      <c r="D2974" s="583"/>
    </row>
    <row r="2975" spans="4:4">
      <c r="D2975" s="583"/>
    </row>
    <row r="2976" spans="4:4">
      <c r="D2976" s="583"/>
    </row>
    <row r="2977" spans="4:4">
      <c r="D2977" s="583"/>
    </row>
    <row r="2978" spans="4:4">
      <c r="D2978" s="583"/>
    </row>
    <row r="2979" spans="4:4">
      <c r="D2979" s="583"/>
    </row>
    <row r="2980" spans="4:4">
      <c r="D2980" s="583"/>
    </row>
    <row r="2981" spans="4:4">
      <c r="D2981" s="583"/>
    </row>
    <row r="2982" spans="4:4">
      <c r="D2982" s="583"/>
    </row>
    <row r="2983" spans="4:4">
      <c r="D2983" s="583"/>
    </row>
    <row r="2984" spans="4:4">
      <c r="D2984" s="583"/>
    </row>
    <row r="2985" spans="4:4">
      <c r="D2985" s="583"/>
    </row>
    <row r="2986" spans="4:4">
      <c r="D2986" s="583"/>
    </row>
    <row r="2987" spans="4:4">
      <c r="D2987" s="583"/>
    </row>
    <row r="2988" spans="4:4">
      <c r="D2988" s="583"/>
    </row>
    <row r="2989" spans="4:4">
      <c r="D2989" s="583"/>
    </row>
    <row r="2990" spans="4:4">
      <c r="D2990" s="583"/>
    </row>
    <row r="2991" spans="4:4">
      <c r="D2991" s="583"/>
    </row>
    <row r="2992" spans="4:4">
      <c r="D2992" s="583"/>
    </row>
    <row r="2993" spans="4:4">
      <c r="D2993" s="583"/>
    </row>
    <row r="2994" spans="4:4">
      <c r="D2994" s="583"/>
    </row>
    <row r="2995" spans="4:4">
      <c r="D2995" s="583"/>
    </row>
    <row r="2996" spans="4:4">
      <c r="D2996" s="583"/>
    </row>
    <row r="2997" spans="4:4">
      <c r="D2997" s="583"/>
    </row>
    <row r="2998" spans="4:4">
      <c r="D2998" s="583"/>
    </row>
    <row r="2999" spans="4:4">
      <c r="D2999" s="583"/>
    </row>
    <row r="3000" spans="4:4">
      <c r="D3000" s="583"/>
    </row>
    <row r="3001" spans="4:4">
      <c r="D3001" s="583"/>
    </row>
    <row r="3002" spans="4:4">
      <c r="D3002" s="583"/>
    </row>
    <row r="3003" spans="4:4">
      <c r="D3003" s="583"/>
    </row>
    <row r="3004" spans="4:4">
      <c r="D3004" s="583"/>
    </row>
    <row r="3005" spans="4:4">
      <c r="D3005" s="583"/>
    </row>
    <row r="3006" spans="4:4">
      <c r="D3006" s="583"/>
    </row>
    <row r="3007" spans="4:4">
      <c r="D3007" s="583"/>
    </row>
    <row r="3008" spans="4:4">
      <c r="D3008" s="583"/>
    </row>
    <row r="3009" spans="4:4">
      <c r="D3009" s="583"/>
    </row>
    <row r="3010" spans="4:4">
      <c r="D3010" s="583"/>
    </row>
    <row r="3011" spans="4:4">
      <c r="D3011" s="583"/>
    </row>
    <row r="3012" spans="4:4">
      <c r="D3012" s="583"/>
    </row>
    <row r="3013" spans="4:4">
      <c r="D3013" s="583"/>
    </row>
    <row r="3014" spans="4:4">
      <c r="D3014" s="583"/>
    </row>
    <row r="3015" spans="4:4">
      <c r="D3015" s="583"/>
    </row>
    <row r="3016" spans="4:4">
      <c r="D3016" s="583"/>
    </row>
    <row r="3017" spans="4:4">
      <c r="D3017" s="583"/>
    </row>
    <row r="3018" spans="4:4">
      <c r="D3018" s="583"/>
    </row>
    <row r="3019" spans="4:4">
      <c r="D3019" s="583"/>
    </row>
    <row r="3020" spans="4:4">
      <c r="D3020" s="583"/>
    </row>
    <row r="3021" spans="4:4">
      <c r="D3021" s="583"/>
    </row>
    <row r="3022" spans="4:4">
      <c r="D3022" s="583"/>
    </row>
    <row r="3023" spans="4:4">
      <c r="D3023" s="583"/>
    </row>
    <row r="3024" spans="4:4">
      <c r="D3024" s="583"/>
    </row>
    <row r="3025" spans="4:4">
      <c r="D3025" s="583"/>
    </row>
    <row r="3026" spans="4:4">
      <c r="D3026" s="583"/>
    </row>
    <row r="3027" spans="4:4">
      <c r="D3027" s="583"/>
    </row>
    <row r="3028" spans="4:4">
      <c r="D3028" s="583"/>
    </row>
    <row r="3029" spans="4:4">
      <c r="D3029" s="583"/>
    </row>
    <row r="3030" spans="4:4">
      <c r="D3030" s="583"/>
    </row>
    <row r="3031" spans="4:4">
      <c r="D3031" s="583"/>
    </row>
    <row r="3032" spans="4:4">
      <c r="D3032" s="583"/>
    </row>
    <row r="3033" spans="4:4">
      <c r="D3033" s="583"/>
    </row>
    <row r="3034" spans="4:4">
      <c r="D3034" s="583"/>
    </row>
    <row r="3035" spans="4:4">
      <c r="D3035" s="583"/>
    </row>
    <row r="3036" spans="4:4">
      <c r="D3036" s="583"/>
    </row>
    <row r="3037" spans="4:4">
      <c r="D3037" s="583"/>
    </row>
    <row r="3038" spans="4:4">
      <c r="D3038" s="583"/>
    </row>
    <row r="3039" spans="4:4">
      <c r="D3039" s="583"/>
    </row>
    <row r="3040" spans="4:4">
      <c r="D3040" s="583"/>
    </row>
    <row r="3041" spans="4:4">
      <c r="D3041" s="583"/>
    </row>
    <row r="3042" spans="4:4">
      <c r="D3042" s="583"/>
    </row>
    <row r="3043" spans="4:4">
      <c r="D3043" s="583"/>
    </row>
    <row r="3044" spans="4:4">
      <c r="D3044" s="583"/>
    </row>
    <row r="3045" spans="4:4">
      <c r="D3045" s="583"/>
    </row>
    <row r="3046" spans="4:4">
      <c r="D3046" s="583"/>
    </row>
    <row r="3047" spans="4:4">
      <c r="D3047" s="583"/>
    </row>
    <row r="3048" spans="4:4">
      <c r="D3048" s="583"/>
    </row>
    <row r="3049" spans="4:4">
      <c r="D3049" s="583"/>
    </row>
    <row r="3050" spans="4:4">
      <c r="D3050" s="583"/>
    </row>
    <row r="3051" spans="4:4">
      <c r="D3051" s="583"/>
    </row>
    <row r="3052" spans="4:4">
      <c r="D3052" s="583"/>
    </row>
    <row r="3053" spans="4:4">
      <c r="D3053" s="583"/>
    </row>
    <row r="3054" spans="4:4">
      <c r="D3054" s="583"/>
    </row>
    <row r="3055" spans="4:4">
      <c r="D3055" s="583"/>
    </row>
    <row r="3056" spans="4:4">
      <c r="D3056" s="583"/>
    </row>
    <row r="3057" spans="4:4">
      <c r="D3057" s="583"/>
    </row>
    <row r="3058" spans="4:4">
      <c r="D3058" s="583"/>
    </row>
    <row r="3059" spans="4:4">
      <c r="D3059" s="583"/>
    </row>
    <row r="3060" spans="4:4">
      <c r="D3060" s="583"/>
    </row>
    <row r="3061" spans="4:4">
      <c r="D3061" s="583"/>
    </row>
    <row r="3062" spans="4:4">
      <c r="D3062" s="583"/>
    </row>
    <row r="3063" spans="4:4">
      <c r="D3063" s="583"/>
    </row>
    <row r="3064" spans="4:4">
      <c r="D3064" s="583"/>
    </row>
    <row r="3065" spans="4:4">
      <c r="D3065" s="583"/>
    </row>
    <row r="3066" spans="4:4">
      <c r="D3066" s="583"/>
    </row>
    <row r="3067" spans="4:4">
      <c r="D3067" s="583"/>
    </row>
    <row r="3068" spans="4:4">
      <c r="D3068" s="583"/>
    </row>
    <row r="3069" spans="4:4">
      <c r="D3069" s="583"/>
    </row>
    <row r="3070" spans="4:4">
      <c r="D3070" s="583"/>
    </row>
    <row r="3071" spans="4:4">
      <c r="D3071" s="583"/>
    </row>
    <row r="3072" spans="4:4">
      <c r="D3072" s="583"/>
    </row>
    <row r="3073" spans="4:4">
      <c r="D3073" s="583"/>
    </row>
    <row r="3074" spans="4:4">
      <c r="D3074" s="583"/>
    </row>
    <row r="3075" spans="4:4">
      <c r="D3075" s="583"/>
    </row>
    <row r="3076" spans="4:4">
      <c r="D3076" s="583"/>
    </row>
    <row r="3077" spans="4:4">
      <c r="D3077" s="583"/>
    </row>
    <row r="3078" spans="4:4">
      <c r="D3078" s="583"/>
    </row>
    <row r="3079" spans="4:4">
      <c r="D3079" s="583"/>
    </row>
    <row r="3080" spans="4:4">
      <c r="D3080" s="583"/>
    </row>
    <row r="3081" spans="4:4">
      <c r="D3081" s="583"/>
    </row>
    <row r="3082" spans="4:4">
      <c r="D3082" s="583"/>
    </row>
    <row r="3083" spans="4:4">
      <c r="D3083" s="583"/>
    </row>
    <row r="3084" spans="4:4">
      <c r="D3084" s="583"/>
    </row>
    <row r="3085" spans="4:4">
      <c r="D3085" s="583"/>
    </row>
    <row r="3086" spans="4:4">
      <c r="D3086" s="583"/>
    </row>
    <row r="3087" spans="4:4">
      <c r="D3087" s="583"/>
    </row>
    <row r="3088" spans="4:4">
      <c r="D3088" s="583"/>
    </row>
    <row r="3089" spans="4:4">
      <c r="D3089" s="583"/>
    </row>
    <row r="3090" spans="4:4">
      <c r="D3090" s="583"/>
    </row>
    <row r="3091" spans="4:4">
      <c r="D3091" s="583"/>
    </row>
    <row r="3092" spans="4:4">
      <c r="D3092" s="583"/>
    </row>
    <row r="3093" spans="4:4">
      <c r="D3093" s="583"/>
    </row>
    <row r="3094" spans="4:4">
      <c r="D3094" s="583"/>
    </row>
    <row r="3095" spans="4:4">
      <c r="D3095" s="583"/>
    </row>
    <row r="3096" spans="4:4">
      <c r="D3096" s="583"/>
    </row>
    <row r="3097" spans="4:4">
      <c r="D3097" s="583"/>
    </row>
    <row r="3098" spans="4:4">
      <c r="D3098" s="583"/>
    </row>
    <row r="3099" spans="4:4">
      <c r="D3099" s="583"/>
    </row>
    <row r="3100" spans="4:4">
      <c r="D3100" s="583"/>
    </row>
    <row r="3101" spans="4:4">
      <c r="D3101" s="583"/>
    </row>
    <row r="3102" spans="4:4">
      <c r="D3102" s="583"/>
    </row>
    <row r="3103" spans="4:4">
      <c r="D3103" s="583"/>
    </row>
    <row r="3104" spans="4:4">
      <c r="D3104" s="583"/>
    </row>
    <row r="3105" spans="4:4">
      <c r="D3105" s="583"/>
    </row>
    <row r="3106" spans="4:4">
      <c r="D3106" s="583"/>
    </row>
    <row r="3107" spans="4:4">
      <c r="D3107" s="583"/>
    </row>
    <row r="3108" spans="4:4">
      <c r="D3108" s="583"/>
    </row>
    <row r="3109" spans="4:4">
      <c r="D3109" s="583"/>
    </row>
    <row r="3110" spans="4:4">
      <c r="D3110" s="583"/>
    </row>
    <row r="3111" spans="4:4">
      <c r="D3111" s="583"/>
    </row>
    <row r="3112" spans="4:4">
      <c r="D3112" s="583"/>
    </row>
    <row r="3113" spans="4:4">
      <c r="D3113" s="583"/>
    </row>
    <row r="3114" spans="4:4">
      <c r="D3114" s="583"/>
    </row>
    <row r="3115" spans="4:4">
      <c r="D3115" s="583"/>
    </row>
    <row r="3116" spans="4:4">
      <c r="D3116" s="583"/>
    </row>
    <row r="3117" spans="4:4">
      <c r="D3117" s="583"/>
    </row>
    <row r="3118" spans="4:4">
      <c r="D3118" s="583"/>
    </row>
    <row r="3119" spans="4:4">
      <c r="D3119" s="583"/>
    </row>
    <row r="3120" spans="4:4">
      <c r="D3120" s="583"/>
    </row>
    <row r="3121" spans="4:4">
      <c r="D3121" s="583"/>
    </row>
    <row r="3122" spans="4:4">
      <c r="D3122" s="583"/>
    </row>
    <row r="3123" spans="4:4">
      <c r="D3123" s="583"/>
    </row>
    <row r="3124" spans="4:4">
      <c r="D3124" s="583"/>
    </row>
    <row r="3125" spans="4:4">
      <c r="D3125" s="583"/>
    </row>
    <row r="3126" spans="4:4">
      <c r="D3126" s="583"/>
    </row>
    <row r="3127" spans="4:4">
      <c r="D3127" s="583"/>
    </row>
    <row r="3128" spans="4:4">
      <c r="D3128" s="583"/>
    </row>
    <row r="3129" spans="4:4">
      <c r="D3129" s="583"/>
    </row>
    <row r="3130" spans="4:4">
      <c r="D3130" s="583"/>
    </row>
    <row r="3131" spans="4:4">
      <c r="D3131" s="583"/>
    </row>
    <row r="3132" spans="4:4">
      <c r="D3132" s="583"/>
    </row>
    <row r="3133" spans="4:4">
      <c r="D3133" s="583"/>
    </row>
    <row r="3134" spans="4:4">
      <c r="D3134" s="583"/>
    </row>
    <row r="3135" spans="4:4">
      <c r="D3135" s="583"/>
    </row>
    <row r="3136" spans="4:4">
      <c r="D3136" s="583"/>
    </row>
    <row r="3137" spans="4:4">
      <c r="D3137" s="583"/>
    </row>
    <row r="3138" spans="4:4">
      <c r="D3138" s="583"/>
    </row>
    <row r="3139" spans="4:4">
      <c r="D3139" s="583"/>
    </row>
    <row r="3140" spans="4:4">
      <c r="D3140" s="583"/>
    </row>
    <row r="3141" spans="4:4">
      <c r="D3141" s="583"/>
    </row>
    <row r="3142" spans="4:4">
      <c r="D3142" s="583"/>
    </row>
    <row r="3143" spans="4:4">
      <c r="D3143" s="583"/>
    </row>
    <row r="3144" spans="4:4">
      <c r="D3144" s="583"/>
    </row>
    <row r="3145" spans="4:4">
      <c r="D3145" s="583"/>
    </row>
    <row r="3146" spans="4:4">
      <c r="D3146" s="583"/>
    </row>
    <row r="3147" spans="4:4">
      <c r="D3147" s="583"/>
    </row>
    <row r="3148" spans="4:4">
      <c r="D3148" s="583"/>
    </row>
    <row r="3149" spans="4:4">
      <c r="D3149" s="583"/>
    </row>
    <row r="3150" spans="4:4">
      <c r="D3150" s="583"/>
    </row>
    <row r="3151" spans="4:4">
      <c r="D3151" s="583"/>
    </row>
    <row r="3152" spans="4:4">
      <c r="D3152" s="583"/>
    </row>
    <row r="3153" spans="4:4">
      <c r="D3153" s="583"/>
    </row>
    <row r="3154" spans="4:4">
      <c r="D3154" s="583"/>
    </row>
    <row r="3155" spans="4:4">
      <c r="D3155" s="583"/>
    </row>
    <row r="3156" spans="4:4">
      <c r="D3156" s="583"/>
    </row>
    <row r="3157" spans="4:4">
      <c r="D3157" s="583"/>
    </row>
    <row r="3158" spans="4:4">
      <c r="D3158" s="583"/>
    </row>
    <row r="3159" spans="4:4">
      <c r="D3159" s="583"/>
    </row>
    <row r="3160" spans="4:4">
      <c r="D3160" s="583"/>
    </row>
    <row r="3161" spans="4:4">
      <c r="D3161" s="583"/>
    </row>
    <row r="3162" spans="4:4">
      <c r="D3162" s="583"/>
    </row>
    <row r="3163" spans="4:4">
      <c r="D3163" s="583"/>
    </row>
    <row r="3164" spans="4:4">
      <c r="D3164" s="583"/>
    </row>
    <row r="3165" spans="4:4">
      <c r="D3165" s="583"/>
    </row>
    <row r="3166" spans="4:4">
      <c r="D3166" s="583"/>
    </row>
    <row r="3167" spans="4:4">
      <c r="D3167" s="583"/>
    </row>
    <row r="3168" spans="4:4">
      <c r="D3168" s="583"/>
    </row>
    <row r="3169" spans="4:4">
      <c r="D3169" s="583"/>
    </row>
    <row r="3170" spans="4:4">
      <c r="D3170" s="583"/>
    </row>
    <row r="3171" spans="4:4">
      <c r="D3171" s="583"/>
    </row>
    <row r="3172" spans="4:4">
      <c r="D3172" s="583"/>
    </row>
    <row r="3173" spans="4:4">
      <c r="D3173" s="583"/>
    </row>
    <row r="3174" spans="4:4">
      <c r="D3174" s="583"/>
    </row>
    <row r="3175" spans="4:4">
      <c r="D3175" s="583"/>
    </row>
    <row r="3176" spans="4:4">
      <c r="D3176" s="583"/>
    </row>
    <row r="3177" spans="4:4">
      <c r="D3177" s="583"/>
    </row>
    <row r="3178" spans="4:4">
      <c r="D3178" s="583"/>
    </row>
    <row r="3179" spans="4:4">
      <c r="D3179" s="583"/>
    </row>
    <row r="3180" spans="4:4">
      <c r="D3180" s="583"/>
    </row>
    <row r="3181" spans="4:4">
      <c r="D3181" s="583"/>
    </row>
    <row r="3182" spans="4:4">
      <c r="D3182" s="583"/>
    </row>
    <row r="3183" spans="4:4">
      <c r="D3183" s="583"/>
    </row>
    <row r="3184" spans="4:4">
      <c r="D3184" s="583"/>
    </row>
    <row r="3185" spans="4:4">
      <c r="D3185" s="583"/>
    </row>
    <row r="3186" spans="4:4">
      <c r="D3186" s="583"/>
    </row>
    <row r="3187" spans="4:4">
      <c r="D3187" s="583"/>
    </row>
    <row r="3188" spans="4:4">
      <c r="D3188" s="583"/>
    </row>
    <row r="3189" spans="4:4">
      <c r="D3189" s="583"/>
    </row>
    <row r="3190" spans="4:4">
      <c r="D3190" s="583"/>
    </row>
    <row r="3191" spans="4:4">
      <c r="D3191" s="583"/>
    </row>
    <row r="3192" spans="4:4">
      <c r="D3192" s="583"/>
    </row>
    <row r="3193" spans="4:4">
      <c r="D3193" s="583"/>
    </row>
    <row r="3194" spans="4:4">
      <c r="D3194" s="583"/>
    </row>
    <row r="3195" spans="4:4">
      <c r="D3195" s="583"/>
    </row>
    <row r="3196" spans="4:4">
      <c r="D3196" s="583"/>
    </row>
    <row r="3197" spans="4:4">
      <c r="D3197" s="583"/>
    </row>
    <row r="3198" spans="4:4">
      <c r="D3198" s="583"/>
    </row>
    <row r="3199" spans="4:4">
      <c r="D3199" s="583"/>
    </row>
    <row r="3200" spans="4:4">
      <c r="D3200" s="583"/>
    </row>
    <row r="3201" spans="4:4">
      <c r="D3201" s="583"/>
    </row>
    <row r="3202" spans="4:4">
      <c r="D3202" s="583"/>
    </row>
    <row r="3203" spans="4:4">
      <c r="D3203" s="583"/>
    </row>
    <row r="3204" spans="4:4">
      <c r="D3204" s="583"/>
    </row>
    <row r="3205" spans="4:4">
      <c r="D3205" s="583"/>
    </row>
    <row r="3206" spans="4:4">
      <c r="D3206" s="583"/>
    </row>
    <row r="3207" spans="4:4">
      <c r="D3207" s="583"/>
    </row>
    <row r="3208" spans="4:4">
      <c r="D3208" s="583"/>
    </row>
    <row r="3209" spans="4:4">
      <c r="D3209" s="583"/>
    </row>
    <row r="3210" spans="4:4">
      <c r="D3210" s="583"/>
    </row>
    <row r="3211" spans="4:4">
      <c r="D3211" s="583"/>
    </row>
    <row r="3212" spans="4:4">
      <c r="D3212" s="583"/>
    </row>
    <row r="3213" spans="4:4">
      <c r="D3213" s="583"/>
    </row>
    <row r="3214" spans="4:4">
      <c r="D3214" s="583"/>
    </row>
    <row r="3215" spans="4:4">
      <c r="D3215" s="583"/>
    </row>
    <row r="3216" spans="4:4">
      <c r="D3216" s="583"/>
    </row>
    <row r="3217" spans="4:4">
      <c r="D3217" s="583"/>
    </row>
    <row r="3218" spans="4:4">
      <c r="D3218" s="583"/>
    </row>
    <row r="3219" spans="4:4">
      <c r="D3219" s="583"/>
    </row>
    <row r="3220" spans="4:4">
      <c r="D3220" s="583"/>
    </row>
    <row r="3221" spans="4:4">
      <c r="D3221" s="583"/>
    </row>
    <row r="3222" spans="4:4">
      <c r="D3222" s="583"/>
    </row>
    <row r="3223" spans="4:4">
      <c r="D3223" s="583"/>
    </row>
    <row r="3224" spans="4:4">
      <c r="D3224" s="583"/>
    </row>
    <row r="3225" spans="4:4">
      <c r="D3225" s="583"/>
    </row>
    <row r="3226" spans="4:4">
      <c r="D3226" s="583"/>
    </row>
    <row r="3227" spans="4:4">
      <c r="D3227" s="583"/>
    </row>
    <row r="3228" spans="4:4">
      <c r="D3228" s="583"/>
    </row>
    <row r="3229" spans="4:4">
      <c r="D3229" s="583"/>
    </row>
    <row r="3230" spans="4:4">
      <c r="D3230" s="583"/>
    </row>
    <row r="3231" spans="4:4">
      <c r="D3231" s="583"/>
    </row>
    <row r="3232" spans="4:4">
      <c r="D3232" s="583"/>
    </row>
    <row r="3233" spans="4:4">
      <c r="D3233" s="583"/>
    </row>
    <row r="3234" spans="4:4">
      <c r="D3234" s="583"/>
    </row>
    <row r="3235" spans="4:4">
      <c r="D3235" s="583"/>
    </row>
    <row r="3236" spans="4:4">
      <c r="D3236" s="583"/>
    </row>
    <row r="3237" spans="4:4">
      <c r="D3237" s="583"/>
    </row>
    <row r="3238" spans="4:4">
      <c r="D3238" s="583"/>
    </row>
    <row r="3239" spans="4:4">
      <c r="D3239" s="583"/>
    </row>
    <row r="3240" spans="4:4">
      <c r="D3240" s="583"/>
    </row>
    <row r="3241" spans="4:4">
      <c r="D3241" s="583"/>
    </row>
    <row r="3242" spans="4:4">
      <c r="D3242" s="583"/>
    </row>
    <row r="3243" spans="4:4">
      <c r="D3243" s="583"/>
    </row>
    <row r="3244" spans="4:4">
      <c r="D3244" s="583"/>
    </row>
    <row r="3245" spans="4:4">
      <c r="D3245" s="583"/>
    </row>
    <row r="3246" spans="4:4">
      <c r="D3246" s="583"/>
    </row>
    <row r="3247" spans="4:4">
      <c r="D3247" s="583"/>
    </row>
    <row r="3248" spans="4:4">
      <c r="D3248" s="583"/>
    </row>
    <row r="3249" spans="4:4">
      <c r="D3249" s="583"/>
    </row>
    <row r="3250" spans="4:4">
      <c r="D3250" s="583"/>
    </row>
    <row r="3251" spans="4:4">
      <c r="D3251" s="583"/>
    </row>
    <row r="3252" spans="4:4">
      <c r="D3252" s="583"/>
    </row>
    <row r="3253" spans="4:4">
      <c r="D3253" s="583"/>
    </row>
    <row r="3254" spans="4:4">
      <c r="D3254" s="583"/>
    </row>
    <row r="3255" spans="4:4">
      <c r="D3255" s="583"/>
    </row>
    <row r="3256" spans="4:4">
      <c r="D3256" s="583"/>
    </row>
    <row r="3257" spans="4:4">
      <c r="D3257" s="583"/>
    </row>
    <row r="3258" spans="4:4">
      <c r="D3258" s="583"/>
    </row>
    <row r="3259" spans="4:4">
      <c r="D3259" s="583"/>
    </row>
    <row r="3260" spans="4:4">
      <c r="D3260" s="583"/>
    </row>
    <row r="3261" spans="4:4">
      <c r="D3261" s="583"/>
    </row>
    <row r="3262" spans="4:4">
      <c r="D3262" s="583"/>
    </row>
    <row r="3263" spans="4:4">
      <c r="D3263" s="583"/>
    </row>
    <row r="3264" spans="4:4">
      <c r="D3264" s="583"/>
    </row>
    <row r="3265" spans="4:4">
      <c r="D3265" s="583"/>
    </row>
    <row r="3266" spans="4:4">
      <c r="D3266" s="583"/>
    </row>
    <row r="3267" spans="4:4">
      <c r="D3267" s="583"/>
    </row>
    <row r="3268" spans="4:4">
      <c r="D3268" s="583"/>
    </row>
    <row r="3269" spans="4:4">
      <c r="D3269" s="583"/>
    </row>
    <row r="3270" spans="4:4">
      <c r="D3270" s="583"/>
    </row>
    <row r="3271" spans="4:4">
      <c r="D3271" s="583"/>
    </row>
    <row r="3272" spans="4:4">
      <c r="D3272" s="583"/>
    </row>
    <row r="3273" spans="4:4">
      <c r="D3273" s="583"/>
    </row>
    <row r="3274" spans="4:4">
      <c r="D3274" s="583"/>
    </row>
    <row r="3275" spans="4:4">
      <c r="D3275" s="583"/>
    </row>
    <row r="3276" spans="4:4">
      <c r="D3276" s="583"/>
    </row>
    <row r="3277" spans="4:4">
      <c r="D3277" s="583"/>
    </row>
    <row r="3278" spans="4:4">
      <c r="D3278" s="583"/>
    </row>
    <row r="3279" spans="4:4">
      <c r="D3279" s="583"/>
    </row>
    <row r="3280" spans="4:4">
      <c r="D3280" s="583"/>
    </row>
    <row r="3281" spans="4:4">
      <c r="D3281" s="583"/>
    </row>
    <row r="3282" spans="4:4">
      <c r="D3282" s="583"/>
    </row>
    <row r="3283" spans="4:4">
      <c r="D3283" s="583"/>
    </row>
    <row r="3284" spans="4:4">
      <c r="D3284" s="583"/>
    </row>
    <row r="3285" spans="4:4">
      <c r="D3285" s="583"/>
    </row>
    <row r="3286" spans="4:4">
      <c r="D3286" s="583"/>
    </row>
    <row r="3287" spans="4:4">
      <c r="D3287" s="583"/>
    </row>
    <row r="3288" spans="4:4">
      <c r="D3288" s="583"/>
    </row>
    <row r="3289" spans="4:4">
      <c r="D3289" s="583"/>
    </row>
    <row r="3290" spans="4:4">
      <c r="D3290" s="583"/>
    </row>
    <row r="3291" spans="4:4">
      <c r="D3291" s="583"/>
    </row>
    <row r="3292" spans="4:4">
      <c r="D3292" s="583"/>
    </row>
    <row r="3293" spans="4:4">
      <c r="D3293" s="583"/>
    </row>
    <row r="3294" spans="4:4">
      <c r="D3294" s="583"/>
    </row>
    <row r="3295" spans="4:4">
      <c r="D3295" s="583"/>
    </row>
    <row r="3296" spans="4:4">
      <c r="D3296" s="583"/>
    </row>
    <row r="3297" spans="4:4">
      <c r="D3297" s="583"/>
    </row>
    <row r="3298" spans="4:4">
      <c r="D3298" s="583"/>
    </row>
    <row r="3299" spans="4:4">
      <c r="D3299" s="583"/>
    </row>
    <row r="3300" spans="4:4">
      <c r="D3300" s="583"/>
    </row>
    <row r="3301" spans="4:4">
      <c r="D3301" s="583"/>
    </row>
    <row r="3302" spans="4:4">
      <c r="D3302" s="583"/>
    </row>
    <row r="3303" spans="4:4">
      <c r="D3303" s="583"/>
    </row>
    <row r="3304" spans="4:4">
      <c r="D3304" s="583"/>
    </row>
    <row r="3305" spans="4:4">
      <c r="D3305" s="583"/>
    </row>
    <row r="3306" spans="4:4">
      <c r="D3306" s="583"/>
    </row>
    <row r="3307" spans="4:4">
      <c r="D3307" s="583"/>
    </row>
    <row r="3308" spans="4:4">
      <c r="D3308" s="583"/>
    </row>
    <row r="3309" spans="4:4">
      <c r="D3309" s="583"/>
    </row>
    <row r="3310" spans="4:4">
      <c r="D3310" s="583"/>
    </row>
    <row r="3311" spans="4:4">
      <c r="D3311" s="583"/>
    </row>
    <row r="3312" spans="4:4">
      <c r="D3312" s="583"/>
    </row>
    <row r="3313" spans="4:4">
      <c r="D3313" s="583"/>
    </row>
    <row r="3314" spans="4:4">
      <c r="D3314" s="583"/>
    </row>
    <row r="3315" spans="4:4">
      <c r="D3315" s="583"/>
    </row>
    <row r="3316" spans="4:4">
      <c r="D3316" s="583"/>
    </row>
    <row r="3317" spans="4:4">
      <c r="D3317" s="583"/>
    </row>
    <row r="3318" spans="4:4">
      <c r="D3318" s="583"/>
    </row>
    <row r="3319" spans="4:4">
      <c r="D3319" s="583"/>
    </row>
    <row r="3320" spans="4:4">
      <c r="D3320" s="583"/>
    </row>
    <row r="3321" spans="4:4">
      <c r="D3321" s="583"/>
    </row>
    <row r="3322" spans="4:4">
      <c r="D3322" s="583"/>
    </row>
    <row r="3323" spans="4:4">
      <c r="D3323" s="583"/>
    </row>
    <row r="3324" spans="4:4">
      <c r="D3324" s="583"/>
    </row>
    <row r="3325" spans="4:4">
      <c r="D3325" s="583"/>
    </row>
    <row r="3326" spans="4:4">
      <c r="D3326" s="583"/>
    </row>
    <row r="3327" spans="4:4">
      <c r="D3327" s="583"/>
    </row>
    <row r="3328" spans="4:4">
      <c r="D3328" s="583"/>
    </row>
    <row r="3329" spans="4:4">
      <c r="D3329" s="583"/>
    </row>
    <row r="3330" spans="4:4">
      <c r="D3330" s="583"/>
    </row>
    <row r="3331" spans="4:4">
      <c r="D3331" s="583"/>
    </row>
    <row r="3332" spans="4:4">
      <c r="D3332" s="583"/>
    </row>
    <row r="3333" spans="4:4">
      <c r="D3333" s="583"/>
    </row>
    <row r="3334" spans="4:4">
      <c r="D3334" s="583"/>
    </row>
    <row r="3335" spans="4:4">
      <c r="D3335" s="583"/>
    </row>
    <row r="3336" spans="4:4">
      <c r="D3336" s="583"/>
    </row>
    <row r="3337" spans="4:4">
      <c r="D3337" s="583"/>
    </row>
    <row r="3338" spans="4:4">
      <c r="D3338" s="583"/>
    </row>
    <row r="3339" spans="4:4">
      <c r="D3339" s="583"/>
    </row>
    <row r="3340" spans="4:4">
      <c r="D3340" s="583"/>
    </row>
    <row r="3341" spans="4:4">
      <c r="D3341" s="583"/>
    </row>
    <row r="3342" spans="4:4">
      <c r="D3342" s="583"/>
    </row>
    <row r="3343" spans="4:4">
      <c r="D3343" s="583"/>
    </row>
    <row r="3344" spans="4:4">
      <c r="D3344" s="583"/>
    </row>
    <row r="3345" spans="4:4">
      <c r="D3345" s="583"/>
    </row>
    <row r="3346" spans="4:4">
      <c r="D3346" s="583"/>
    </row>
    <row r="3347" spans="4:4">
      <c r="D3347" s="583"/>
    </row>
    <row r="3348" spans="4:4">
      <c r="D3348" s="583"/>
    </row>
    <row r="3349" spans="4:4">
      <c r="D3349" s="583"/>
    </row>
    <row r="3350" spans="4:4">
      <c r="D3350" s="583"/>
    </row>
    <row r="3351" spans="4:4">
      <c r="D3351" s="583"/>
    </row>
    <row r="3352" spans="4:4">
      <c r="D3352" s="583"/>
    </row>
    <row r="3353" spans="4:4">
      <c r="D3353" s="583"/>
    </row>
    <row r="3354" spans="4:4">
      <c r="D3354" s="583"/>
    </row>
    <row r="3355" spans="4:4">
      <c r="D3355" s="583"/>
    </row>
    <row r="3356" spans="4:4">
      <c r="D3356" s="583"/>
    </row>
    <row r="3357" spans="4:4">
      <c r="D3357" s="583"/>
    </row>
    <row r="3358" spans="4:4">
      <c r="D3358" s="583"/>
    </row>
    <row r="3359" spans="4:4">
      <c r="D3359" s="583"/>
    </row>
    <row r="3360" spans="4:4">
      <c r="D3360" s="583"/>
    </row>
    <row r="3361" spans="4:4">
      <c r="D3361" s="583"/>
    </row>
    <row r="3362" spans="4:4">
      <c r="D3362" s="583"/>
    </row>
    <row r="3363" spans="4:4">
      <c r="D3363" s="583"/>
    </row>
    <row r="3364" spans="4:4">
      <c r="D3364" s="583"/>
    </row>
    <row r="3365" spans="4:4">
      <c r="D3365" s="583"/>
    </row>
    <row r="3366" spans="4:4">
      <c r="D3366" s="583"/>
    </row>
    <row r="3367" spans="4:4">
      <c r="D3367" s="583"/>
    </row>
    <row r="3368" spans="4:4">
      <c r="D3368" s="583"/>
    </row>
    <row r="3369" spans="4:4">
      <c r="D3369" s="583"/>
    </row>
    <row r="3370" spans="4:4">
      <c r="D3370" s="583"/>
    </row>
    <row r="3371" spans="4:4">
      <c r="D3371" s="583"/>
    </row>
    <row r="3372" spans="4:4">
      <c r="D3372" s="583"/>
    </row>
    <row r="3373" spans="4:4">
      <c r="D3373" s="583"/>
    </row>
    <row r="3374" spans="4:4">
      <c r="D3374" s="583"/>
    </row>
    <row r="3375" spans="4:4">
      <c r="D3375" s="583"/>
    </row>
    <row r="3376" spans="4:4">
      <c r="D3376" s="583"/>
    </row>
    <row r="3377" spans="4:4">
      <c r="D3377" s="583"/>
    </row>
    <row r="3378" spans="4:4">
      <c r="D3378" s="583"/>
    </row>
    <row r="3379" spans="4:4">
      <c r="D3379" s="583"/>
    </row>
    <row r="3380" spans="4:4">
      <c r="D3380" s="583"/>
    </row>
    <row r="3381" spans="4:4">
      <c r="D3381" s="583"/>
    </row>
    <row r="3382" spans="4:4">
      <c r="D3382" s="583"/>
    </row>
    <row r="3383" spans="4:4">
      <c r="D3383" s="583"/>
    </row>
    <row r="3384" spans="4:4">
      <c r="D3384" s="583"/>
    </row>
    <row r="3385" spans="4:4">
      <c r="D3385" s="583"/>
    </row>
    <row r="3386" spans="4:4">
      <c r="D3386" s="583"/>
    </row>
    <row r="3387" spans="4:4">
      <c r="D3387" s="583"/>
    </row>
    <row r="3388" spans="4:4">
      <c r="D3388" s="583"/>
    </row>
    <row r="3389" spans="4:4">
      <c r="D3389" s="583"/>
    </row>
    <row r="3390" spans="4:4">
      <c r="D3390" s="583"/>
    </row>
    <row r="3391" spans="4:4">
      <c r="D3391" s="583"/>
    </row>
    <row r="3392" spans="4:4">
      <c r="D3392" s="583"/>
    </row>
    <row r="3393" spans="4:4">
      <c r="D3393" s="583"/>
    </row>
    <row r="3394" spans="4:4">
      <c r="D3394" s="583"/>
    </row>
    <row r="3395" spans="4:4">
      <c r="D3395" s="583"/>
    </row>
    <row r="3396" spans="4:4">
      <c r="D3396" s="583"/>
    </row>
    <row r="3397" spans="4:4">
      <c r="D3397" s="583"/>
    </row>
    <row r="3398" spans="4:4">
      <c r="D3398" s="583"/>
    </row>
    <row r="3399" spans="4:4">
      <c r="D3399" s="583"/>
    </row>
    <row r="3400" spans="4:4">
      <c r="D3400" s="583"/>
    </row>
    <row r="3401" spans="4:4">
      <c r="D3401" s="583"/>
    </row>
    <row r="3402" spans="4:4">
      <c r="D3402" s="583"/>
    </row>
    <row r="3403" spans="4:4">
      <c r="D3403" s="583"/>
    </row>
    <row r="3404" spans="4:4">
      <c r="D3404" s="583"/>
    </row>
    <row r="3405" spans="4:4">
      <c r="D3405" s="583"/>
    </row>
    <row r="3406" spans="4:4">
      <c r="D3406" s="583"/>
    </row>
    <row r="3407" spans="4:4">
      <c r="D3407" s="583"/>
    </row>
    <row r="3408" spans="4:4">
      <c r="D3408" s="583"/>
    </row>
    <row r="3409" spans="4:4">
      <c r="D3409" s="583"/>
    </row>
    <row r="3410" spans="4:4">
      <c r="D3410" s="583"/>
    </row>
    <row r="3411" spans="4:4">
      <c r="D3411" s="583"/>
    </row>
    <row r="3412" spans="4:4">
      <c r="D3412" s="583"/>
    </row>
    <row r="3413" spans="4:4">
      <c r="D3413" s="583"/>
    </row>
    <row r="3414" spans="4:4">
      <c r="D3414" s="583"/>
    </row>
    <row r="3415" spans="4:4">
      <c r="D3415" s="583"/>
    </row>
    <row r="3416" spans="4:4">
      <c r="D3416" s="583"/>
    </row>
    <row r="3417" spans="4:4">
      <c r="D3417" s="583"/>
    </row>
    <row r="3418" spans="4:4">
      <c r="D3418" s="583"/>
    </row>
    <row r="3419" spans="4:4">
      <c r="D3419" s="583"/>
    </row>
    <row r="3420" spans="4:4">
      <c r="D3420" s="583"/>
    </row>
    <row r="3421" spans="4:4">
      <c r="D3421" s="583"/>
    </row>
    <row r="3422" spans="4:4">
      <c r="D3422" s="583"/>
    </row>
    <row r="3423" spans="4:4">
      <c r="D3423" s="583"/>
    </row>
    <row r="3424" spans="4:4">
      <c r="D3424" s="583"/>
    </row>
    <row r="3425" spans="4:4">
      <c r="D3425" s="583"/>
    </row>
    <row r="3426" spans="4:4">
      <c r="D3426" s="583"/>
    </row>
    <row r="3427" spans="4:4">
      <c r="D3427" s="583"/>
    </row>
    <row r="3428" spans="4:4">
      <c r="D3428" s="583"/>
    </row>
    <row r="3429" spans="4:4">
      <c r="D3429" s="583"/>
    </row>
    <row r="3430" spans="4:4">
      <c r="D3430" s="583"/>
    </row>
    <row r="3431" spans="4:4">
      <c r="D3431" s="583"/>
    </row>
    <row r="3432" spans="4:4">
      <c r="D3432" s="583"/>
    </row>
    <row r="3433" spans="4:4">
      <c r="D3433" s="583"/>
    </row>
    <row r="3434" spans="4:4">
      <c r="D3434" s="583"/>
    </row>
    <row r="3435" spans="4:4">
      <c r="D3435" s="583"/>
    </row>
    <row r="3436" spans="4:4">
      <c r="D3436" s="583"/>
    </row>
    <row r="3437" spans="4:4">
      <c r="D3437" s="583"/>
    </row>
    <row r="3438" spans="4:4">
      <c r="D3438" s="583"/>
    </row>
    <row r="3439" spans="4:4">
      <c r="D3439" s="583"/>
    </row>
    <row r="3440" spans="4:4">
      <c r="D3440" s="583"/>
    </row>
    <row r="3441" spans="4:4">
      <c r="D3441" s="583"/>
    </row>
    <row r="3442" spans="4:4">
      <c r="D3442" s="583"/>
    </row>
    <row r="3443" spans="4:4">
      <c r="D3443" s="583"/>
    </row>
    <row r="3444" spans="4:4">
      <c r="D3444" s="583"/>
    </row>
    <row r="3445" spans="4:4">
      <c r="D3445" s="583"/>
    </row>
    <row r="3446" spans="4:4">
      <c r="D3446" s="583"/>
    </row>
    <row r="3447" spans="4:4">
      <c r="D3447" s="583"/>
    </row>
    <row r="3448" spans="4:4">
      <c r="D3448" s="583"/>
    </row>
    <row r="3449" spans="4:4">
      <c r="D3449" s="583"/>
    </row>
    <row r="3450" spans="4:4">
      <c r="D3450" s="583"/>
    </row>
    <row r="3451" spans="4:4">
      <c r="D3451" s="583"/>
    </row>
    <row r="3452" spans="4:4">
      <c r="D3452" s="583"/>
    </row>
    <row r="3453" spans="4:4">
      <c r="D3453" s="583"/>
    </row>
    <row r="3454" spans="4:4">
      <c r="D3454" s="583"/>
    </row>
    <row r="3455" spans="4:4">
      <c r="D3455" s="583"/>
    </row>
    <row r="3456" spans="4:4">
      <c r="D3456" s="583"/>
    </row>
    <row r="3457" spans="4:4">
      <c r="D3457" s="583"/>
    </row>
    <row r="3458" spans="4:4">
      <c r="D3458" s="583"/>
    </row>
    <row r="3459" spans="4:4">
      <c r="D3459" s="583"/>
    </row>
    <row r="3460" spans="4:4">
      <c r="D3460" s="583"/>
    </row>
    <row r="3461" spans="4:4">
      <c r="D3461" s="583"/>
    </row>
    <row r="3462" spans="4:4">
      <c r="D3462" s="583"/>
    </row>
    <row r="3463" spans="4:4">
      <c r="D3463" s="583"/>
    </row>
    <row r="3464" spans="4:4">
      <c r="D3464" s="583"/>
    </row>
    <row r="3465" spans="4:4">
      <c r="D3465" s="583"/>
    </row>
    <row r="3466" spans="4:4">
      <c r="D3466" s="583"/>
    </row>
    <row r="3467" spans="4:4">
      <c r="D3467" s="583"/>
    </row>
    <row r="3468" spans="4:4">
      <c r="D3468" s="583"/>
    </row>
    <row r="3469" spans="4:4">
      <c r="D3469" s="583"/>
    </row>
    <row r="3470" spans="4:4">
      <c r="D3470" s="583"/>
    </row>
    <row r="3471" spans="4:4">
      <c r="D3471" s="583"/>
    </row>
    <row r="3472" spans="4:4">
      <c r="D3472" s="583"/>
    </row>
    <row r="3473" spans="4:4">
      <c r="D3473" s="583"/>
    </row>
    <row r="3474" spans="4:4">
      <c r="D3474" s="583"/>
    </row>
    <row r="3475" spans="4:4">
      <c r="D3475" s="583"/>
    </row>
    <row r="3476" spans="4:4">
      <c r="D3476" s="583"/>
    </row>
    <row r="3477" spans="4:4">
      <c r="D3477" s="583"/>
    </row>
    <row r="3478" spans="4:4">
      <c r="D3478" s="583"/>
    </row>
    <row r="3479" spans="4:4">
      <c r="D3479" s="583"/>
    </row>
    <row r="3480" spans="4:4">
      <c r="D3480" s="583"/>
    </row>
    <row r="3481" spans="4:4">
      <c r="D3481" s="583"/>
    </row>
    <row r="3482" spans="4:4">
      <c r="D3482" s="583"/>
    </row>
    <row r="3483" spans="4:4">
      <c r="D3483" s="583"/>
    </row>
    <row r="3484" spans="4:4">
      <c r="D3484" s="583"/>
    </row>
    <row r="3485" spans="4:4">
      <c r="D3485" s="583"/>
    </row>
    <row r="3486" spans="4:4">
      <c r="D3486" s="583"/>
    </row>
    <row r="3487" spans="4:4">
      <c r="D3487" s="583"/>
    </row>
    <row r="3488" spans="4:4">
      <c r="D3488" s="583"/>
    </row>
    <row r="3489" spans="4:4">
      <c r="D3489" s="583"/>
    </row>
    <row r="3490" spans="4:4">
      <c r="D3490" s="583"/>
    </row>
    <row r="3491" spans="4:4">
      <c r="D3491" s="583"/>
    </row>
    <row r="3492" spans="4:4">
      <c r="D3492" s="583"/>
    </row>
    <row r="3493" spans="4:4">
      <c r="D3493" s="583"/>
    </row>
    <row r="3494" spans="4:4">
      <c r="D3494" s="583"/>
    </row>
    <row r="3495" spans="4:4">
      <c r="D3495" s="583"/>
    </row>
    <row r="3496" spans="4:4">
      <c r="D3496" s="583"/>
    </row>
    <row r="3497" spans="4:4">
      <c r="D3497" s="583"/>
    </row>
    <row r="3498" spans="4:4">
      <c r="D3498" s="583"/>
    </row>
    <row r="3499" spans="4:4">
      <c r="D3499" s="583"/>
    </row>
    <row r="3500" spans="4:4">
      <c r="D3500" s="583"/>
    </row>
    <row r="3501" spans="4:4">
      <c r="D3501" s="583"/>
    </row>
    <row r="3502" spans="4:4">
      <c r="D3502" s="583"/>
    </row>
    <row r="3503" spans="4:4">
      <c r="D3503" s="583"/>
    </row>
    <row r="3504" spans="4:4">
      <c r="D3504" s="583"/>
    </row>
    <row r="3505" spans="4:4">
      <c r="D3505" s="583"/>
    </row>
    <row r="3506" spans="4:4">
      <c r="D3506" s="583"/>
    </row>
    <row r="3507" spans="4:4">
      <c r="D3507" s="583"/>
    </row>
    <row r="3508" spans="4:4">
      <c r="D3508" s="583"/>
    </row>
    <row r="3509" spans="4:4">
      <c r="D3509" s="583"/>
    </row>
    <row r="3510" spans="4:4">
      <c r="D3510" s="583"/>
    </row>
    <row r="3511" spans="4:4">
      <c r="D3511" s="583"/>
    </row>
    <row r="3512" spans="4:4">
      <c r="D3512" s="583"/>
    </row>
    <row r="3513" spans="4:4">
      <c r="D3513" s="583"/>
    </row>
    <row r="3514" spans="4:4">
      <c r="D3514" s="583"/>
    </row>
    <row r="3515" spans="4:4">
      <c r="D3515" s="583"/>
    </row>
    <row r="3516" spans="4:4">
      <c r="D3516" s="583"/>
    </row>
    <row r="3517" spans="4:4">
      <c r="D3517" s="583"/>
    </row>
    <row r="3518" spans="4:4">
      <c r="D3518" s="583"/>
    </row>
    <row r="3519" spans="4:4">
      <c r="D3519" s="583"/>
    </row>
    <row r="3520" spans="4:4">
      <c r="D3520" s="583"/>
    </row>
    <row r="3521" spans="4:4">
      <c r="D3521" s="583"/>
    </row>
    <row r="3522" spans="4:4">
      <c r="D3522" s="583"/>
    </row>
    <row r="3523" spans="4:4">
      <c r="D3523" s="583"/>
    </row>
    <row r="3524" spans="4:4">
      <c r="D3524" s="583"/>
    </row>
    <row r="3525" spans="4:4">
      <c r="D3525" s="583"/>
    </row>
    <row r="3526" spans="4:4">
      <c r="D3526" s="583"/>
    </row>
    <row r="3527" spans="4:4">
      <c r="D3527" s="583"/>
    </row>
    <row r="3528" spans="4:4">
      <c r="D3528" s="583"/>
    </row>
    <row r="3529" spans="4:4">
      <c r="D3529" s="583"/>
    </row>
    <row r="3530" spans="4:4">
      <c r="D3530" s="583"/>
    </row>
    <row r="3531" spans="4:4">
      <c r="D3531" s="583"/>
    </row>
    <row r="3532" spans="4:4">
      <c r="D3532" s="583"/>
    </row>
    <row r="3533" spans="4:4">
      <c r="D3533" s="583"/>
    </row>
    <row r="3534" spans="4:4">
      <c r="D3534" s="583"/>
    </row>
    <row r="3535" spans="4:4">
      <c r="D3535" s="583"/>
    </row>
    <row r="3536" spans="4:4">
      <c r="D3536" s="583"/>
    </row>
    <row r="3537" spans="4:4">
      <c r="D3537" s="583"/>
    </row>
    <row r="3538" spans="4:4">
      <c r="D3538" s="583"/>
    </row>
    <row r="3539" spans="4:4">
      <c r="D3539" s="583"/>
    </row>
    <row r="3540" spans="4:4">
      <c r="D3540" s="583"/>
    </row>
    <row r="3541" spans="4:4">
      <c r="D3541" s="583"/>
    </row>
    <row r="3542" spans="4:4">
      <c r="D3542" s="583"/>
    </row>
    <row r="3543" spans="4:4">
      <c r="D3543" s="583"/>
    </row>
    <row r="3544" spans="4:4">
      <c r="D3544" s="583"/>
    </row>
    <row r="3545" spans="4:4">
      <c r="D3545" s="583"/>
    </row>
    <row r="3546" spans="4:4">
      <c r="D3546" s="583"/>
    </row>
    <row r="3547" spans="4:4">
      <c r="D3547" s="583"/>
    </row>
    <row r="3548" spans="4:4">
      <c r="D3548" s="583"/>
    </row>
    <row r="3549" spans="4:4">
      <c r="D3549" s="583"/>
    </row>
    <row r="3550" spans="4:4">
      <c r="D3550" s="583"/>
    </row>
    <row r="3551" spans="4:4">
      <c r="D3551" s="583"/>
    </row>
    <row r="3552" spans="4:4">
      <c r="D3552" s="583"/>
    </row>
    <row r="3553" spans="4:4">
      <c r="D3553" s="583"/>
    </row>
    <row r="3554" spans="4:4">
      <c r="D3554" s="583"/>
    </row>
    <row r="3555" spans="4:4">
      <c r="D3555" s="583"/>
    </row>
    <row r="3556" spans="4:4">
      <c r="D3556" s="583"/>
    </row>
    <row r="3557" spans="4:4">
      <c r="D3557" s="583"/>
    </row>
    <row r="3558" spans="4:4">
      <c r="D3558" s="583"/>
    </row>
    <row r="3559" spans="4:4">
      <c r="D3559" s="583"/>
    </row>
    <row r="3560" spans="4:4">
      <c r="D3560" s="583"/>
    </row>
    <row r="3561" spans="4:4">
      <c r="D3561" s="583"/>
    </row>
    <row r="3562" spans="4:4">
      <c r="D3562" s="583"/>
    </row>
    <row r="3563" spans="4:4">
      <c r="D3563" s="583"/>
    </row>
    <row r="3564" spans="4:4">
      <c r="D3564" s="583"/>
    </row>
    <row r="3565" spans="4:4">
      <c r="D3565" s="583"/>
    </row>
    <row r="3566" spans="4:4">
      <c r="D3566" s="583"/>
    </row>
    <row r="3567" spans="4:4">
      <c r="D3567" s="583"/>
    </row>
    <row r="3568" spans="4:4">
      <c r="D3568" s="583"/>
    </row>
    <row r="3569" spans="4:4">
      <c r="D3569" s="583"/>
    </row>
    <row r="3570" spans="4:4">
      <c r="D3570" s="583"/>
    </row>
    <row r="3571" spans="4:4">
      <c r="D3571" s="583"/>
    </row>
    <row r="3572" spans="4:4">
      <c r="D3572" s="583"/>
    </row>
    <row r="3573" spans="4:4">
      <c r="D3573" s="583"/>
    </row>
    <row r="3574" spans="4:4">
      <c r="D3574" s="583"/>
    </row>
    <row r="3575" spans="4:4">
      <c r="D3575" s="583"/>
    </row>
    <row r="3576" spans="4:4">
      <c r="D3576" s="583"/>
    </row>
    <row r="3577" spans="4:4">
      <c r="D3577" s="583"/>
    </row>
    <row r="3578" spans="4:4">
      <c r="D3578" s="583"/>
    </row>
    <row r="3579" spans="4:4">
      <c r="D3579" s="583"/>
    </row>
    <row r="3580" spans="4:4">
      <c r="D3580" s="583"/>
    </row>
    <row r="3581" spans="4:4">
      <c r="D3581" s="583"/>
    </row>
    <row r="3582" spans="4:4">
      <c r="D3582" s="583"/>
    </row>
    <row r="3583" spans="4:4">
      <c r="D3583" s="583"/>
    </row>
    <row r="3584" spans="4:4">
      <c r="D3584" s="583"/>
    </row>
    <row r="3585" spans="4:4">
      <c r="D3585" s="583"/>
    </row>
    <row r="3586" spans="4:4">
      <c r="D3586" s="583"/>
    </row>
    <row r="3587" spans="4:4">
      <c r="D3587" s="583"/>
    </row>
    <row r="3588" spans="4:4">
      <c r="D3588" s="583"/>
    </row>
    <row r="3589" spans="4:4">
      <c r="D3589" s="583"/>
    </row>
    <row r="3590" spans="4:4">
      <c r="D3590" s="583"/>
    </row>
    <row r="3591" spans="4:4">
      <c r="D3591" s="583"/>
    </row>
    <row r="3592" spans="4:4">
      <c r="D3592" s="583"/>
    </row>
    <row r="3593" spans="4:4">
      <c r="D3593" s="583"/>
    </row>
    <row r="3594" spans="4:4">
      <c r="D3594" s="583"/>
    </row>
    <row r="3595" spans="4:4">
      <c r="D3595" s="583"/>
    </row>
    <row r="3596" spans="4:4">
      <c r="D3596" s="583"/>
    </row>
    <row r="3597" spans="4:4">
      <c r="D3597" s="583"/>
    </row>
    <row r="3598" spans="4:4">
      <c r="D3598" s="583"/>
    </row>
    <row r="3599" spans="4:4">
      <c r="D3599" s="583"/>
    </row>
    <row r="3600" spans="4:4">
      <c r="D3600" s="583"/>
    </row>
    <row r="3601" spans="4:4">
      <c r="D3601" s="583"/>
    </row>
    <row r="3602" spans="4:4">
      <c r="D3602" s="583"/>
    </row>
    <row r="3603" spans="4:4">
      <c r="D3603" s="583"/>
    </row>
    <row r="3604" spans="4:4">
      <c r="D3604" s="583"/>
    </row>
    <row r="3605" spans="4:4">
      <c r="D3605" s="583"/>
    </row>
    <row r="3606" spans="4:4">
      <c r="D3606" s="583"/>
    </row>
    <row r="3607" spans="4:4">
      <c r="D3607" s="583"/>
    </row>
    <row r="3608" spans="4:4">
      <c r="D3608" s="583"/>
    </row>
    <row r="3609" spans="4:4">
      <c r="D3609" s="583"/>
    </row>
    <row r="3610" spans="4:4">
      <c r="D3610" s="583"/>
    </row>
    <row r="3611" spans="4:4">
      <c r="D3611" s="583"/>
    </row>
    <row r="3612" spans="4:4">
      <c r="D3612" s="583"/>
    </row>
    <row r="3613" spans="4:4">
      <c r="D3613" s="583"/>
    </row>
    <row r="3614" spans="4:4">
      <c r="D3614" s="583"/>
    </row>
    <row r="3615" spans="4:4">
      <c r="D3615" s="583"/>
    </row>
    <row r="3616" spans="4:4">
      <c r="D3616" s="583"/>
    </row>
    <row r="3617" spans="4:4">
      <c r="D3617" s="583"/>
    </row>
    <row r="3618" spans="4:4">
      <c r="D3618" s="583"/>
    </row>
    <row r="3619" spans="4:4">
      <c r="D3619" s="583"/>
    </row>
    <row r="3620" spans="4:4">
      <c r="D3620" s="583"/>
    </row>
    <row r="3621" spans="4:4">
      <c r="D3621" s="583"/>
    </row>
    <row r="3622" spans="4:4">
      <c r="D3622" s="583"/>
    </row>
    <row r="3623" spans="4:4">
      <c r="D3623" s="583"/>
    </row>
    <row r="3624" spans="4:4">
      <c r="D3624" s="583"/>
    </row>
    <row r="3625" spans="4:4">
      <c r="D3625" s="583"/>
    </row>
    <row r="3626" spans="4:4">
      <c r="D3626" s="583"/>
    </row>
    <row r="3627" spans="4:4">
      <c r="D3627" s="583"/>
    </row>
    <row r="3628" spans="4:4">
      <c r="D3628" s="583"/>
    </row>
    <row r="3629" spans="4:4">
      <c r="D3629" s="583"/>
    </row>
    <row r="3630" spans="4:4">
      <c r="D3630" s="583"/>
    </row>
    <row r="3631" spans="4:4">
      <c r="D3631" s="583"/>
    </row>
    <row r="3632" spans="4:4">
      <c r="D3632" s="583"/>
    </row>
    <row r="3633" spans="4:4">
      <c r="D3633" s="583"/>
    </row>
    <row r="3634" spans="4:4">
      <c r="D3634" s="583"/>
    </row>
    <row r="3635" spans="4:4">
      <c r="D3635" s="583"/>
    </row>
    <row r="3636" spans="4:4">
      <c r="D3636" s="583"/>
    </row>
    <row r="3637" spans="4:4">
      <c r="D3637" s="583"/>
    </row>
    <row r="3638" spans="4:4">
      <c r="D3638" s="583"/>
    </row>
    <row r="3639" spans="4:4">
      <c r="D3639" s="583"/>
    </row>
    <row r="3640" spans="4:4">
      <c r="D3640" s="583"/>
    </row>
    <row r="3641" spans="4:4">
      <c r="D3641" s="583"/>
    </row>
    <row r="3642" spans="4:4">
      <c r="D3642" s="583"/>
    </row>
    <row r="3643" spans="4:4">
      <c r="D3643" s="583"/>
    </row>
    <row r="3644" spans="4:4">
      <c r="D3644" s="583"/>
    </row>
    <row r="3645" spans="4:4">
      <c r="D3645" s="583"/>
    </row>
    <row r="3646" spans="4:4">
      <c r="D3646" s="583"/>
    </row>
    <row r="3647" spans="4:4">
      <c r="D3647" s="583"/>
    </row>
    <row r="3648" spans="4:4">
      <c r="D3648" s="583"/>
    </row>
    <row r="3649" spans="4:4">
      <c r="D3649" s="583"/>
    </row>
    <row r="3650" spans="4:4">
      <c r="D3650" s="583"/>
    </row>
    <row r="3651" spans="4:4">
      <c r="D3651" s="583"/>
    </row>
    <row r="3652" spans="4:4">
      <c r="D3652" s="583"/>
    </row>
    <row r="3653" spans="4:4">
      <c r="D3653" s="583"/>
    </row>
    <row r="3654" spans="4:4">
      <c r="D3654" s="583"/>
    </row>
    <row r="3655" spans="4:4">
      <c r="D3655" s="583"/>
    </row>
    <row r="3656" spans="4:4">
      <c r="D3656" s="583"/>
    </row>
    <row r="3657" spans="4:4">
      <c r="D3657" s="583"/>
    </row>
    <row r="3658" spans="4:4">
      <c r="D3658" s="583"/>
    </row>
    <row r="3659" spans="4:4">
      <c r="D3659" s="583"/>
    </row>
    <row r="3660" spans="4:4">
      <c r="D3660" s="583"/>
    </row>
    <row r="3661" spans="4:4">
      <c r="D3661" s="583"/>
    </row>
    <row r="3662" spans="4:4">
      <c r="D3662" s="583"/>
    </row>
    <row r="3663" spans="4:4">
      <c r="D3663" s="583"/>
    </row>
    <row r="3664" spans="4:4">
      <c r="D3664" s="583"/>
    </row>
    <row r="3665" spans="4:4">
      <c r="D3665" s="583"/>
    </row>
    <row r="3666" spans="4:4">
      <c r="D3666" s="583"/>
    </row>
    <row r="3667" spans="4:4">
      <c r="D3667" s="583"/>
    </row>
    <row r="3668" spans="4:4">
      <c r="D3668" s="583"/>
    </row>
    <row r="3669" spans="4:4">
      <c r="D3669" s="583"/>
    </row>
    <row r="3670" spans="4:4">
      <c r="D3670" s="583"/>
    </row>
    <row r="3671" spans="4:4">
      <c r="D3671" s="583"/>
    </row>
    <row r="3672" spans="4:4">
      <c r="D3672" s="583"/>
    </row>
    <row r="3673" spans="4:4">
      <c r="D3673" s="583"/>
    </row>
    <row r="3674" spans="4:4">
      <c r="D3674" s="583"/>
    </row>
    <row r="3675" spans="4:4">
      <c r="D3675" s="583"/>
    </row>
    <row r="3676" spans="4:4">
      <c r="D3676" s="583"/>
    </row>
    <row r="3677" spans="4:4">
      <c r="D3677" s="583"/>
    </row>
    <row r="3678" spans="4:4">
      <c r="D3678" s="583"/>
    </row>
    <row r="3679" spans="4:4">
      <c r="D3679" s="583"/>
    </row>
    <row r="3680" spans="4:4">
      <c r="D3680" s="583"/>
    </row>
    <row r="3681" spans="4:4">
      <c r="D3681" s="583"/>
    </row>
    <row r="3682" spans="4:4">
      <c r="D3682" s="583"/>
    </row>
    <row r="3683" spans="4:4">
      <c r="D3683" s="583"/>
    </row>
    <row r="3684" spans="4:4">
      <c r="D3684" s="583"/>
    </row>
    <row r="3685" spans="4:4">
      <c r="D3685" s="583"/>
    </row>
    <row r="3686" spans="4:4">
      <c r="D3686" s="583"/>
    </row>
    <row r="3687" spans="4:4">
      <c r="D3687" s="583"/>
    </row>
    <row r="3688" spans="4:4">
      <c r="D3688" s="583"/>
    </row>
    <row r="3689" spans="4:4">
      <c r="D3689" s="583"/>
    </row>
    <row r="3690" spans="4:4">
      <c r="D3690" s="583"/>
    </row>
    <row r="3691" spans="4:4">
      <c r="D3691" s="583"/>
    </row>
    <row r="3692" spans="4:4">
      <c r="D3692" s="583"/>
    </row>
    <row r="3693" spans="4:4">
      <c r="D3693" s="583"/>
    </row>
    <row r="3694" spans="4:4">
      <c r="D3694" s="583"/>
    </row>
    <row r="3695" spans="4:4">
      <c r="D3695" s="583"/>
    </row>
    <row r="3696" spans="4:4">
      <c r="D3696" s="583"/>
    </row>
    <row r="3697" spans="4:4">
      <c r="D3697" s="583"/>
    </row>
    <row r="3698" spans="4:4">
      <c r="D3698" s="583"/>
    </row>
    <row r="3699" spans="4:4">
      <c r="D3699" s="583"/>
    </row>
    <row r="3700" spans="4:4">
      <c r="D3700" s="583"/>
    </row>
    <row r="3701" spans="4:4">
      <c r="D3701" s="583"/>
    </row>
    <row r="3702" spans="4:4">
      <c r="D3702" s="583"/>
    </row>
    <row r="3703" spans="4:4">
      <c r="D3703" s="583"/>
    </row>
    <row r="3704" spans="4:4">
      <c r="D3704" s="583"/>
    </row>
    <row r="3705" spans="4:4">
      <c r="D3705" s="583"/>
    </row>
    <row r="3706" spans="4:4">
      <c r="D3706" s="583"/>
    </row>
    <row r="3707" spans="4:4">
      <c r="D3707" s="583"/>
    </row>
    <row r="3708" spans="4:4">
      <c r="D3708" s="583"/>
    </row>
    <row r="3709" spans="4:4">
      <c r="D3709" s="583"/>
    </row>
    <row r="3710" spans="4:4">
      <c r="D3710" s="583"/>
    </row>
    <row r="3711" spans="4:4">
      <c r="D3711" s="583"/>
    </row>
    <row r="3712" spans="4:4">
      <c r="D3712" s="583"/>
    </row>
    <row r="3713" spans="4:4">
      <c r="D3713" s="583"/>
    </row>
    <row r="3714" spans="4:4">
      <c r="D3714" s="583"/>
    </row>
    <row r="3715" spans="4:4">
      <c r="D3715" s="583"/>
    </row>
    <row r="3716" spans="4:4">
      <c r="D3716" s="583"/>
    </row>
    <row r="3717" spans="4:4">
      <c r="D3717" s="583"/>
    </row>
    <row r="3718" spans="4:4">
      <c r="D3718" s="583"/>
    </row>
    <row r="3719" spans="4:4">
      <c r="D3719" s="583"/>
    </row>
    <row r="3720" spans="4:4">
      <c r="D3720" s="583"/>
    </row>
    <row r="3721" spans="4:4">
      <c r="D3721" s="583"/>
    </row>
    <row r="3722" spans="4:4">
      <c r="D3722" s="583"/>
    </row>
    <row r="3723" spans="4:4">
      <c r="D3723" s="583"/>
    </row>
    <row r="3724" spans="4:4">
      <c r="D3724" s="583"/>
    </row>
    <row r="3725" spans="4:4">
      <c r="D3725" s="583"/>
    </row>
    <row r="3726" spans="4:4">
      <c r="D3726" s="583"/>
    </row>
    <row r="3727" spans="4:4">
      <c r="D3727" s="583"/>
    </row>
    <row r="3728" spans="4:4">
      <c r="D3728" s="583"/>
    </row>
    <row r="3729" spans="4:4">
      <c r="D3729" s="583"/>
    </row>
    <row r="3730" spans="4:4">
      <c r="D3730" s="583"/>
    </row>
    <row r="3731" spans="4:4">
      <c r="D3731" s="583"/>
    </row>
    <row r="3732" spans="4:4">
      <c r="D3732" s="583"/>
    </row>
    <row r="3733" spans="4:4">
      <c r="D3733" s="583"/>
    </row>
    <row r="3734" spans="4:4">
      <c r="D3734" s="583"/>
    </row>
    <row r="3735" spans="4:4">
      <c r="D3735" s="583"/>
    </row>
    <row r="3736" spans="4:4">
      <c r="D3736" s="583"/>
    </row>
    <row r="3737" spans="4:4">
      <c r="D3737" s="583"/>
    </row>
    <row r="3738" spans="4:4">
      <c r="D3738" s="583"/>
    </row>
    <row r="3739" spans="4:4">
      <c r="D3739" s="583"/>
    </row>
    <row r="3740" spans="4:4">
      <c r="D3740" s="583"/>
    </row>
    <row r="3741" spans="4:4">
      <c r="D3741" s="583"/>
    </row>
    <row r="3742" spans="4:4">
      <c r="D3742" s="583"/>
    </row>
    <row r="3743" spans="4:4">
      <c r="D3743" s="583"/>
    </row>
    <row r="3744" spans="4:4">
      <c r="D3744" s="583"/>
    </row>
    <row r="3745" spans="4:4">
      <c r="D3745" s="583"/>
    </row>
    <row r="3746" spans="4:4">
      <c r="D3746" s="583"/>
    </row>
    <row r="3747" spans="4:4">
      <c r="D3747" s="583"/>
    </row>
    <row r="3748" spans="4:4">
      <c r="D3748" s="583"/>
    </row>
    <row r="3749" spans="4:4">
      <c r="D3749" s="583"/>
    </row>
    <row r="3750" spans="4:4">
      <c r="D3750" s="583"/>
    </row>
    <row r="3751" spans="4:4">
      <c r="D3751" s="583"/>
    </row>
    <row r="3752" spans="4:4">
      <c r="D3752" s="583"/>
    </row>
    <row r="3753" spans="4:4">
      <c r="D3753" s="583"/>
    </row>
    <row r="3754" spans="4:4">
      <c r="D3754" s="583"/>
    </row>
    <row r="3755" spans="4:4">
      <c r="D3755" s="583"/>
    </row>
    <row r="3756" spans="4:4">
      <c r="D3756" s="583"/>
    </row>
    <row r="3757" spans="4:4">
      <c r="D3757" s="583"/>
    </row>
    <row r="3758" spans="4:4">
      <c r="D3758" s="583"/>
    </row>
    <row r="3759" spans="4:4">
      <c r="D3759" s="583"/>
    </row>
    <row r="3760" spans="4:4">
      <c r="D3760" s="583"/>
    </row>
    <row r="3761" spans="4:4">
      <c r="D3761" s="583"/>
    </row>
    <row r="3762" spans="4:4">
      <c r="D3762" s="583"/>
    </row>
    <row r="3763" spans="4:4">
      <c r="D3763" s="583"/>
    </row>
    <row r="3764" spans="4:4">
      <c r="D3764" s="583"/>
    </row>
    <row r="3765" spans="4:4">
      <c r="D3765" s="583"/>
    </row>
    <row r="3766" spans="4:4">
      <c r="D3766" s="583"/>
    </row>
    <row r="3767" spans="4:4">
      <c r="D3767" s="583"/>
    </row>
    <row r="3768" spans="4:4">
      <c r="D3768" s="583"/>
    </row>
    <row r="3769" spans="4:4">
      <c r="D3769" s="583"/>
    </row>
    <row r="3770" spans="4:4">
      <c r="D3770" s="583"/>
    </row>
    <row r="3771" spans="4:4">
      <c r="D3771" s="583"/>
    </row>
    <row r="3772" spans="4:4">
      <c r="D3772" s="583"/>
    </row>
    <row r="3773" spans="4:4">
      <c r="D3773" s="583"/>
    </row>
    <row r="3774" spans="4:4">
      <c r="D3774" s="583"/>
    </row>
    <row r="3775" spans="4:4">
      <c r="D3775" s="583"/>
    </row>
    <row r="3776" spans="4:4">
      <c r="D3776" s="583"/>
    </row>
    <row r="3777" spans="4:4">
      <c r="D3777" s="583"/>
    </row>
    <row r="3778" spans="4:4">
      <c r="D3778" s="583"/>
    </row>
    <row r="3779" spans="4:4">
      <c r="D3779" s="583"/>
    </row>
    <row r="3780" spans="4:4">
      <c r="D3780" s="583"/>
    </row>
    <row r="3781" spans="4:4">
      <c r="D3781" s="583"/>
    </row>
    <row r="3782" spans="4:4">
      <c r="D3782" s="583"/>
    </row>
    <row r="3783" spans="4:4">
      <c r="D3783" s="583"/>
    </row>
    <row r="3784" spans="4:4">
      <c r="D3784" s="583"/>
    </row>
    <row r="3785" spans="4:4">
      <c r="D3785" s="583"/>
    </row>
    <row r="3786" spans="4:4">
      <c r="D3786" s="583"/>
    </row>
    <row r="3787" spans="4:4">
      <c r="D3787" s="583"/>
    </row>
    <row r="3788" spans="4:4">
      <c r="D3788" s="583"/>
    </row>
    <row r="3789" spans="4:4">
      <c r="D3789" s="583"/>
    </row>
    <row r="3790" spans="4:4">
      <c r="D3790" s="583"/>
    </row>
    <row r="3791" spans="4:4">
      <c r="D3791" s="583"/>
    </row>
    <row r="3792" spans="4:4">
      <c r="D3792" s="583"/>
    </row>
    <row r="3793" spans="4:4">
      <c r="D3793" s="583"/>
    </row>
    <row r="3794" spans="4:4">
      <c r="D3794" s="583"/>
    </row>
    <row r="3795" spans="4:4">
      <c r="D3795" s="583"/>
    </row>
    <row r="3796" spans="4:4">
      <c r="D3796" s="583"/>
    </row>
    <row r="3797" spans="4:4">
      <c r="D3797" s="583"/>
    </row>
    <row r="3798" spans="4:4">
      <c r="D3798" s="583"/>
    </row>
    <row r="3799" spans="4:4">
      <c r="D3799" s="583"/>
    </row>
    <row r="3800" spans="4:4">
      <c r="D3800" s="583"/>
    </row>
    <row r="3801" spans="4:4">
      <c r="D3801" s="583"/>
    </row>
    <row r="3802" spans="4:4">
      <c r="D3802" s="583"/>
    </row>
    <row r="3803" spans="4:4">
      <c r="D3803" s="583"/>
    </row>
    <row r="3804" spans="4:4">
      <c r="D3804" s="583"/>
    </row>
    <row r="3805" spans="4:4">
      <c r="D3805" s="583"/>
    </row>
    <row r="3806" spans="4:4">
      <c r="D3806" s="583"/>
    </row>
    <row r="3807" spans="4:4">
      <c r="D3807" s="583"/>
    </row>
    <row r="3808" spans="4:4">
      <c r="D3808" s="583"/>
    </row>
    <row r="3809" spans="4:4">
      <c r="D3809" s="583"/>
    </row>
    <row r="3810" spans="4:4">
      <c r="D3810" s="583"/>
    </row>
    <row r="3811" spans="4:4">
      <c r="D3811" s="583"/>
    </row>
    <row r="3812" spans="4:4">
      <c r="D3812" s="583"/>
    </row>
    <row r="3813" spans="4:4">
      <c r="D3813" s="583"/>
    </row>
    <row r="3814" spans="4:4">
      <c r="D3814" s="583"/>
    </row>
    <row r="3815" spans="4:4">
      <c r="D3815" s="583"/>
    </row>
    <row r="3816" spans="4:4">
      <c r="D3816" s="583"/>
    </row>
    <row r="3817" spans="4:4">
      <c r="D3817" s="583"/>
    </row>
    <row r="3818" spans="4:4">
      <c r="D3818" s="583"/>
    </row>
    <row r="3819" spans="4:4">
      <c r="D3819" s="583"/>
    </row>
    <row r="3820" spans="4:4">
      <c r="D3820" s="583"/>
    </row>
    <row r="3821" spans="4:4">
      <c r="D3821" s="583"/>
    </row>
    <row r="3822" spans="4:4">
      <c r="D3822" s="583"/>
    </row>
    <row r="3823" spans="4:4">
      <c r="D3823" s="583"/>
    </row>
    <row r="3824" spans="4:4">
      <c r="D3824" s="583"/>
    </row>
    <row r="3825" spans="4:4">
      <c r="D3825" s="583"/>
    </row>
    <row r="3826" spans="4:4">
      <c r="D3826" s="583"/>
    </row>
    <row r="3827" spans="4:4">
      <c r="D3827" s="583"/>
    </row>
    <row r="3828" spans="4:4">
      <c r="D3828" s="583"/>
    </row>
    <row r="3829" spans="4:4">
      <c r="D3829" s="583"/>
    </row>
    <row r="3830" spans="4:4">
      <c r="D3830" s="583"/>
    </row>
    <row r="3831" spans="4:4">
      <c r="D3831" s="583"/>
    </row>
    <row r="3832" spans="4:4">
      <c r="D3832" s="583"/>
    </row>
    <row r="3833" spans="4:4">
      <c r="D3833" s="583"/>
    </row>
    <row r="3834" spans="4:4">
      <c r="D3834" s="583"/>
    </row>
    <row r="3835" spans="4:4">
      <c r="D3835" s="583"/>
    </row>
    <row r="3836" spans="4:4">
      <c r="D3836" s="583"/>
    </row>
    <row r="3837" spans="4:4">
      <c r="D3837" s="583"/>
    </row>
    <row r="3838" spans="4:4">
      <c r="D3838" s="583"/>
    </row>
    <row r="3839" spans="4:4">
      <c r="D3839" s="583"/>
    </row>
    <row r="3840" spans="4:4">
      <c r="D3840" s="583"/>
    </row>
    <row r="3841" spans="4:4">
      <c r="D3841" s="583"/>
    </row>
    <row r="3842" spans="4:4">
      <c r="D3842" s="583"/>
    </row>
    <row r="3843" spans="4:4">
      <c r="D3843" s="583"/>
    </row>
    <row r="3844" spans="4:4">
      <c r="D3844" s="583"/>
    </row>
    <row r="3845" spans="4:4">
      <c r="D3845" s="583"/>
    </row>
    <row r="3846" spans="4:4">
      <c r="D3846" s="583"/>
    </row>
    <row r="3847" spans="4:4">
      <c r="D3847" s="583"/>
    </row>
    <row r="3848" spans="4:4">
      <c r="D3848" s="583"/>
    </row>
    <row r="3849" spans="4:4">
      <c r="D3849" s="583"/>
    </row>
    <row r="3850" spans="4:4">
      <c r="D3850" s="583"/>
    </row>
    <row r="3851" spans="4:4">
      <c r="D3851" s="583"/>
    </row>
    <row r="3852" spans="4:4">
      <c r="D3852" s="583"/>
    </row>
    <row r="3853" spans="4:4">
      <c r="D3853" s="583"/>
    </row>
    <row r="3854" spans="4:4">
      <c r="D3854" s="583"/>
    </row>
    <row r="3855" spans="4:4">
      <c r="D3855" s="583"/>
    </row>
    <row r="3856" spans="4:4">
      <c r="D3856" s="583"/>
    </row>
    <row r="3857" spans="4:4">
      <c r="D3857" s="583"/>
    </row>
    <row r="3858" spans="4:4">
      <c r="D3858" s="583"/>
    </row>
    <row r="3859" spans="4:4">
      <c r="D3859" s="583"/>
    </row>
    <row r="3860" spans="4:4">
      <c r="D3860" s="583"/>
    </row>
    <row r="3861" spans="4:4">
      <c r="D3861" s="583"/>
    </row>
    <row r="3862" spans="4:4">
      <c r="D3862" s="583"/>
    </row>
    <row r="3863" spans="4:4">
      <c r="D3863" s="583"/>
    </row>
    <row r="3864" spans="4:4">
      <c r="D3864" s="583"/>
    </row>
    <row r="3865" spans="4:4">
      <c r="D3865" s="583"/>
    </row>
    <row r="3866" spans="4:4">
      <c r="D3866" s="583"/>
    </row>
    <row r="3867" spans="4:4">
      <c r="D3867" s="583"/>
    </row>
    <row r="3868" spans="4:4">
      <c r="D3868" s="583"/>
    </row>
    <row r="3869" spans="4:4">
      <c r="D3869" s="583"/>
    </row>
    <row r="3870" spans="4:4">
      <c r="D3870" s="583"/>
    </row>
    <row r="3871" spans="4:4">
      <c r="D3871" s="583"/>
    </row>
    <row r="3872" spans="4:4">
      <c r="D3872" s="583"/>
    </row>
    <row r="3873" spans="4:4">
      <c r="D3873" s="583"/>
    </row>
    <row r="3874" spans="4:4">
      <c r="D3874" s="583"/>
    </row>
    <row r="3875" spans="4:4">
      <c r="D3875" s="583"/>
    </row>
    <row r="3876" spans="4:4">
      <c r="D3876" s="583"/>
    </row>
    <row r="3877" spans="4:4">
      <c r="D3877" s="583"/>
    </row>
    <row r="3878" spans="4:4">
      <c r="D3878" s="583"/>
    </row>
    <row r="3879" spans="4:4">
      <c r="D3879" s="583"/>
    </row>
    <row r="3880" spans="4:4">
      <c r="D3880" s="583"/>
    </row>
    <row r="3881" spans="4:4">
      <c r="D3881" s="583"/>
    </row>
    <row r="3882" spans="4:4">
      <c r="D3882" s="583"/>
    </row>
    <row r="3883" spans="4:4">
      <c r="D3883" s="583"/>
    </row>
    <row r="3884" spans="4:4">
      <c r="D3884" s="583"/>
    </row>
    <row r="3885" spans="4:4">
      <c r="D3885" s="583"/>
    </row>
    <row r="3886" spans="4:4">
      <c r="D3886" s="583"/>
    </row>
    <row r="3887" spans="4:4">
      <c r="D3887" s="583"/>
    </row>
    <row r="3888" spans="4:4">
      <c r="D3888" s="583"/>
    </row>
    <row r="3889" spans="4:4">
      <c r="D3889" s="583"/>
    </row>
    <row r="3890" spans="4:4">
      <c r="D3890" s="583"/>
    </row>
    <row r="3891" spans="4:4">
      <c r="D3891" s="583"/>
    </row>
    <row r="3892" spans="4:4">
      <c r="D3892" s="583"/>
    </row>
    <row r="3893" spans="4:4">
      <c r="D3893" s="583"/>
    </row>
    <row r="3894" spans="4:4">
      <c r="D3894" s="583"/>
    </row>
    <row r="3895" spans="4:4">
      <c r="D3895" s="583"/>
    </row>
    <row r="3896" spans="4:4">
      <c r="D3896" s="583"/>
    </row>
    <row r="3897" spans="4:4">
      <c r="D3897" s="583"/>
    </row>
    <row r="3898" spans="4:4">
      <c r="D3898" s="583"/>
    </row>
    <row r="3899" spans="4:4">
      <c r="D3899" s="583"/>
    </row>
    <row r="3900" spans="4:4">
      <c r="D3900" s="583"/>
    </row>
    <row r="3901" spans="4:4">
      <c r="D3901" s="583"/>
    </row>
    <row r="3902" spans="4:4">
      <c r="D3902" s="583"/>
    </row>
    <row r="3903" spans="4:4">
      <c r="D3903" s="583"/>
    </row>
    <row r="3904" spans="4:4">
      <c r="D3904" s="583"/>
    </row>
    <row r="3905" spans="4:4">
      <c r="D3905" s="583"/>
    </row>
    <row r="3906" spans="4:4">
      <c r="D3906" s="583"/>
    </row>
    <row r="3907" spans="4:4">
      <c r="D3907" s="583"/>
    </row>
    <row r="3908" spans="4:4">
      <c r="D3908" s="583"/>
    </row>
    <row r="3909" spans="4:4">
      <c r="D3909" s="583"/>
    </row>
    <row r="3910" spans="4:4">
      <c r="D3910" s="583"/>
    </row>
    <row r="3911" spans="4:4">
      <c r="D3911" s="583"/>
    </row>
    <row r="3912" spans="4:4">
      <c r="D3912" s="583"/>
    </row>
    <row r="3913" spans="4:4">
      <c r="D3913" s="583"/>
    </row>
    <row r="3914" spans="4:4">
      <c r="D3914" s="583"/>
    </row>
    <row r="3915" spans="4:4">
      <c r="D3915" s="583"/>
    </row>
    <row r="3916" spans="4:4">
      <c r="D3916" s="583"/>
    </row>
    <row r="3917" spans="4:4">
      <c r="D3917" s="583"/>
    </row>
    <row r="3918" spans="4:4">
      <c r="D3918" s="583"/>
    </row>
    <row r="3919" spans="4:4">
      <c r="D3919" s="583"/>
    </row>
    <row r="3920" spans="4:4">
      <c r="D3920" s="583"/>
    </row>
    <row r="3921" spans="4:4">
      <c r="D3921" s="583"/>
    </row>
    <row r="3922" spans="4:4">
      <c r="D3922" s="583"/>
    </row>
    <row r="3923" spans="4:4">
      <c r="D3923" s="583"/>
    </row>
    <row r="3924" spans="4:4">
      <c r="D3924" s="583"/>
    </row>
    <row r="3925" spans="4:4">
      <c r="D3925" s="583"/>
    </row>
    <row r="3926" spans="4:4">
      <c r="D3926" s="583"/>
    </row>
    <row r="3927" spans="4:4">
      <c r="D3927" s="583"/>
    </row>
    <row r="3928" spans="4:4">
      <c r="D3928" s="583"/>
    </row>
    <row r="3929" spans="4:4">
      <c r="D3929" s="583"/>
    </row>
    <row r="3930" spans="4:4">
      <c r="D3930" s="583"/>
    </row>
    <row r="3931" spans="4:4">
      <c r="D3931" s="583"/>
    </row>
    <row r="3932" spans="4:4">
      <c r="D3932" s="583"/>
    </row>
    <row r="3933" spans="4:4">
      <c r="D3933" s="583"/>
    </row>
    <row r="3934" spans="4:4">
      <c r="D3934" s="583"/>
    </row>
    <row r="3935" spans="4:4">
      <c r="D3935" s="583"/>
    </row>
    <row r="3936" spans="4:4">
      <c r="D3936" s="583"/>
    </row>
    <row r="3937" spans="4:4">
      <c r="D3937" s="583"/>
    </row>
    <row r="3938" spans="4:4">
      <c r="D3938" s="583"/>
    </row>
    <row r="3939" spans="4:4">
      <c r="D3939" s="583"/>
    </row>
    <row r="3940" spans="4:4">
      <c r="D3940" s="583"/>
    </row>
    <row r="3941" spans="4:4">
      <c r="D3941" s="583"/>
    </row>
    <row r="3942" spans="4:4">
      <c r="D3942" s="583"/>
    </row>
    <row r="3943" spans="4:4">
      <c r="D3943" s="583"/>
    </row>
    <row r="3944" spans="4:4">
      <c r="D3944" s="583"/>
    </row>
    <row r="3945" spans="4:4">
      <c r="D3945" s="583"/>
    </row>
    <row r="3946" spans="4:4">
      <c r="D3946" s="583"/>
    </row>
    <row r="3947" spans="4:4">
      <c r="D3947" s="583"/>
    </row>
    <row r="3948" spans="4:4">
      <c r="D3948" s="583"/>
    </row>
    <row r="3949" spans="4:4">
      <c r="D3949" s="583"/>
    </row>
    <row r="3950" spans="4:4">
      <c r="D3950" s="583"/>
    </row>
    <row r="3951" spans="4:4">
      <c r="D3951" s="583"/>
    </row>
    <row r="3952" spans="4:4">
      <c r="D3952" s="583"/>
    </row>
    <row r="3953" spans="4:4">
      <c r="D3953" s="583"/>
    </row>
    <row r="3954" spans="4:4">
      <c r="D3954" s="583"/>
    </row>
    <row r="3955" spans="4:4">
      <c r="D3955" s="583"/>
    </row>
    <row r="3956" spans="4:4">
      <c r="D3956" s="583"/>
    </row>
    <row r="3957" spans="4:4">
      <c r="D3957" s="583"/>
    </row>
    <row r="3958" spans="4:4">
      <c r="D3958" s="583"/>
    </row>
    <row r="3959" spans="4:4">
      <c r="D3959" s="583"/>
    </row>
    <row r="3960" spans="4:4">
      <c r="D3960" s="583"/>
    </row>
    <row r="3961" spans="4:4">
      <c r="D3961" s="583"/>
    </row>
    <row r="3962" spans="4:4">
      <c r="D3962" s="583"/>
    </row>
    <row r="3963" spans="4:4">
      <c r="D3963" s="583"/>
    </row>
    <row r="3964" spans="4:4">
      <c r="D3964" s="583"/>
    </row>
    <row r="3965" spans="4:4">
      <c r="D3965" s="583"/>
    </row>
    <row r="3966" spans="4:4">
      <c r="D3966" s="583"/>
    </row>
    <row r="3967" spans="4:4">
      <c r="D3967" s="583"/>
    </row>
    <row r="3968" spans="4:4">
      <c r="D3968" s="583"/>
    </row>
    <row r="3969" spans="4:4">
      <c r="D3969" s="583"/>
    </row>
    <row r="3970" spans="4:4">
      <c r="D3970" s="583"/>
    </row>
    <row r="3971" spans="4:4">
      <c r="D3971" s="583"/>
    </row>
    <row r="3972" spans="4:4">
      <c r="D3972" s="583"/>
    </row>
    <row r="3973" spans="4:4">
      <c r="D3973" s="583"/>
    </row>
    <row r="3974" spans="4:4">
      <c r="D3974" s="583"/>
    </row>
    <row r="3975" spans="4:4">
      <c r="D3975" s="583"/>
    </row>
    <row r="3976" spans="4:4">
      <c r="D3976" s="583"/>
    </row>
    <row r="3977" spans="4:4">
      <c r="D3977" s="583"/>
    </row>
    <row r="3978" spans="4:4">
      <c r="D3978" s="583"/>
    </row>
    <row r="3979" spans="4:4">
      <c r="D3979" s="583"/>
    </row>
    <row r="3980" spans="4:4">
      <c r="D3980" s="583"/>
    </row>
    <row r="3981" spans="4:4">
      <c r="D3981" s="583"/>
    </row>
    <row r="3982" spans="4:4">
      <c r="D3982" s="583"/>
    </row>
    <row r="3983" spans="4:4">
      <c r="D3983" s="583"/>
    </row>
    <row r="3984" spans="4:4">
      <c r="D3984" s="583"/>
    </row>
    <row r="3985" spans="4:4">
      <c r="D3985" s="583"/>
    </row>
    <row r="3986" spans="4:4">
      <c r="D3986" s="583"/>
    </row>
    <row r="3987" spans="4:4">
      <c r="D3987" s="583"/>
    </row>
    <row r="3988" spans="4:4">
      <c r="D3988" s="583"/>
    </row>
    <row r="3989" spans="4:4">
      <c r="D3989" s="583"/>
    </row>
    <row r="3990" spans="4:4">
      <c r="D3990" s="583"/>
    </row>
    <row r="3991" spans="4:4">
      <c r="D3991" s="583"/>
    </row>
    <row r="3992" spans="4:4">
      <c r="D3992" s="583"/>
    </row>
    <row r="3993" spans="4:4">
      <c r="D3993" s="583"/>
    </row>
    <row r="3994" spans="4:4">
      <c r="D3994" s="583"/>
    </row>
    <row r="3995" spans="4:4">
      <c r="D3995" s="583"/>
    </row>
    <row r="3996" spans="4:4">
      <c r="D3996" s="583"/>
    </row>
    <row r="3997" spans="4:4">
      <c r="D3997" s="583"/>
    </row>
    <row r="3998" spans="4:4">
      <c r="D3998" s="583"/>
    </row>
    <row r="3999" spans="4:4">
      <c r="D3999" s="583"/>
    </row>
    <row r="4000" spans="4:4">
      <c r="D4000" s="583"/>
    </row>
    <row r="4001" spans="4:4">
      <c r="D4001" s="583"/>
    </row>
    <row r="4002" spans="4:4">
      <c r="D4002" s="583"/>
    </row>
    <row r="4003" spans="4:4">
      <c r="D4003" s="583"/>
    </row>
    <row r="4004" spans="4:4">
      <c r="D4004" s="583"/>
    </row>
    <row r="4005" spans="4:4">
      <c r="D4005" s="583"/>
    </row>
    <row r="4006" spans="4:4">
      <c r="D4006" s="583"/>
    </row>
    <row r="4007" spans="4:4">
      <c r="D4007" s="583"/>
    </row>
    <row r="4008" spans="4:4">
      <c r="D4008" s="583"/>
    </row>
    <row r="4009" spans="4:4">
      <c r="D4009" s="583"/>
    </row>
    <row r="4010" spans="4:4">
      <c r="D4010" s="583"/>
    </row>
    <row r="4011" spans="4:4">
      <c r="D4011" s="583"/>
    </row>
    <row r="4012" spans="4:4">
      <c r="D4012" s="583"/>
    </row>
    <row r="4013" spans="4:4">
      <c r="D4013" s="583"/>
    </row>
    <row r="4014" spans="4:4">
      <c r="D4014" s="583"/>
    </row>
    <row r="4015" spans="4:4">
      <c r="D4015" s="583"/>
    </row>
    <row r="4016" spans="4:4">
      <c r="D4016" s="583"/>
    </row>
    <row r="4017" spans="4:4">
      <c r="D4017" s="583"/>
    </row>
    <row r="4018" spans="4:4">
      <c r="D4018" s="583"/>
    </row>
    <row r="4019" spans="4:4">
      <c r="D4019" s="583"/>
    </row>
    <row r="4020" spans="4:4">
      <c r="D4020" s="583"/>
    </row>
    <row r="4021" spans="4:4">
      <c r="D4021" s="583"/>
    </row>
    <row r="4022" spans="4:4">
      <c r="D4022" s="583"/>
    </row>
    <row r="4023" spans="4:4">
      <c r="D4023" s="583"/>
    </row>
    <row r="4024" spans="4:4">
      <c r="D4024" s="583"/>
    </row>
    <row r="4025" spans="4:4">
      <c r="D4025" s="583"/>
    </row>
    <row r="4026" spans="4:4">
      <c r="D4026" s="583"/>
    </row>
    <row r="4027" spans="4:4">
      <c r="D4027" s="583"/>
    </row>
    <row r="4028" spans="4:4">
      <c r="D4028" s="583"/>
    </row>
    <row r="4029" spans="4:4">
      <c r="D4029" s="583"/>
    </row>
    <row r="4030" spans="4:4">
      <c r="D4030" s="583"/>
    </row>
    <row r="4031" spans="4:4">
      <c r="D4031" s="583"/>
    </row>
    <row r="4032" spans="4:4">
      <c r="D4032" s="583"/>
    </row>
    <row r="4033" spans="4:4">
      <c r="D4033" s="583"/>
    </row>
    <row r="4034" spans="4:4">
      <c r="D4034" s="583"/>
    </row>
    <row r="4035" spans="4:4">
      <c r="D4035" s="583"/>
    </row>
    <row r="4036" spans="4:4">
      <c r="D4036" s="583"/>
    </row>
    <row r="4037" spans="4:4">
      <c r="D4037" s="583"/>
    </row>
    <row r="4038" spans="4:4">
      <c r="D4038" s="583"/>
    </row>
    <row r="4039" spans="4:4">
      <c r="D4039" s="583"/>
    </row>
    <row r="4040" spans="4:4">
      <c r="D4040" s="583"/>
    </row>
    <row r="4041" spans="4:4">
      <c r="D4041" s="583"/>
    </row>
    <row r="4042" spans="4:4">
      <c r="D4042" s="583"/>
    </row>
    <row r="4043" spans="4:4">
      <c r="D4043" s="583"/>
    </row>
    <row r="4044" spans="4:4">
      <c r="D4044" s="583"/>
    </row>
    <row r="4045" spans="4:4">
      <c r="D4045" s="583"/>
    </row>
    <row r="4046" spans="4:4">
      <c r="D4046" s="583"/>
    </row>
    <row r="4047" spans="4:4">
      <c r="D4047" s="583"/>
    </row>
    <row r="4048" spans="4:4">
      <c r="D4048" s="583"/>
    </row>
    <row r="4049" spans="4:4">
      <c r="D4049" s="583"/>
    </row>
    <row r="4050" spans="4:4">
      <c r="D4050" s="583"/>
    </row>
    <row r="4051" spans="4:4">
      <c r="D4051" s="583"/>
    </row>
    <row r="4052" spans="4:4">
      <c r="D4052" s="583"/>
    </row>
    <row r="4053" spans="4:4">
      <c r="D4053" s="583"/>
    </row>
    <row r="4054" spans="4:4">
      <c r="D4054" s="583"/>
    </row>
    <row r="4055" spans="4:4">
      <c r="D4055" s="583"/>
    </row>
    <row r="4056" spans="4:4">
      <c r="D4056" s="583"/>
    </row>
    <row r="4057" spans="4:4">
      <c r="D4057" s="583"/>
    </row>
    <row r="4058" spans="4:4">
      <c r="D4058" s="583"/>
    </row>
    <row r="4059" spans="4:4">
      <c r="D4059" s="583"/>
    </row>
    <row r="4060" spans="4:4">
      <c r="D4060" s="583"/>
    </row>
    <row r="4061" spans="4:4">
      <c r="D4061" s="583"/>
    </row>
    <row r="4062" spans="4:4">
      <c r="D4062" s="583"/>
    </row>
    <row r="4063" spans="4:4">
      <c r="D4063" s="583"/>
    </row>
    <row r="4064" spans="4:4">
      <c r="D4064" s="583"/>
    </row>
    <row r="4065" spans="4:4">
      <c r="D4065" s="583"/>
    </row>
    <row r="4066" spans="4:4">
      <c r="D4066" s="583"/>
    </row>
    <row r="4067" spans="4:4">
      <c r="D4067" s="583"/>
    </row>
    <row r="4068" spans="4:4">
      <c r="D4068" s="583"/>
    </row>
    <row r="4069" spans="4:4">
      <c r="D4069" s="583"/>
    </row>
    <row r="4070" spans="4:4">
      <c r="D4070" s="583"/>
    </row>
    <row r="4071" spans="4:4">
      <c r="D4071" s="583"/>
    </row>
    <row r="4072" spans="4:4">
      <c r="D4072" s="583"/>
    </row>
    <row r="4073" spans="4:4">
      <c r="D4073" s="583"/>
    </row>
    <row r="4074" spans="4:4">
      <c r="D4074" s="583"/>
    </row>
    <row r="4075" spans="4:4">
      <c r="D4075" s="583"/>
    </row>
    <row r="4076" spans="4:4">
      <c r="D4076" s="583"/>
    </row>
    <row r="4077" spans="4:4">
      <c r="D4077" s="583"/>
    </row>
    <row r="4078" spans="4:4">
      <c r="D4078" s="583"/>
    </row>
    <row r="4079" spans="4:4">
      <c r="D4079" s="583"/>
    </row>
    <row r="4080" spans="4:4">
      <c r="D4080" s="583"/>
    </row>
    <row r="4081" spans="4:4">
      <c r="D4081" s="583"/>
    </row>
    <row r="4082" spans="4:4">
      <c r="D4082" s="583"/>
    </row>
    <row r="4083" spans="4:4">
      <c r="D4083" s="583"/>
    </row>
    <row r="4084" spans="4:4">
      <c r="D4084" s="583"/>
    </row>
    <row r="4085" spans="4:4">
      <c r="D4085" s="583"/>
    </row>
    <row r="4086" spans="4:4">
      <c r="D4086" s="583"/>
    </row>
    <row r="4087" spans="4:4">
      <c r="D4087" s="583"/>
    </row>
    <row r="4088" spans="4:4">
      <c r="D4088" s="583"/>
    </row>
    <row r="4089" spans="4:4">
      <c r="D4089" s="583"/>
    </row>
    <row r="4090" spans="4:4">
      <c r="D4090" s="583"/>
    </row>
    <row r="4091" spans="4:4">
      <c r="D4091" s="583"/>
    </row>
    <row r="4092" spans="4:4">
      <c r="D4092" s="583"/>
    </row>
    <row r="4093" spans="4:4">
      <c r="D4093" s="583"/>
    </row>
    <row r="4094" spans="4:4">
      <c r="D4094" s="583"/>
    </row>
    <row r="4095" spans="4:4">
      <c r="D4095" s="583"/>
    </row>
    <row r="4096" spans="4:4">
      <c r="D4096" s="583"/>
    </row>
    <row r="4097" spans="4:4">
      <c r="D4097" s="583"/>
    </row>
    <row r="4098" spans="4:4">
      <c r="D4098" s="583"/>
    </row>
    <row r="4099" spans="4:4">
      <c r="D4099" s="583"/>
    </row>
    <row r="4100" spans="4:4">
      <c r="D4100" s="583"/>
    </row>
    <row r="4101" spans="4:4">
      <c r="D4101" s="583"/>
    </row>
    <row r="4102" spans="4:4">
      <c r="D4102" s="583"/>
    </row>
    <row r="4103" spans="4:4">
      <c r="D4103" s="583"/>
    </row>
    <row r="4104" spans="4:4">
      <c r="D4104" s="583"/>
    </row>
    <row r="4105" spans="4:4">
      <c r="D4105" s="583"/>
    </row>
    <row r="4106" spans="4:4">
      <c r="D4106" s="583"/>
    </row>
    <row r="4107" spans="4:4">
      <c r="D4107" s="583"/>
    </row>
    <row r="4108" spans="4:4">
      <c r="D4108" s="583"/>
    </row>
    <row r="4109" spans="4:4">
      <c r="D4109" s="583"/>
    </row>
    <row r="4110" spans="4:4">
      <c r="D4110" s="583"/>
    </row>
    <row r="4111" spans="4:4">
      <c r="D4111" s="583"/>
    </row>
    <row r="4112" spans="4:4">
      <c r="D4112" s="583"/>
    </row>
    <row r="4113" spans="4:4">
      <c r="D4113" s="583"/>
    </row>
    <row r="4114" spans="4:4">
      <c r="D4114" s="583"/>
    </row>
    <row r="4115" spans="4:4">
      <c r="D4115" s="583"/>
    </row>
    <row r="4116" spans="4:4">
      <c r="D4116" s="583"/>
    </row>
    <row r="4117" spans="4:4">
      <c r="D4117" s="583"/>
    </row>
    <row r="4118" spans="4:4">
      <c r="D4118" s="583"/>
    </row>
    <row r="4119" spans="4:4">
      <c r="D4119" s="583"/>
    </row>
    <row r="4120" spans="4:4">
      <c r="D4120" s="583"/>
    </row>
    <row r="4121" spans="4:4">
      <c r="D4121" s="583"/>
    </row>
    <row r="4122" spans="4:4">
      <c r="D4122" s="583"/>
    </row>
    <row r="4123" spans="4:4">
      <c r="D4123" s="583"/>
    </row>
    <row r="4124" spans="4:4">
      <c r="D4124" s="583"/>
    </row>
    <row r="4125" spans="4:4">
      <c r="D4125" s="583"/>
    </row>
    <row r="4126" spans="4:4">
      <c r="D4126" s="583"/>
    </row>
    <row r="4127" spans="4:4">
      <c r="D4127" s="583"/>
    </row>
    <row r="4128" spans="4:4">
      <c r="D4128" s="583"/>
    </row>
    <row r="4129" spans="4:4">
      <c r="D4129" s="583"/>
    </row>
    <row r="4130" spans="4:4">
      <c r="D4130" s="583"/>
    </row>
    <row r="4131" spans="4:4">
      <c r="D4131" s="583"/>
    </row>
    <row r="4132" spans="4:4">
      <c r="D4132" s="583"/>
    </row>
    <row r="4133" spans="4:4">
      <c r="D4133" s="583"/>
    </row>
    <row r="4134" spans="4:4">
      <c r="D4134" s="583"/>
    </row>
    <row r="4135" spans="4:4">
      <c r="D4135" s="583"/>
    </row>
    <row r="4136" spans="4:4">
      <c r="D4136" s="583"/>
    </row>
    <row r="4137" spans="4:4">
      <c r="D4137" s="583"/>
    </row>
    <row r="4138" spans="4:4">
      <c r="D4138" s="583"/>
    </row>
    <row r="4139" spans="4:4">
      <c r="D4139" s="583"/>
    </row>
    <row r="4140" spans="4:4">
      <c r="D4140" s="583"/>
    </row>
    <row r="4141" spans="4:4">
      <c r="D4141" s="583"/>
    </row>
    <row r="4142" spans="4:4">
      <c r="D4142" s="583"/>
    </row>
    <row r="4143" spans="4:4">
      <c r="D4143" s="583"/>
    </row>
    <row r="4144" spans="4:4">
      <c r="D4144" s="583"/>
    </row>
    <row r="4145" spans="4:4">
      <c r="D4145" s="583"/>
    </row>
    <row r="4146" spans="4:4">
      <c r="D4146" s="583"/>
    </row>
    <row r="4147" spans="4:4">
      <c r="D4147" s="583"/>
    </row>
    <row r="4148" spans="4:4">
      <c r="D4148" s="583"/>
    </row>
    <row r="4149" spans="4:4">
      <c r="D4149" s="583"/>
    </row>
    <row r="4150" spans="4:4">
      <c r="D4150" s="583"/>
    </row>
    <row r="4151" spans="4:4">
      <c r="D4151" s="583"/>
    </row>
    <row r="4152" spans="4:4">
      <c r="D4152" s="583"/>
    </row>
    <row r="4153" spans="4:4">
      <c r="D4153" s="583"/>
    </row>
    <row r="4154" spans="4:4">
      <c r="D4154" s="583"/>
    </row>
    <row r="4155" spans="4:4">
      <c r="D4155" s="583"/>
    </row>
    <row r="4156" spans="4:4">
      <c r="D4156" s="583"/>
    </row>
    <row r="4157" spans="4:4">
      <c r="D4157" s="583"/>
    </row>
    <row r="4158" spans="4:4">
      <c r="D4158" s="583"/>
    </row>
    <row r="4159" spans="4:4">
      <c r="D4159" s="583"/>
    </row>
    <row r="4160" spans="4:4">
      <c r="D4160" s="583"/>
    </row>
    <row r="4161" spans="4:4">
      <c r="D4161" s="583"/>
    </row>
    <row r="4162" spans="4:4">
      <c r="D4162" s="583"/>
    </row>
    <row r="4163" spans="4:4">
      <c r="D4163" s="583"/>
    </row>
    <row r="4164" spans="4:4">
      <c r="D4164" s="583"/>
    </row>
    <row r="4165" spans="4:4">
      <c r="D4165" s="583"/>
    </row>
    <row r="4166" spans="4:4">
      <c r="D4166" s="583"/>
    </row>
    <row r="4167" spans="4:4">
      <c r="D4167" s="583"/>
    </row>
    <row r="4168" spans="4:4">
      <c r="D4168" s="583"/>
    </row>
    <row r="4169" spans="4:4">
      <c r="D4169" s="583"/>
    </row>
    <row r="4170" spans="4:4">
      <c r="D4170" s="583"/>
    </row>
    <row r="4171" spans="4:4">
      <c r="D4171" s="583"/>
    </row>
    <row r="4172" spans="4:4">
      <c r="D4172" s="583"/>
    </row>
    <row r="4173" spans="4:4">
      <c r="D4173" s="583"/>
    </row>
    <row r="4174" spans="4:4">
      <c r="D4174" s="583"/>
    </row>
    <row r="4175" spans="4:4">
      <c r="D4175" s="583"/>
    </row>
    <row r="4176" spans="4:4">
      <c r="D4176" s="583"/>
    </row>
    <row r="4177" spans="4:4">
      <c r="D4177" s="583"/>
    </row>
    <row r="4178" spans="4:4">
      <c r="D4178" s="583"/>
    </row>
    <row r="4179" spans="4:4">
      <c r="D4179" s="583"/>
    </row>
    <row r="4180" spans="4:4">
      <c r="D4180" s="583"/>
    </row>
    <row r="4181" spans="4:4">
      <c r="D4181" s="583"/>
    </row>
    <row r="4182" spans="4:4">
      <c r="D4182" s="583"/>
    </row>
    <row r="4183" spans="4:4">
      <c r="D4183" s="583"/>
    </row>
    <row r="4184" spans="4:4">
      <c r="D4184" s="583"/>
    </row>
    <row r="4185" spans="4:4">
      <c r="D4185" s="583"/>
    </row>
    <row r="4186" spans="4:4">
      <c r="D4186" s="583"/>
    </row>
    <row r="4187" spans="4:4">
      <c r="D4187" s="583"/>
    </row>
    <row r="4188" spans="4:4">
      <c r="D4188" s="583"/>
    </row>
    <row r="4189" spans="4:4">
      <c r="D4189" s="583"/>
    </row>
    <row r="4190" spans="4:4">
      <c r="D4190" s="583"/>
    </row>
    <row r="4191" spans="4:4">
      <c r="D4191" s="583"/>
    </row>
    <row r="4192" spans="4:4">
      <c r="D4192" s="583"/>
    </row>
    <row r="4193" spans="4:4">
      <c r="D4193" s="583"/>
    </row>
    <row r="4194" spans="4:4">
      <c r="D4194" s="583"/>
    </row>
    <row r="4195" spans="4:4">
      <c r="D4195" s="583"/>
    </row>
    <row r="4196" spans="4:4">
      <c r="D4196" s="583"/>
    </row>
    <row r="4197" spans="4:4">
      <c r="D4197" s="583"/>
    </row>
    <row r="4198" spans="4:4">
      <c r="D4198" s="583"/>
    </row>
    <row r="4199" spans="4:4">
      <c r="D4199" s="583"/>
    </row>
    <row r="4200" spans="4:4">
      <c r="D4200" s="583"/>
    </row>
    <row r="4201" spans="4:4">
      <c r="D4201" s="583"/>
    </row>
    <row r="4202" spans="4:4">
      <c r="D4202" s="583"/>
    </row>
    <row r="4203" spans="4:4">
      <c r="D4203" s="583"/>
    </row>
    <row r="4204" spans="4:4">
      <c r="D4204" s="583"/>
    </row>
    <row r="4205" spans="4:4">
      <c r="D4205" s="583"/>
    </row>
    <row r="4206" spans="4:4">
      <c r="D4206" s="583"/>
    </row>
    <row r="4207" spans="4:4">
      <c r="D4207" s="583"/>
    </row>
    <row r="4208" spans="4:4">
      <c r="D4208" s="583"/>
    </row>
    <row r="4209" spans="4:4">
      <c r="D4209" s="583"/>
    </row>
    <row r="4210" spans="4:4">
      <c r="D4210" s="583"/>
    </row>
    <row r="4211" spans="4:4">
      <c r="D4211" s="583"/>
    </row>
    <row r="4212" spans="4:4">
      <c r="D4212" s="583"/>
    </row>
    <row r="4213" spans="4:4">
      <c r="D4213" s="583"/>
    </row>
    <row r="4214" spans="4:4">
      <c r="D4214" s="583"/>
    </row>
    <row r="4215" spans="4:4">
      <c r="D4215" s="583"/>
    </row>
    <row r="4216" spans="4:4">
      <c r="D4216" s="583"/>
    </row>
    <row r="4217" spans="4:4">
      <c r="D4217" s="583"/>
    </row>
    <row r="4218" spans="4:4">
      <c r="D4218" s="583"/>
    </row>
    <row r="4219" spans="4:4">
      <c r="D4219" s="583"/>
    </row>
    <row r="4220" spans="4:4">
      <c r="D4220" s="583"/>
    </row>
    <row r="4221" spans="4:4">
      <c r="D4221" s="583"/>
    </row>
    <row r="4222" spans="4:4">
      <c r="D4222" s="583"/>
    </row>
    <row r="4223" spans="4:4">
      <c r="D4223" s="583"/>
    </row>
    <row r="4224" spans="4:4">
      <c r="D4224" s="583"/>
    </row>
    <row r="4225" spans="4:4">
      <c r="D4225" s="583"/>
    </row>
    <row r="4226" spans="4:4">
      <c r="D4226" s="583"/>
    </row>
    <row r="4227" spans="4:4">
      <c r="D4227" s="583"/>
    </row>
    <row r="4228" spans="4:4">
      <c r="D4228" s="583"/>
    </row>
    <row r="4229" spans="4:4">
      <c r="D4229" s="583"/>
    </row>
    <row r="4230" spans="4:4">
      <c r="D4230" s="583"/>
    </row>
    <row r="4231" spans="4:4">
      <c r="D4231" s="583"/>
    </row>
    <row r="4232" spans="4:4">
      <c r="D4232" s="583"/>
    </row>
    <row r="4233" spans="4:4">
      <c r="D4233" s="583"/>
    </row>
    <row r="4234" spans="4:4">
      <c r="D4234" s="583"/>
    </row>
    <row r="4235" spans="4:4">
      <c r="D4235" s="583"/>
    </row>
    <row r="4236" spans="4:4">
      <c r="D4236" s="583"/>
    </row>
    <row r="4237" spans="4:4">
      <c r="D4237" s="583"/>
    </row>
    <row r="4238" spans="4:4">
      <c r="D4238" s="583"/>
    </row>
    <row r="4239" spans="4:4">
      <c r="D4239" s="583"/>
    </row>
    <row r="4240" spans="4:4">
      <c r="D4240" s="583"/>
    </row>
    <row r="4241" spans="4:4">
      <c r="D4241" s="583"/>
    </row>
    <row r="4242" spans="4:4">
      <c r="D4242" s="583"/>
    </row>
    <row r="4243" spans="4:4">
      <c r="D4243" s="583"/>
    </row>
    <row r="4244" spans="4:4">
      <c r="D4244" s="583"/>
    </row>
    <row r="4245" spans="4:4">
      <c r="D4245" s="583"/>
    </row>
    <row r="4246" spans="4:4">
      <c r="D4246" s="583"/>
    </row>
    <row r="4247" spans="4:4">
      <c r="D4247" s="583"/>
    </row>
    <row r="4248" spans="4:4">
      <c r="D4248" s="583"/>
    </row>
    <row r="4249" spans="4:4">
      <c r="D4249" s="583"/>
    </row>
    <row r="4250" spans="4:4">
      <c r="D4250" s="583"/>
    </row>
    <row r="4251" spans="4:4">
      <c r="D4251" s="583"/>
    </row>
    <row r="4252" spans="4:4">
      <c r="D4252" s="583"/>
    </row>
    <row r="4253" spans="4:4">
      <c r="D4253" s="583"/>
    </row>
    <row r="4254" spans="4:4">
      <c r="D4254" s="583"/>
    </row>
    <row r="4255" spans="4:4">
      <c r="D4255" s="583"/>
    </row>
    <row r="4256" spans="4:4">
      <c r="D4256" s="583"/>
    </row>
    <row r="4257" spans="4:4">
      <c r="D4257" s="583"/>
    </row>
    <row r="4258" spans="4:4">
      <c r="D4258" s="583"/>
    </row>
    <row r="4259" spans="4:4">
      <c r="D4259" s="583"/>
    </row>
    <row r="4260" spans="4:4">
      <c r="D4260" s="583"/>
    </row>
    <row r="4261" spans="4:4">
      <c r="D4261" s="583"/>
    </row>
    <row r="4262" spans="4:4">
      <c r="D4262" s="583"/>
    </row>
    <row r="4263" spans="4:4">
      <c r="D4263" s="583"/>
    </row>
    <row r="4264" spans="4:4">
      <c r="D4264" s="583"/>
    </row>
    <row r="4265" spans="4:4">
      <c r="D4265" s="583"/>
    </row>
    <row r="4266" spans="4:4">
      <c r="D4266" s="583"/>
    </row>
    <row r="4267" spans="4:4">
      <c r="D4267" s="583"/>
    </row>
    <row r="4268" spans="4:4">
      <c r="D4268" s="583"/>
    </row>
    <row r="4269" spans="4:4">
      <c r="D4269" s="583"/>
    </row>
    <row r="4270" spans="4:4">
      <c r="D4270" s="583"/>
    </row>
    <row r="4271" spans="4:4">
      <c r="D4271" s="583"/>
    </row>
    <row r="4272" spans="4:4">
      <c r="D4272" s="583"/>
    </row>
    <row r="4273" spans="4:4">
      <c r="D4273" s="583"/>
    </row>
    <row r="4274" spans="4:4">
      <c r="D4274" s="583"/>
    </row>
    <row r="4275" spans="4:4">
      <c r="D4275" s="583"/>
    </row>
    <row r="4276" spans="4:4">
      <c r="D4276" s="583"/>
    </row>
    <row r="4277" spans="4:4">
      <c r="D4277" s="583"/>
    </row>
    <row r="4278" spans="4:4">
      <c r="D4278" s="583"/>
    </row>
    <row r="4279" spans="4:4">
      <c r="D4279" s="583"/>
    </row>
    <row r="4280" spans="4:4">
      <c r="D4280" s="583"/>
    </row>
    <row r="4281" spans="4:4">
      <c r="D4281" s="583"/>
    </row>
    <row r="4282" spans="4:4">
      <c r="D4282" s="583"/>
    </row>
    <row r="4283" spans="4:4">
      <c r="D4283" s="583"/>
    </row>
    <row r="4284" spans="4:4">
      <c r="D4284" s="583"/>
    </row>
    <row r="4285" spans="4:4">
      <c r="D4285" s="583"/>
    </row>
    <row r="4286" spans="4:4">
      <c r="D4286" s="583"/>
    </row>
    <row r="4287" spans="4:4">
      <c r="D4287" s="583"/>
    </row>
    <row r="4288" spans="4:4">
      <c r="D4288" s="583"/>
    </row>
    <row r="4289" spans="4:4">
      <c r="D4289" s="583"/>
    </row>
    <row r="4290" spans="4:4">
      <c r="D4290" s="583"/>
    </row>
    <row r="4291" spans="4:4">
      <c r="D4291" s="583"/>
    </row>
    <row r="4292" spans="4:4">
      <c r="D4292" s="583"/>
    </row>
    <row r="4293" spans="4:4">
      <c r="D4293" s="583"/>
    </row>
    <row r="4294" spans="4:4">
      <c r="D4294" s="583"/>
    </row>
    <row r="4295" spans="4:4">
      <c r="D4295" s="583"/>
    </row>
    <row r="4296" spans="4:4">
      <c r="D4296" s="583"/>
    </row>
    <row r="4297" spans="4:4">
      <c r="D4297" s="583"/>
    </row>
    <row r="4298" spans="4:4">
      <c r="D4298" s="583"/>
    </row>
    <row r="4299" spans="4:4">
      <c r="D4299" s="583"/>
    </row>
    <row r="4300" spans="4:4">
      <c r="D4300" s="583"/>
    </row>
    <row r="4301" spans="4:4">
      <c r="D4301" s="583"/>
    </row>
    <row r="4302" spans="4:4">
      <c r="D4302" s="583"/>
    </row>
    <row r="4303" spans="4:4">
      <c r="D4303" s="583"/>
    </row>
    <row r="4304" spans="4:4">
      <c r="D4304" s="583"/>
    </row>
    <row r="4305" spans="4:4">
      <c r="D4305" s="583"/>
    </row>
    <row r="4306" spans="4:4">
      <c r="D4306" s="583"/>
    </row>
    <row r="4307" spans="4:4">
      <c r="D4307" s="583"/>
    </row>
    <row r="4308" spans="4:4">
      <c r="D4308" s="583"/>
    </row>
    <row r="4309" spans="4:4">
      <c r="D4309" s="583"/>
    </row>
    <row r="4310" spans="4:4">
      <c r="D4310" s="583"/>
    </row>
    <row r="4311" spans="4:4">
      <c r="D4311" s="583"/>
    </row>
    <row r="4312" spans="4:4">
      <c r="D4312" s="583"/>
    </row>
    <row r="4313" spans="4:4">
      <c r="D4313" s="583"/>
    </row>
    <row r="4314" spans="4:4">
      <c r="D4314" s="583"/>
    </row>
    <row r="4315" spans="4:4">
      <c r="D4315" s="583"/>
    </row>
    <row r="4316" spans="4:4">
      <c r="D4316" s="583"/>
    </row>
    <row r="4317" spans="4:4">
      <c r="D4317" s="583"/>
    </row>
    <row r="4318" spans="4:4">
      <c r="D4318" s="583"/>
    </row>
    <row r="4319" spans="4:4">
      <c r="D4319" s="583"/>
    </row>
    <row r="4320" spans="4:4">
      <c r="D4320" s="583"/>
    </row>
    <row r="4321" spans="4:4">
      <c r="D4321" s="583"/>
    </row>
    <row r="4322" spans="4:4">
      <c r="D4322" s="583"/>
    </row>
    <row r="4323" spans="4:4">
      <c r="D4323" s="583"/>
    </row>
    <row r="4324" spans="4:4">
      <c r="D4324" s="583"/>
    </row>
    <row r="4325" spans="4:4">
      <c r="D4325" s="583"/>
    </row>
    <row r="4326" spans="4:4">
      <c r="D4326" s="583"/>
    </row>
    <row r="4327" spans="4:4">
      <c r="D4327" s="583"/>
    </row>
    <row r="4328" spans="4:4">
      <c r="D4328" s="583"/>
    </row>
    <row r="4329" spans="4:4">
      <c r="D4329" s="583"/>
    </row>
    <row r="4330" spans="4:4">
      <c r="D4330" s="583"/>
    </row>
    <row r="4331" spans="4:4">
      <c r="D4331" s="583"/>
    </row>
    <row r="4332" spans="4:4">
      <c r="D4332" s="583"/>
    </row>
    <row r="4333" spans="4:4">
      <c r="D4333" s="583"/>
    </row>
    <row r="4334" spans="4:4">
      <c r="D4334" s="583"/>
    </row>
    <row r="4335" spans="4:4">
      <c r="D4335" s="583"/>
    </row>
    <row r="4336" spans="4:4">
      <c r="D4336" s="583"/>
    </row>
    <row r="4337" spans="4:4">
      <c r="D4337" s="583"/>
    </row>
    <row r="4338" spans="4:4">
      <c r="D4338" s="583"/>
    </row>
    <row r="4339" spans="4:4">
      <c r="D4339" s="583"/>
    </row>
    <row r="4340" spans="4:4">
      <c r="D4340" s="583"/>
    </row>
    <row r="4341" spans="4:4">
      <c r="D4341" s="583"/>
    </row>
    <row r="4342" spans="4:4">
      <c r="D4342" s="583"/>
    </row>
    <row r="4343" spans="4:4">
      <c r="D4343" s="583"/>
    </row>
    <row r="4344" spans="4:4">
      <c r="D4344" s="583"/>
    </row>
    <row r="4345" spans="4:4">
      <c r="D4345" s="583"/>
    </row>
    <row r="4346" spans="4:4">
      <c r="D4346" s="583"/>
    </row>
    <row r="4347" spans="4:4">
      <c r="D4347" s="583"/>
    </row>
    <row r="4348" spans="4:4">
      <c r="D4348" s="583"/>
    </row>
    <row r="4349" spans="4:4">
      <c r="D4349" s="583"/>
    </row>
    <row r="4350" spans="4:4">
      <c r="D4350" s="583"/>
    </row>
    <row r="4351" spans="4:4">
      <c r="D4351" s="583"/>
    </row>
    <row r="4352" spans="4:4">
      <c r="D4352" s="583"/>
    </row>
    <row r="4353" spans="4:4">
      <c r="D4353" s="583"/>
    </row>
    <row r="4354" spans="4:4">
      <c r="D4354" s="583"/>
    </row>
    <row r="4355" spans="4:4">
      <c r="D4355" s="583"/>
    </row>
    <row r="4356" spans="4:4">
      <c r="D4356" s="583"/>
    </row>
    <row r="4357" spans="4:4">
      <c r="D4357" s="583"/>
    </row>
    <row r="4358" spans="4:4">
      <c r="D4358" s="583"/>
    </row>
    <row r="4359" spans="4:4">
      <c r="D4359" s="583"/>
    </row>
    <row r="4360" spans="4:4">
      <c r="D4360" s="583"/>
    </row>
    <row r="4361" spans="4:4">
      <c r="D4361" s="583"/>
    </row>
    <row r="4362" spans="4:4">
      <c r="D4362" s="583"/>
    </row>
    <row r="4363" spans="4:4">
      <c r="D4363" s="583"/>
    </row>
    <row r="4364" spans="4:4">
      <c r="D4364" s="583"/>
    </row>
    <row r="4365" spans="4:4">
      <c r="D4365" s="583"/>
    </row>
    <row r="4366" spans="4:4">
      <c r="D4366" s="583"/>
    </row>
    <row r="4367" spans="4:4">
      <c r="D4367" s="583"/>
    </row>
    <row r="4368" spans="4:4">
      <c r="D4368" s="583"/>
    </row>
    <row r="4369" spans="4:4">
      <c r="D4369" s="583"/>
    </row>
    <row r="4370" spans="4:4">
      <c r="D4370" s="583"/>
    </row>
    <row r="4371" spans="4:4">
      <c r="D4371" s="583"/>
    </row>
    <row r="4372" spans="4:4">
      <c r="D4372" s="583"/>
    </row>
    <row r="4373" spans="4:4">
      <c r="D4373" s="583"/>
    </row>
    <row r="4374" spans="4:4">
      <c r="D4374" s="583"/>
    </row>
    <row r="4375" spans="4:4">
      <c r="D4375" s="583"/>
    </row>
    <row r="4376" spans="4:4">
      <c r="D4376" s="583"/>
    </row>
    <row r="4377" spans="4:4">
      <c r="D4377" s="583"/>
    </row>
    <row r="4378" spans="4:4">
      <c r="D4378" s="583"/>
    </row>
    <row r="4379" spans="4:4">
      <c r="D4379" s="583"/>
    </row>
    <row r="4380" spans="4:4">
      <c r="D4380" s="583"/>
    </row>
    <row r="4381" spans="4:4">
      <c r="D4381" s="583"/>
    </row>
    <row r="4382" spans="4:4">
      <c r="D4382" s="583"/>
    </row>
    <row r="4383" spans="4:4">
      <c r="D4383" s="583"/>
    </row>
    <row r="4384" spans="4:4">
      <c r="D4384" s="583"/>
    </row>
    <row r="4385" spans="4:4">
      <c r="D4385" s="583"/>
    </row>
    <row r="4386" spans="4:4">
      <c r="D4386" s="583"/>
    </row>
    <row r="4387" spans="4:4">
      <c r="D4387" s="583"/>
    </row>
    <row r="4388" spans="4:4">
      <c r="D4388" s="583"/>
    </row>
    <row r="4389" spans="4:4">
      <c r="D4389" s="583"/>
    </row>
    <row r="4390" spans="4:4">
      <c r="D4390" s="583"/>
    </row>
    <row r="4391" spans="4:4">
      <c r="D4391" s="583"/>
    </row>
    <row r="4392" spans="4:4">
      <c r="D4392" s="583"/>
    </row>
    <row r="4393" spans="4:4">
      <c r="D4393" s="583"/>
    </row>
    <row r="4394" spans="4:4">
      <c r="D4394" s="583"/>
    </row>
    <row r="4395" spans="4:4">
      <c r="D4395" s="583"/>
    </row>
    <row r="4396" spans="4:4">
      <c r="D4396" s="583"/>
    </row>
    <row r="4397" spans="4:4">
      <c r="D4397" s="583"/>
    </row>
    <row r="4398" spans="4:4">
      <c r="D4398" s="583"/>
    </row>
    <row r="4399" spans="4:4">
      <c r="D4399" s="583"/>
    </row>
    <row r="4400" spans="4:4">
      <c r="D4400" s="583"/>
    </row>
    <row r="4401" spans="4:4">
      <c r="D4401" s="583"/>
    </row>
    <row r="4402" spans="4:4">
      <c r="D4402" s="583"/>
    </row>
    <row r="4403" spans="4:4">
      <c r="D4403" s="583"/>
    </row>
    <row r="4404" spans="4:4">
      <c r="D4404" s="583"/>
    </row>
    <row r="4405" spans="4:4">
      <c r="D4405" s="583"/>
    </row>
    <row r="4406" spans="4:4">
      <c r="D4406" s="583"/>
    </row>
    <row r="4407" spans="4:4">
      <c r="D4407" s="583"/>
    </row>
    <row r="4408" spans="4:4">
      <c r="D4408" s="583"/>
    </row>
    <row r="4409" spans="4:4">
      <c r="D4409" s="583"/>
    </row>
    <row r="4410" spans="4:4">
      <c r="D4410" s="583"/>
    </row>
    <row r="4411" spans="4:4">
      <c r="D4411" s="583"/>
    </row>
    <row r="4412" spans="4:4">
      <c r="D4412" s="583"/>
    </row>
    <row r="4413" spans="4:4">
      <c r="D4413" s="583"/>
    </row>
    <row r="4414" spans="4:4">
      <c r="D4414" s="583"/>
    </row>
    <row r="4415" spans="4:4">
      <c r="D4415" s="583"/>
    </row>
    <row r="4416" spans="4:4">
      <c r="D4416" s="583"/>
    </row>
    <row r="4417" spans="4:4">
      <c r="D4417" s="583"/>
    </row>
    <row r="4418" spans="4:4">
      <c r="D4418" s="583"/>
    </row>
    <row r="4419" spans="4:4">
      <c r="D4419" s="583"/>
    </row>
    <row r="4420" spans="4:4">
      <c r="D4420" s="583"/>
    </row>
    <row r="4421" spans="4:4">
      <c r="D4421" s="583"/>
    </row>
    <row r="4422" spans="4:4">
      <c r="D4422" s="583"/>
    </row>
    <row r="4423" spans="4:4">
      <c r="D4423" s="583"/>
    </row>
    <row r="4424" spans="4:4">
      <c r="D4424" s="583"/>
    </row>
    <row r="4425" spans="4:4">
      <c r="D4425" s="583"/>
    </row>
    <row r="4426" spans="4:4">
      <c r="D4426" s="583"/>
    </row>
    <row r="4427" spans="4:4">
      <c r="D4427" s="583"/>
    </row>
    <row r="4428" spans="4:4">
      <c r="D4428" s="583"/>
    </row>
    <row r="4429" spans="4:4">
      <c r="D4429" s="583"/>
    </row>
    <row r="4430" spans="4:4">
      <c r="D4430" s="583"/>
    </row>
    <row r="4431" spans="4:4">
      <c r="D4431" s="583"/>
    </row>
    <row r="4432" spans="4:4">
      <c r="D4432" s="583"/>
    </row>
    <row r="4433" spans="4:4">
      <c r="D4433" s="583"/>
    </row>
    <row r="4434" spans="4:4">
      <c r="D4434" s="583"/>
    </row>
    <row r="4435" spans="4:4">
      <c r="D4435" s="583"/>
    </row>
    <row r="4436" spans="4:4">
      <c r="D4436" s="583"/>
    </row>
    <row r="4437" spans="4:4">
      <c r="D4437" s="583"/>
    </row>
    <row r="4438" spans="4:4">
      <c r="D4438" s="583"/>
    </row>
    <row r="4439" spans="4:4">
      <c r="D4439" s="583"/>
    </row>
    <row r="4440" spans="4:4">
      <c r="D4440" s="583"/>
    </row>
    <row r="4441" spans="4:4">
      <c r="D4441" s="583"/>
    </row>
    <row r="4442" spans="4:4">
      <c r="D4442" s="583"/>
    </row>
    <row r="4443" spans="4:4">
      <c r="D4443" s="583"/>
    </row>
    <row r="4444" spans="4:4">
      <c r="D4444" s="583"/>
    </row>
    <row r="4445" spans="4:4">
      <c r="D4445" s="583"/>
    </row>
    <row r="4446" spans="4:4">
      <c r="D4446" s="583"/>
    </row>
    <row r="4447" spans="4:4">
      <c r="D4447" s="583"/>
    </row>
    <row r="4448" spans="4:4">
      <c r="D4448" s="583"/>
    </row>
    <row r="4449" spans="4:4">
      <c r="D4449" s="583"/>
    </row>
    <row r="4450" spans="4:4">
      <c r="D4450" s="583"/>
    </row>
    <row r="4451" spans="4:4">
      <c r="D4451" s="583"/>
    </row>
    <row r="4452" spans="4:4">
      <c r="D4452" s="583"/>
    </row>
    <row r="4453" spans="4:4">
      <c r="D4453" s="583"/>
    </row>
    <row r="4454" spans="4:4">
      <c r="D4454" s="583"/>
    </row>
    <row r="4455" spans="4:4">
      <c r="D4455" s="583"/>
    </row>
    <row r="4456" spans="4:4">
      <c r="D4456" s="583"/>
    </row>
    <row r="4457" spans="4:4">
      <c r="D4457" s="583"/>
    </row>
    <row r="4458" spans="4:4">
      <c r="D4458" s="583"/>
    </row>
    <row r="4459" spans="4:4">
      <c r="D4459" s="583"/>
    </row>
    <row r="4460" spans="4:4">
      <c r="D4460" s="583"/>
    </row>
    <row r="4461" spans="4:4">
      <c r="D4461" s="583"/>
    </row>
    <row r="4462" spans="4:4">
      <c r="D4462" s="583"/>
    </row>
    <row r="4463" spans="4:4">
      <c r="D4463" s="583"/>
    </row>
    <row r="4464" spans="4:4">
      <c r="D4464" s="583"/>
    </row>
    <row r="4465" spans="4:4">
      <c r="D4465" s="583"/>
    </row>
    <row r="4466" spans="4:4">
      <c r="D4466" s="583"/>
    </row>
    <row r="4467" spans="4:4">
      <c r="D4467" s="583"/>
    </row>
    <row r="4468" spans="4:4">
      <c r="D4468" s="583"/>
    </row>
    <row r="4469" spans="4:4">
      <c r="D4469" s="583"/>
    </row>
    <row r="4470" spans="4:4">
      <c r="D4470" s="583"/>
    </row>
    <row r="4471" spans="4:4">
      <c r="D4471" s="583"/>
    </row>
    <row r="4472" spans="4:4">
      <c r="D4472" s="583"/>
    </row>
    <row r="4473" spans="4:4">
      <c r="D4473" s="583"/>
    </row>
    <row r="4474" spans="4:4">
      <c r="D4474" s="583"/>
    </row>
    <row r="4475" spans="4:4">
      <c r="D4475" s="583"/>
    </row>
    <row r="4476" spans="4:4">
      <c r="D4476" s="583"/>
    </row>
    <row r="4477" spans="4:4">
      <c r="D4477" s="583"/>
    </row>
    <row r="4478" spans="4:4">
      <c r="D4478" s="583"/>
    </row>
    <row r="4479" spans="4:4">
      <c r="D4479" s="583"/>
    </row>
    <row r="4480" spans="4:4">
      <c r="D4480" s="583"/>
    </row>
    <row r="4481" spans="4:4">
      <c r="D4481" s="583"/>
    </row>
    <row r="4482" spans="4:4">
      <c r="D4482" s="583"/>
    </row>
    <row r="4483" spans="4:4">
      <c r="D4483" s="583"/>
    </row>
    <row r="4484" spans="4:4">
      <c r="D4484" s="583"/>
    </row>
    <row r="4485" spans="4:4">
      <c r="D4485" s="583"/>
    </row>
    <row r="4486" spans="4:4">
      <c r="D4486" s="583"/>
    </row>
    <row r="4487" spans="4:4">
      <c r="D4487" s="583"/>
    </row>
    <row r="4488" spans="4:4">
      <c r="D4488" s="583"/>
    </row>
    <row r="4489" spans="4:4">
      <c r="D4489" s="583"/>
    </row>
    <row r="4490" spans="4:4">
      <c r="D4490" s="583"/>
    </row>
    <row r="4491" spans="4:4">
      <c r="D4491" s="583"/>
    </row>
    <row r="4492" spans="4:4">
      <c r="D4492" s="583"/>
    </row>
    <row r="4493" spans="4:4">
      <c r="D4493" s="583"/>
    </row>
    <row r="4494" spans="4:4">
      <c r="D4494" s="583"/>
    </row>
    <row r="4495" spans="4:4">
      <c r="D4495" s="583"/>
    </row>
    <row r="4496" spans="4:4">
      <c r="D4496" s="583"/>
    </row>
    <row r="4497" spans="4:4">
      <c r="D4497" s="583"/>
    </row>
    <row r="4498" spans="4:4">
      <c r="D4498" s="583"/>
    </row>
    <row r="4499" spans="4:4">
      <c r="D4499" s="583"/>
    </row>
    <row r="4500" spans="4:4">
      <c r="D4500" s="583"/>
    </row>
    <row r="4501" spans="4:4">
      <c r="D4501" s="583"/>
    </row>
    <row r="4502" spans="4:4">
      <c r="D4502" s="583"/>
    </row>
    <row r="4503" spans="4:4">
      <c r="D4503" s="583"/>
    </row>
    <row r="4504" spans="4:4">
      <c r="D4504" s="583"/>
    </row>
    <row r="4505" spans="4:4">
      <c r="D4505" s="583"/>
    </row>
    <row r="4506" spans="4:4">
      <c r="D4506" s="583"/>
    </row>
    <row r="4507" spans="4:4">
      <c r="D4507" s="583"/>
    </row>
    <row r="4508" spans="4:4">
      <c r="D4508" s="583"/>
    </row>
    <row r="4509" spans="4:4">
      <c r="D4509" s="583"/>
    </row>
    <row r="4510" spans="4:4">
      <c r="D4510" s="583"/>
    </row>
    <row r="4511" spans="4:4">
      <c r="D4511" s="583"/>
    </row>
    <row r="4512" spans="4:4">
      <c r="D4512" s="583"/>
    </row>
    <row r="4513" spans="4:4">
      <c r="D4513" s="583"/>
    </row>
    <row r="4514" spans="4:4">
      <c r="D4514" s="583"/>
    </row>
    <row r="4515" spans="4:4">
      <c r="D4515" s="583"/>
    </row>
    <row r="4516" spans="4:4">
      <c r="D4516" s="583"/>
    </row>
    <row r="4517" spans="4:4">
      <c r="D4517" s="583"/>
    </row>
    <row r="4518" spans="4:4">
      <c r="D4518" s="583"/>
    </row>
    <row r="4519" spans="4:4">
      <c r="D4519" s="583"/>
    </row>
    <row r="4520" spans="4:4">
      <c r="D4520" s="583"/>
    </row>
    <row r="4521" spans="4:4">
      <c r="D4521" s="583"/>
    </row>
    <row r="4522" spans="4:4">
      <c r="D4522" s="583"/>
    </row>
    <row r="4523" spans="4:4">
      <c r="D4523" s="583"/>
    </row>
    <row r="4524" spans="4:4">
      <c r="D4524" s="583"/>
    </row>
    <row r="4525" spans="4:4">
      <c r="D4525" s="583"/>
    </row>
    <row r="4526" spans="4:4">
      <c r="D4526" s="583"/>
    </row>
    <row r="4527" spans="4:4">
      <c r="D4527" s="583"/>
    </row>
    <row r="4528" spans="4:4">
      <c r="D4528" s="583"/>
    </row>
    <row r="4529" spans="4:4">
      <c r="D4529" s="583"/>
    </row>
    <row r="4530" spans="4:4">
      <c r="D4530" s="583"/>
    </row>
    <row r="4531" spans="4:4">
      <c r="D4531" s="583"/>
    </row>
    <row r="4532" spans="4:4">
      <c r="D4532" s="583"/>
    </row>
    <row r="4533" spans="4:4">
      <c r="D4533" s="583"/>
    </row>
    <row r="4534" spans="4:4">
      <c r="D4534" s="583"/>
    </row>
    <row r="4535" spans="4:4">
      <c r="D4535" s="583"/>
    </row>
    <row r="4536" spans="4:4">
      <c r="D4536" s="583"/>
    </row>
    <row r="4537" spans="4:4">
      <c r="D4537" s="583"/>
    </row>
    <row r="4538" spans="4:4">
      <c r="D4538" s="583"/>
    </row>
    <row r="4539" spans="4:4">
      <c r="D4539" s="583"/>
    </row>
    <row r="4540" spans="4:4">
      <c r="D4540" s="583"/>
    </row>
    <row r="4541" spans="4:4">
      <c r="D4541" s="583"/>
    </row>
    <row r="4542" spans="4:4">
      <c r="D4542" s="583"/>
    </row>
    <row r="4543" spans="4:4">
      <c r="D4543" s="583"/>
    </row>
    <row r="4544" spans="4:4">
      <c r="D4544" s="583"/>
    </row>
    <row r="4545" spans="4:4">
      <c r="D4545" s="583"/>
    </row>
    <row r="4546" spans="4:4">
      <c r="D4546" s="583"/>
    </row>
    <row r="4547" spans="4:4">
      <c r="D4547" s="583"/>
    </row>
    <row r="4548" spans="4:4">
      <c r="D4548" s="583"/>
    </row>
    <row r="4549" spans="4:4">
      <c r="D4549" s="583"/>
    </row>
    <row r="4550" spans="4:4">
      <c r="D4550" s="583"/>
    </row>
    <row r="4551" spans="4:4">
      <c r="D4551" s="583"/>
    </row>
    <row r="4552" spans="4:4">
      <c r="D4552" s="583"/>
    </row>
    <row r="4553" spans="4:4">
      <c r="D4553" s="583"/>
    </row>
    <row r="4554" spans="4:4">
      <c r="D4554" s="583"/>
    </row>
    <row r="4555" spans="4:4">
      <c r="D4555" s="583"/>
    </row>
    <row r="4556" spans="4:4">
      <c r="D4556" s="583"/>
    </row>
    <row r="4557" spans="4:4">
      <c r="D4557" s="583"/>
    </row>
    <row r="4558" spans="4:4">
      <c r="D4558" s="583"/>
    </row>
    <row r="4559" spans="4:4">
      <c r="D4559" s="583"/>
    </row>
    <row r="4560" spans="4:4">
      <c r="D4560" s="583"/>
    </row>
    <row r="4561" spans="4:4">
      <c r="D4561" s="583"/>
    </row>
    <row r="4562" spans="4:4">
      <c r="D4562" s="583"/>
    </row>
    <row r="4563" spans="4:4">
      <c r="D4563" s="583"/>
    </row>
    <row r="4564" spans="4:4">
      <c r="D4564" s="583"/>
    </row>
    <row r="4565" spans="4:4">
      <c r="D4565" s="583"/>
    </row>
    <row r="4566" spans="4:4">
      <c r="D4566" s="583"/>
    </row>
    <row r="4567" spans="4:4">
      <c r="D4567" s="583"/>
    </row>
    <row r="4568" spans="4:4">
      <c r="D4568" s="583"/>
    </row>
    <row r="4569" spans="4:4">
      <c r="D4569" s="583"/>
    </row>
    <row r="4570" spans="4:4">
      <c r="D4570" s="583"/>
    </row>
    <row r="4571" spans="4:4">
      <c r="D4571" s="583"/>
    </row>
    <row r="4572" spans="4:4">
      <c r="D4572" s="583"/>
    </row>
    <row r="4573" spans="4:4">
      <c r="D4573" s="583"/>
    </row>
    <row r="4574" spans="4:4">
      <c r="D4574" s="583"/>
    </row>
    <row r="4575" spans="4:4">
      <c r="D4575" s="583"/>
    </row>
    <row r="4576" spans="4:4">
      <c r="D4576" s="583"/>
    </row>
    <row r="4577" spans="4:4">
      <c r="D4577" s="583"/>
    </row>
    <row r="4578" spans="4:4">
      <c r="D4578" s="583"/>
    </row>
    <row r="4579" spans="4:4">
      <c r="D4579" s="583"/>
    </row>
    <row r="4580" spans="4:4">
      <c r="D4580" s="583"/>
    </row>
    <row r="4581" spans="4:4">
      <c r="D4581" s="583"/>
    </row>
    <row r="4582" spans="4:4">
      <c r="D4582" s="583"/>
    </row>
    <row r="4583" spans="4:4">
      <c r="D4583" s="583"/>
    </row>
    <row r="4584" spans="4:4">
      <c r="D4584" s="583"/>
    </row>
    <row r="4585" spans="4:4">
      <c r="D4585" s="583"/>
    </row>
    <row r="4586" spans="4:4">
      <c r="D4586" s="583"/>
    </row>
    <row r="4587" spans="4:4">
      <c r="D4587" s="583"/>
    </row>
    <row r="4588" spans="4:4">
      <c r="D4588" s="583"/>
    </row>
    <row r="4589" spans="4:4">
      <c r="D4589" s="583"/>
    </row>
    <row r="4590" spans="4:4">
      <c r="D4590" s="583"/>
    </row>
    <row r="4591" spans="4:4">
      <c r="D4591" s="583"/>
    </row>
    <row r="4592" spans="4:4">
      <c r="D4592" s="583"/>
    </row>
    <row r="4593" spans="4:4">
      <c r="D4593" s="583"/>
    </row>
    <row r="4594" spans="4:4">
      <c r="D4594" s="583"/>
    </row>
    <row r="4595" spans="4:4">
      <c r="D4595" s="583"/>
    </row>
    <row r="4596" spans="4:4">
      <c r="D4596" s="583"/>
    </row>
    <row r="4597" spans="4:4">
      <c r="D4597" s="583"/>
    </row>
    <row r="4598" spans="4:4">
      <c r="D4598" s="583"/>
    </row>
    <row r="4599" spans="4:4">
      <c r="D4599" s="583"/>
    </row>
    <row r="4600" spans="4:4">
      <c r="D4600" s="583"/>
    </row>
    <row r="4601" spans="4:4">
      <c r="D4601" s="583"/>
    </row>
    <row r="4602" spans="4:4">
      <c r="D4602" s="583"/>
    </row>
    <row r="4603" spans="4:4">
      <c r="D4603" s="583"/>
    </row>
    <row r="4604" spans="4:4">
      <c r="D4604" s="583"/>
    </row>
    <row r="4605" spans="4:4">
      <c r="D4605" s="583"/>
    </row>
    <row r="4606" spans="4:4">
      <c r="D4606" s="583"/>
    </row>
    <row r="4607" spans="4:4">
      <c r="D4607" s="583"/>
    </row>
    <row r="4608" spans="4:4">
      <c r="D4608" s="583"/>
    </row>
    <row r="4609" spans="4:4">
      <c r="D4609" s="583"/>
    </row>
    <row r="4610" spans="4:4">
      <c r="D4610" s="583"/>
    </row>
    <row r="4611" spans="4:4">
      <c r="D4611" s="583"/>
    </row>
    <row r="4612" spans="4:4">
      <c r="D4612" s="583"/>
    </row>
    <row r="4613" spans="4:4">
      <c r="D4613" s="583"/>
    </row>
    <row r="4614" spans="4:4">
      <c r="D4614" s="583"/>
    </row>
    <row r="4615" spans="4:4">
      <c r="D4615" s="583"/>
    </row>
    <row r="4616" spans="4:4">
      <c r="D4616" s="583"/>
    </row>
    <row r="4617" spans="4:4">
      <c r="D4617" s="583"/>
    </row>
    <row r="4618" spans="4:4">
      <c r="D4618" s="583"/>
    </row>
    <row r="4619" spans="4:4">
      <c r="D4619" s="583"/>
    </row>
    <row r="4620" spans="4:4">
      <c r="D4620" s="583"/>
    </row>
    <row r="4621" spans="4:4">
      <c r="D4621" s="583"/>
    </row>
    <row r="4622" spans="4:4">
      <c r="D4622" s="583"/>
    </row>
    <row r="4623" spans="4:4">
      <c r="D4623" s="583"/>
    </row>
    <row r="4624" spans="4:4">
      <c r="D4624" s="583"/>
    </row>
    <row r="4625" spans="4:4">
      <c r="D4625" s="583"/>
    </row>
    <row r="4626" spans="4:4">
      <c r="D4626" s="583"/>
    </row>
    <row r="4627" spans="4:4">
      <c r="D4627" s="583"/>
    </row>
    <row r="4628" spans="4:4">
      <c r="D4628" s="583"/>
    </row>
    <row r="4629" spans="4:4">
      <c r="D4629" s="583"/>
    </row>
    <row r="4630" spans="4:4">
      <c r="D4630" s="583"/>
    </row>
    <row r="4631" spans="4:4">
      <c r="D4631" s="583"/>
    </row>
    <row r="4632" spans="4:4">
      <c r="D4632" s="583"/>
    </row>
    <row r="4633" spans="4:4">
      <c r="D4633" s="583"/>
    </row>
    <row r="4634" spans="4:4">
      <c r="D4634" s="583"/>
    </row>
    <row r="4635" spans="4:4">
      <c r="D4635" s="583"/>
    </row>
    <row r="4636" spans="4:4">
      <c r="D4636" s="583"/>
    </row>
    <row r="4637" spans="4:4">
      <c r="D4637" s="583"/>
    </row>
    <row r="4638" spans="4:4">
      <c r="D4638" s="583"/>
    </row>
    <row r="4639" spans="4:4">
      <c r="D4639" s="583"/>
    </row>
    <row r="4640" spans="4:4">
      <c r="D4640" s="583"/>
    </row>
    <row r="4641" spans="4:4">
      <c r="D4641" s="583"/>
    </row>
    <row r="4642" spans="4:4">
      <c r="D4642" s="583"/>
    </row>
    <row r="4643" spans="4:4">
      <c r="D4643" s="583"/>
    </row>
    <row r="4644" spans="4:4">
      <c r="D4644" s="583"/>
    </row>
    <row r="4645" spans="4:4">
      <c r="D4645" s="583"/>
    </row>
    <row r="4646" spans="4:4">
      <c r="D4646" s="583"/>
    </row>
    <row r="4647" spans="4:4">
      <c r="D4647" s="583"/>
    </row>
    <row r="4648" spans="4:4">
      <c r="D4648" s="583"/>
    </row>
    <row r="4649" spans="4:4">
      <c r="D4649" s="583"/>
    </row>
    <row r="4650" spans="4:4">
      <c r="D4650" s="583"/>
    </row>
    <row r="4651" spans="4:4">
      <c r="D4651" s="583"/>
    </row>
    <row r="4652" spans="4:4">
      <c r="D4652" s="583"/>
    </row>
    <row r="4653" spans="4:4">
      <c r="D4653" s="583"/>
    </row>
    <row r="4654" spans="4:4">
      <c r="D4654" s="583"/>
    </row>
    <row r="4655" spans="4:4">
      <c r="D4655" s="583"/>
    </row>
    <row r="4656" spans="4:4">
      <c r="D4656" s="583"/>
    </row>
    <row r="4657" spans="4:4">
      <c r="D4657" s="583"/>
    </row>
    <row r="4658" spans="4:4">
      <c r="D4658" s="583"/>
    </row>
    <row r="4659" spans="4:4">
      <c r="D4659" s="583"/>
    </row>
    <row r="4660" spans="4:4">
      <c r="D4660" s="583"/>
    </row>
    <row r="4661" spans="4:4">
      <c r="D4661" s="583"/>
    </row>
    <row r="4662" spans="4:4">
      <c r="D4662" s="583"/>
    </row>
    <row r="4663" spans="4:4">
      <c r="D4663" s="583"/>
    </row>
    <row r="4664" spans="4:4">
      <c r="D4664" s="583"/>
    </row>
    <row r="4665" spans="4:4">
      <c r="D4665" s="583"/>
    </row>
    <row r="4666" spans="4:4">
      <c r="D4666" s="583"/>
    </row>
    <row r="4667" spans="4:4">
      <c r="D4667" s="583"/>
    </row>
    <row r="4668" spans="4:4">
      <c r="D4668" s="583"/>
    </row>
    <row r="4669" spans="4:4">
      <c r="D4669" s="583"/>
    </row>
    <row r="4670" spans="4:4">
      <c r="D4670" s="583"/>
    </row>
    <row r="4671" spans="4:4">
      <c r="D4671" s="583"/>
    </row>
    <row r="4672" spans="4:4">
      <c r="D4672" s="583"/>
    </row>
    <row r="4673" spans="4:4">
      <c r="D4673" s="583"/>
    </row>
    <row r="4674" spans="4:4">
      <c r="D4674" s="583"/>
    </row>
    <row r="4675" spans="4:4">
      <c r="D4675" s="583"/>
    </row>
    <row r="4676" spans="4:4">
      <c r="D4676" s="583"/>
    </row>
    <row r="4677" spans="4:4">
      <c r="D4677" s="583"/>
    </row>
    <row r="4678" spans="4:4">
      <c r="D4678" s="583"/>
    </row>
    <row r="4679" spans="4:4">
      <c r="D4679" s="583"/>
    </row>
    <row r="4680" spans="4:4">
      <c r="D4680" s="583"/>
    </row>
    <row r="4681" spans="4:4">
      <c r="D4681" s="583"/>
    </row>
    <row r="4682" spans="4:4">
      <c r="D4682" s="583"/>
    </row>
    <row r="4683" spans="4:4">
      <c r="D4683" s="583"/>
    </row>
    <row r="4684" spans="4:4">
      <c r="D4684" s="583"/>
    </row>
    <row r="4685" spans="4:4">
      <c r="D4685" s="583"/>
    </row>
    <row r="4686" spans="4:4">
      <c r="D4686" s="583"/>
    </row>
    <row r="4687" spans="4:4">
      <c r="D4687" s="583"/>
    </row>
    <row r="4688" spans="4:4">
      <c r="D4688" s="583"/>
    </row>
    <row r="4689" spans="4:4">
      <c r="D4689" s="583"/>
    </row>
    <row r="4690" spans="4:4">
      <c r="D4690" s="583"/>
    </row>
    <row r="4691" spans="4:4">
      <c r="D4691" s="583"/>
    </row>
    <row r="4692" spans="4:4">
      <c r="D4692" s="583"/>
    </row>
    <row r="4693" spans="4:4">
      <c r="D4693" s="583"/>
    </row>
    <row r="4694" spans="4:4">
      <c r="D4694" s="583"/>
    </row>
    <row r="4695" spans="4:4">
      <c r="D4695" s="583"/>
    </row>
    <row r="4696" spans="4:4">
      <c r="D4696" s="583"/>
    </row>
    <row r="4697" spans="4:4">
      <c r="D4697" s="583"/>
    </row>
    <row r="4698" spans="4:4">
      <c r="D4698" s="583"/>
    </row>
    <row r="4699" spans="4:4">
      <c r="D4699" s="583"/>
    </row>
    <row r="4700" spans="4:4">
      <c r="D4700" s="583"/>
    </row>
    <row r="4701" spans="4:4">
      <c r="D4701" s="583"/>
    </row>
    <row r="4702" spans="4:4">
      <c r="D4702" s="583"/>
    </row>
    <row r="4703" spans="4:4">
      <c r="D4703" s="583"/>
    </row>
    <row r="4704" spans="4:4">
      <c r="D4704" s="583"/>
    </row>
    <row r="4705" spans="4:4">
      <c r="D4705" s="583"/>
    </row>
    <row r="4706" spans="4:4">
      <c r="D4706" s="583"/>
    </row>
    <row r="4707" spans="4:4">
      <c r="D4707" s="583"/>
    </row>
    <row r="4708" spans="4:4">
      <c r="D4708" s="583"/>
    </row>
    <row r="4709" spans="4:4">
      <c r="D4709" s="583"/>
    </row>
    <row r="4710" spans="4:4">
      <c r="D4710" s="583"/>
    </row>
    <row r="4711" spans="4:4">
      <c r="D4711" s="583"/>
    </row>
    <row r="4712" spans="4:4">
      <c r="D4712" s="583"/>
    </row>
    <row r="4713" spans="4:4">
      <c r="D4713" s="583"/>
    </row>
    <row r="4714" spans="4:4">
      <c r="D4714" s="583"/>
    </row>
    <row r="4715" spans="4:4">
      <c r="D4715" s="583"/>
    </row>
    <row r="4716" spans="4:4">
      <c r="D4716" s="583"/>
    </row>
    <row r="4717" spans="4:4">
      <c r="D4717" s="583"/>
    </row>
    <row r="4718" spans="4:4">
      <c r="D4718" s="583"/>
    </row>
    <row r="4719" spans="4:4">
      <c r="D4719" s="583"/>
    </row>
    <row r="4720" spans="4:4">
      <c r="D4720" s="583"/>
    </row>
    <row r="4721" spans="4:4">
      <c r="D4721" s="583"/>
    </row>
    <row r="4722" spans="4:4">
      <c r="D4722" s="583"/>
    </row>
    <row r="4723" spans="4:4">
      <c r="D4723" s="583"/>
    </row>
    <row r="4724" spans="4:4">
      <c r="D4724" s="583"/>
    </row>
    <row r="4725" spans="4:4">
      <c r="D4725" s="583"/>
    </row>
    <row r="4726" spans="4:4">
      <c r="D4726" s="583"/>
    </row>
    <row r="4727" spans="4:4">
      <c r="D4727" s="583"/>
    </row>
    <row r="4728" spans="4:4">
      <c r="D4728" s="583"/>
    </row>
    <row r="4729" spans="4:4">
      <c r="D4729" s="583"/>
    </row>
    <row r="4730" spans="4:4">
      <c r="D4730" s="583"/>
    </row>
    <row r="4731" spans="4:4">
      <c r="D4731" s="583"/>
    </row>
    <row r="4732" spans="4:4">
      <c r="D4732" s="583"/>
    </row>
    <row r="4733" spans="4:4">
      <c r="D4733" s="583"/>
    </row>
    <row r="4734" spans="4:4">
      <c r="D4734" s="583"/>
    </row>
    <row r="4735" spans="4:4">
      <c r="D4735" s="583"/>
    </row>
    <row r="4736" spans="4:4">
      <c r="D4736" s="583"/>
    </row>
    <row r="4737" spans="4:4">
      <c r="D4737" s="583"/>
    </row>
    <row r="4738" spans="4:4">
      <c r="D4738" s="583"/>
    </row>
    <row r="4739" spans="4:4">
      <c r="D4739" s="583"/>
    </row>
    <row r="4740" spans="4:4">
      <c r="D4740" s="583"/>
    </row>
    <row r="4741" spans="4:4">
      <c r="D4741" s="583"/>
    </row>
    <row r="4742" spans="4:4">
      <c r="D4742" s="583"/>
    </row>
    <row r="4743" spans="4:4">
      <c r="D4743" s="583"/>
    </row>
    <row r="4744" spans="4:4">
      <c r="D4744" s="583"/>
    </row>
    <row r="4745" spans="4:4">
      <c r="D4745" s="583"/>
    </row>
    <row r="4746" spans="4:4">
      <c r="D4746" s="583"/>
    </row>
    <row r="4747" spans="4:4">
      <c r="D4747" s="583"/>
    </row>
    <row r="4748" spans="4:4">
      <c r="D4748" s="583"/>
    </row>
    <row r="4749" spans="4:4">
      <c r="D4749" s="583"/>
    </row>
    <row r="4750" spans="4:4">
      <c r="D4750" s="583"/>
    </row>
    <row r="4751" spans="4:4">
      <c r="D4751" s="583"/>
    </row>
    <row r="4752" spans="4:4">
      <c r="D4752" s="583"/>
    </row>
  </sheetData>
  <sheetProtection algorithmName="SHA-512" hashValue="yk4QTOPCF5Phm0kxa0NPezZDyWSW+GwFYv5WPLbNcBVYFVt5+Eq5NxN41pSuNYcx89/mM84Ut28naXBTFSmW2Q==" saltValue="G5UjcS+tbwwCIJdTN9K39g==" spinCount="100000" sheet="1" objects="1" scenarios="1" selectLockedCells="1"/>
  <mergeCells count="7">
    <mergeCell ref="A53:K64"/>
    <mergeCell ref="A1:G1"/>
    <mergeCell ref="C2:K2"/>
    <mergeCell ref="C3:K3"/>
    <mergeCell ref="C4:K4"/>
    <mergeCell ref="A50:F50"/>
    <mergeCell ref="A52:C52"/>
  </mergeCells>
  <pageMargins left="0.7" right="0.7" top="0.78740157499999996" bottom="0.78740157499999996"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122"/>
  <sheetViews>
    <sheetView showGridLines="0" topLeftCell="A113" workbookViewId="0">
      <selection activeCell="I121" sqref="I121"/>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145</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s="1" customFormat="1" ht="12" customHeight="1">
      <c r="B8" s="28"/>
      <c r="D8" s="23" t="s">
        <v>153</v>
      </c>
      <c r="L8" s="28"/>
    </row>
    <row r="9" spans="2:46" s="1" customFormat="1" ht="16.5" customHeight="1">
      <c r="B9" s="28"/>
      <c r="E9" s="614" t="s">
        <v>3202</v>
      </c>
      <c r="F9" s="654"/>
      <c r="G9" s="654"/>
      <c r="H9" s="654"/>
      <c r="L9" s="28"/>
    </row>
    <row r="10" spans="2:46" s="1" customFormat="1">
      <c r="B10" s="28"/>
      <c r="L10" s="28"/>
    </row>
    <row r="11" spans="2:46" s="1" customFormat="1" ht="12" customHeight="1">
      <c r="B11" s="28"/>
      <c r="D11" s="23" t="s">
        <v>18</v>
      </c>
      <c r="F11" s="21" t="s">
        <v>1</v>
      </c>
      <c r="I11" s="23" t="s">
        <v>19</v>
      </c>
      <c r="J11" s="21" t="s">
        <v>1</v>
      </c>
      <c r="L11" s="28"/>
    </row>
    <row r="12" spans="2:46" s="1" customFormat="1" ht="12" customHeight="1">
      <c r="B12" s="28"/>
      <c r="D12" s="23" t="s">
        <v>20</v>
      </c>
      <c r="F12" s="21" t="s">
        <v>21</v>
      </c>
      <c r="I12" s="23" t="s">
        <v>22</v>
      </c>
      <c r="J12" s="48" t="str">
        <f>'Rekapitulace stavby'!AN8</f>
        <v>19. 12. 2025</v>
      </c>
      <c r="L12" s="28"/>
    </row>
    <row r="13" spans="2:46" s="1" customFormat="1" ht="10.7" customHeight="1">
      <c r="B13" s="28"/>
      <c r="L13" s="28"/>
    </row>
    <row r="14" spans="2:46" s="1" customFormat="1" ht="12" customHeight="1">
      <c r="B14" s="28"/>
      <c r="D14" s="23" t="s">
        <v>24</v>
      </c>
      <c r="I14" s="23" t="s">
        <v>25</v>
      </c>
      <c r="J14" s="21" t="s">
        <v>1</v>
      </c>
      <c r="L14" s="28"/>
    </row>
    <row r="15" spans="2:46" s="1" customFormat="1" ht="18" customHeight="1">
      <c r="B15" s="28"/>
      <c r="E15" s="21" t="s">
        <v>26</v>
      </c>
      <c r="I15" s="23" t="s">
        <v>27</v>
      </c>
      <c r="J15" s="21" t="s">
        <v>1</v>
      </c>
      <c r="L15" s="28"/>
    </row>
    <row r="16" spans="2:46" s="1" customFormat="1" ht="6.95" customHeight="1">
      <c r="B16" s="28"/>
      <c r="L16" s="28"/>
    </row>
    <row r="17" spans="2:12" s="1" customFormat="1" ht="12" customHeight="1">
      <c r="B17" s="28"/>
      <c r="D17" s="23" t="s">
        <v>28</v>
      </c>
      <c r="I17" s="23" t="s">
        <v>25</v>
      </c>
      <c r="J17" s="24" t="str">
        <f>'Rekapitulace stavby'!AN13</f>
        <v>Vyplň údaj</v>
      </c>
      <c r="L17" s="28"/>
    </row>
    <row r="18" spans="2:12" s="1" customFormat="1" ht="18" customHeight="1">
      <c r="B18" s="28"/>
      <c r="E18" s="657" t="str">
        <f>'Rekapitulace stavby'!E14</f>
        <v>Vyplň údaj</v>
      </c>
      <c r="F18" s="646"/>
      <c r="G18" s="646"/>
      <c r="H18" s="646"/>
      <c r="I18" s="23" t="s">
        <v>27</v>
      </c>
      <c r="J18" s="24" t="str">
        <f>'Rekapitulace stavby'!AN14</f>
        <v>Vyplň údaj</v>
      </c>
      <c r="L18" s="28"/>
    </row>
    <row r="19" spans="2:12" s="1" customFormat="1" ht="6.95" customHeight="1">
      <c r="B19" s="28"/>
      <c r="L19" s="28"/>
    </row>
    <row r="20" spans="2:12" s="1" customFormat="1" ht="12" customHeight="1">
      <c r="B20" s="28"/>
      <c r="D20" s="23" t="s">
        <v>30</v>
      </c>
      <c r="I20" s="23" t="s">
        <v>25</v>
      </c>
      <c r="J20" s="21" t="s">
        <v>1</v>
      </c>
      <c r="L20" s="28"/>
    </row>
    <row r="21" spans="2:12" s="1" customFormat="1" ht="18" customHeight="1">
      <c r="B21" s="28"/>
      <c r="E21" s="21" t="s">
        <v>31</v>
      </c>
      <c r="I21" s="23" t="s">
        <v>27</v>
      </c>
      <c r="J21" s="21" t="s">
        <v>1</v>
      </c>
      <c r="L21" s="28"/>
    </row>
    <row r="22" spans="2:12" s="1" customFormat="1" ht="6.95" customHeight="1">
      <c r="B22" s="28"/>
      <c r="L22" s="28"/>
    </row>
    <row r="23" spans="2:12" s="1" customFormat="1" ht="12" customHeight="1">
      <c r="B23" s="28"/>
      <c r="D23" s="23" t="s">
        <v>33</v>
      </c>
      <c r="I23" s="23" t="s">
        <v>25</v>
      </c>
      <c r="J23" s="21" t="s">
        <v>1</v>
      </c>
      <c r="L23" s="28"/>
    </row>
    <row r="24" spans="2:12" s="1" customFormat="1" ht="18" customHeight="1">
      <c r="B24" s="28"/>
      <c r="E24" s="21" t="s">
        <v>34</v>
      </c>
      <c r="I24" s="23" t="s">
        <v>27</v>
      </c>
      <c r="J24" s="21" t="s">
        <v>1</v>
      </c>
      <c r="L24" s="28"/>
    </row>
    <row r="25" spans="2:12" s="1" customFormat="1" ht="6.95" customHeight="1">
      <c r="B25" s="28"/>
      <c r="L25" s="28"/>
    </row>
    <row r="26" spans="2:12" s="1" customFormat="1" ht="12" customHeight="1">
      <c r="B26" s="28"/>
      <c r="D26" s="23" t="s">
        <v>35</v>
      </c>
      <c r="L26" s="28"/>
    </row>
    <row r="27" spans="2:12" s="7" customFormat="1" ht="16.5" customHeight="1">
      <c r="B27" s="90"/>
      <c r="E27" s="650" t="s">
        <v>1</v>
      </c>
      <c r="F27" s="650"/>
      <c r="G27" s="650"/>
      <c r="H27" s="650"/>
      <c r="L27" s="90"/>
    </row>
    <row r="28" spans="2:12" s="1" customFormat="1" ht="6.95" customHeight="1">
      <c r="B28" s="28"/>
      <c r="L28" s="28"/>
    </row>
    <row r="29" spans="2:12" s="1" customFormat="1" ht="6.95" customHeight="1">
      <c r="B29" s="28"/>
      <c r="D29" s="49"/>
      <c r="E29" s="49"/>
      <c r="F29" s="49"/>
      <c r="G29" s="49"/>
      <c r="H29" s="49"/>
      <c r="I29" s="49"/>
      <c r="J29" s="49"/>
      <c r="K29" s="49"/>
      <c r="L29" s="28"/>
    </row>
    <row r="30" spans="2:12" s="1" customFormat="1" ht="25.35" customHeight="1">
      <c r="B30" s="28"/>
      <c r="D30" s="91" t="s">
        <v>37</v>
      </c>
      <c r="J30" s="62">
        <f>ROUND(J118, 2)</f>
        <v>0</v>
      </c>
      <c r="L30" s="28"/>
    </row>
    <row r="31" spans="2:12" s="1" customFormat="1" ht="6.95" customHeight="1">
      <c r="B31" s="28"/>
      <c r="D31" s="49"/>
      <c r="E31" s="49"/>
      <c r="F31" s="49"/>
      <c r="G31" s="49"/>
      <c r="H31" s="49"/>
      <c r="I31" s="49"/>
      <c r="J31" s="49"/>
      <c r="K31" s="49"/>
      <c r="L31" s="28"/>
    </row>
    <row r="32" spans="2:12" s="1" customFormat="1" ht="14.45" customHeight="1">
      <c r="B32" s="28"/>
      <c r="F32" s="31" t="s">
        <v>39</v>
      </c>
      <c r="I32" s="31" t="s">
        <v>38</v>
      </c>
      <c r="J32" s="31" t="s">
        <v>40</v>
      </c>
      <c r="L32" s="28"/>
    </row>
    <row r="33" spans="2:12" s="1" customFormat="1" ht="14.45" customHeight="1">
      <c r="B33" s="28"/>
      <c r="D33" s="51" t="s">
        <v>41</v>
      </c>
      <c r="E33" s="23" t="s">
        <v>42</v>
      </c>
      <c r="F33" s="82">
        <f>ROUND((SUM(BE118:BE121)),  2)</f>
        <v>0</v>
      </c>
      <c r="I33" s="92">
        <v>0.21</v>
      </c>
      <c r="J33" s="82">
        <f>ROUND(((SUM(BE118:BE121))*I33),  2)</f>
        <v>0</v>
      </c>
      <c r="L33" s="28"/>
    </row>
    <row r="34" spans="2:12" s="1" customFormat="1" ht="14.45" customHeight="1">
      <c r="B34" s="28"/>
      <c r="E34" s="23" t="s">
        <v>43</v>
      </c>
      <c r="F34" s="82">
        <f>ROUND((SUM(BF118:BF121)),  2)</f>
        <v>0</v>
      </c>
      <c r="I34" s="92">
        <v>0.12</v>
      </c>
      <c r="J34" s="82">
        <f>ROUND(((SUM(BF118:BF121))*I34),  2)</f>
        <v>0</v>
      </c>
      <c r="L34" s="28"/>
    </row>
    <row r="35" spans="2:12" s="1" customFormat="1" ht="14.45" hidden="1" customHeight="1">
      <c r="B35" s="28"/>
      <c r="E35" s="23" t="s">
        <v>44</v>
      </c>
      <c r="F35" s="82">
        <f>ROUND((SUM(BG118:BG121)),  2)</f>
        <v>0</v>
      </c>
      <c r="I35" s="92">
        <v>0.21</v>
      </c>
      <c r="J35" s="82">
        <f>0</f>
        <v>0</v>
      </c>
      <c r="L35" s="28"/>
    </row>
    <row r="36" spans="2:12" s="1" customFormat="1" ht="14.45" hidden="1" customHeight="1">
      <c r="B36" s="28"/>
      <c r="E36" s="23" t="s">
        <v>45</v>
      </c>
      <c r="F36" s="82">
        <f>ROUND((SUM(BH118:BH121)),  2)</f>
        <v>0</v>
      </c>
      <c r="I36" s="92">
        <v>0.12</v>
      </c>
      <c r="J36" s="82">
        <f>0</f>
        <v>0</v>
      </c>
      <c r="L36" s="28"/>
    </row>
    <row r="37" spans="2:12" s="1" customFormat="1" ht="14.45" hidden="1" customHeight="1">
      <c r="B37" s="28"/>
      <c r="E37" s="23" t="s">
        <v>46</v>
      </c>
      <c r="F37" s="82">
        <f>ROUND((SUM(BI118:BI121)),  2)</f>
        <v>0</v>
      </c>
      <c r="I37" s="92">
        <v>0</v>
      </c>
      <c r="J37" s="82">
        <f>0</f>
        <v>0</v>
      </c>
      <c r="L37" s="28"/>
    </row>
    <row r="38" spans="2:12" s="1" customFormat="1" ht="6.95" customHeight="1">
      <c r="B38" s="28"/>
      <c r="L38" s="28"/>
    </row>
    <row r="39" spans="2:12" s="1" customFormat="1" ht="25.35" customHeight="1">
      <c r="B39" s="28"/>
      <c r="C39" s="93"/>
      <c r="D39" s="94" t="s">
        <v>47</v>
      </c>
      <c r="E39" s="53"/>
      <c r="F39" s="53"/>
      <c r="G39" s="95" t="s">
        <v>48</v>
      </c>
      <c r="H39" s="96" t="s">
        <v>49</v>
      </c>
      <c r="I39" s="53"/>
      <c r="J39" s="97">
        <f>SUM(J30:J37)</f>
        <v>0</v>
      </c>
      <c r="K39" s="98"/>
      <c r="L39" s="28"/>
    </row>
    <row r="40" spans="2:12" s="1" customFormat="1" ht="14.45" customHeight="1">
      <c r="B40" s="28"/>
      <c r="L40" s="28"/>
    </row>
    <row r="41" spans="2:12" ht="14.45" customHeight="1">
      <c r="B41" s="16"/>
      <c r="L41" s="16"/>
    </row>
    <row r="42" spans="2:12" ht="14.45" customHeight="1">
      <c r="B42" s="16"/>
      <c r="L42" s="16"/>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47" s="1" customFormat="1" ht="6.95" customHeight="1">
      <c r="B81" s="42"/>
      <c r="C81" s="43"/>
      <c r="D81" s="43"/>
      <c r="E81" s="43"/>
      <c r="F81" s="43"/>
      <c r="G81" s="43"/>
      <c r="H81" s="43"/>
      <c r="I81" s="43"/>
      <c r="J81" s="43"/>
      <c r="K81" s="43"/>
      <c r="L81" s="28"/>
    </row>
    <row r="82" spans="2:47" s="1" customFormat="1" ht="24.95" customHeight="1">
      <c r="B82" s="28"/>
      <c r="C82" s="17" t="s">
        <v>155</v>
      </c>
      <c r="L82" s="28"/>
    </row>
    <row r="83" spans="2:47" s="1" customFormat="1" ht="6.95" customHeight="1">
      <c r="B83" s="28"/>
      <c r="L83" s="28"/>
    </row>
    <row r="84" spans="2:47" s="1" customFormat="1" ht="12" customHeight="1">
      <c r="B84" s="28"/>
      <c r="C84" s="23" t="s">
        <v>16</v>
      </c>
      <c r="L84" s="28"/>
    </row>
    <row r="85" spans="2:47" s="1" customFormat="1" ht="16.5" customHeight="1">
      <c r="B85" s="28"/>
      <c r="E85" s="655" t="str">
        <f>E7</f>
        <v>Rekonstrukce a modernizace fotbalového hřiště SK Union Břevnov</v>
      </c>
      <c r="F85" s="656"/>
      <c r="G85" s="656"/>
      <c r="H85" s="656"/>
      <c r="L85" s="28"/>
    </row>
    <row r="86" spans="2:47" s="1" customFormat="1" ht="12" customHeight="1">
      <c r="B86" s="28"/>
      <c r="C86" s="23" t="s">
        <v>153</v>
      </c>
      <c r="L86" s="28"/>
    </row>
    <row r="87" spans="2:47" s="1" customFormat="1" ht="16.5" customHeight="1">
      <c r="B87" s="28"/>
      <c r="E87" s="614" t="str">
        <f>E9</f>
        <v>IO-05 - Areálový rozvod elektro</v>
      </c>
      <c r="F87" s="654"/>
      <c r="G87" s="654"/>
      <c r="H87" s="654"/>
      <c r="L87" s="28"/>
    </row>
    <row r="88" spans="2:47" s="1" customFormat="1" ht="6.95" customHeight="1">
      <c r="B88" s="28"/>
      <c r="L88" s="28"/>
    </row>
    <row r="89" spans="2:47" s="1" customFormat="1" ht="12" customHeight="1">
      <c r="B89" s="28"/>
      <c r="C89" s="23" t="s">
        <v>20</v>
      </c>
      <c r="F89" s="21" t="str">
        <f>F12</f>
        <v>Praha 6</v>
      </c>
      <c r="I89" s="23" t="s">
        <v>22</v>
      </c>
      <c r="J89" s="48" t="str">
        <f>IF(J12="","",J12)</f>
        <v>19. 12. 2025</v>
      </c>
      <c r="L89" s="28"/>
    </row>
    <row r="90" spans="2:47" s="1" customFormat="1" ht="6.95" customHeight="1">
      <c r="B90" s="28"/>
      <c r="L90" s="28"/>
    </row>
    <row r="91" spans="2:47" s="1" customFormat="1" ht="25.7" customHeight="1">
      <c r="B91" s="28"/>
      <c r="C91" s="23" t="s">
        <v>24</v>
      </c>
      <c r="F91" s="21" t="str">
        <f>E15</f>
        <v>Městská část Praha 6</v>
      </c>
      <c r="I91" s="23" t="s">
        <v>30</v>
      </c>
      <c r="J91" s="26" t="str">
        <f>E21</f>
        <v>Sportovní projekty s.r.o.</v>
      </c>
      <c r="L91" s="28"/>
    </row>
    <row r="92" spans="2:47" s="1" customFormat="1" ht="15.2" customHeight="1">
      <c r="B92" s="28"/>
      <c r="C92" s="23" t="s">
        <v>28</v>
      </c>
      <c r="F92" s="21" t="str">
        <f>IF(E18="","",E18)</f>
        <v>Vyplň údaj</v>
      </c>
      <c r="I92" s="23" t="s">
        <v>33</v>
      </c>
      <c r="J92" s="26" t="str">
        <f>E24</f>
        <v>F.Pecka</v>
      </c>
      <c r="L92" s="28"/>
    </row>
    <row r="93" spans="2:47" s="1" customFormat="1" ht="10.35" customHeight="1">
      <c r="B93" s="28"/>
      <c r="L93" s="28"/>
    </row>
    <row r="94" spans="2:47" s="1" customFormat="1" ht="29.25" customHeight="1">
      <c r="B94" s="28"/>
      <c r="C94" s="101" t="s">
        <v>156</v>
      </c>
      <c r="D94" s="93"/>
      <c r="E94" s="93"/>
      <c r="F94" s="93"/>
      <c r="G94" s="93"/>
      <c r="H94" s="93"/>
      <c r="I94" s="93"/>
      <c r="J94" s="102" t="s">
        <v>157</v>
      </c>
      <c r="K94" s="93"/>
      <c r="L94" s="28"/>
    </row>
    <row r="95" spans="2:47" s="1" customFormat="1" ht="10.35" customHeight="1">
      <c r="B95" s="28"/>
      <c r="L95" s="28"/>
    </row>
    <row r="96" spans="2:47" s="1" customFormat="1" ht="22.7" customHeight="1">
      <c r="B96" s="28"/>
      <c r="C96" s="103" t="s">
        <v>158</v>
      </c>
      <c r="J96" s="62">
        <f>J118</f>
        <v>0</v>
      </c>
      <c r="L96" s="28"/>
      <c r="AU96" s="13" t="s">
        <v>159</v>
      </c>
    </row>
    <row r="97" spans="2:12" s="8" customFormat="1" ht="24.95" customHeight="1">
      <c r="B97" s="104"/>
      <c r="D97" s="105" t="s">
        <v>166</v>
      </c>
      <c r="E97" s="106"/>
      <c r="F97" s="106"/>
      <c r="G97" s="106"/>
      <c r="H97" s="106"/>
      <c r="I97" s="106"/>
      <c r="J97" s="107">
        <f>J119</f>
        <v>0</v>
      </c>
      <c r="L97" s="104"/>
    </row>
    <row r="98" spans="2:12" s="9" customFormat="1" ht="19.899999999999999" customHeight="1">
      <c r="B98" s="108"/>
      <c r="D98" s="109" t="s">
        <v>561</v>
      </c>
      <c r="E98" s="110"/>
      <c r="F98" s="110"/>
      <c r="G98" s="110"/>
      <c r="H98" s="110"/>
      <c r="I98" s="110"/>
      <c r="J98" s="111">
        <f>J120</f>
        <v>0</v>
      </c>
      <c r="L98" s="108"/>
    </row>
    <row r="99" spans="2:12" s="1" customFormat="1" ht="21.75" customHeight="1">
      <c r="B99" s="28"/>
      <c r="L99" s="28"/>
    </row>
    <row r="100" spans="2:12" s="1" customFormat="1" ht="6.95" customHeight="1">
      <c r="B100" s="40"/>
      <c r="C100" s="41"/>
      <c r="D100" s="41"/>
      <c r="E100" s="41"/>
      <c r="F100" s="41"/>
      <c r="G100" s="41"/>
      <c r="H100" s="41"/>
      <c r="I100" s="41"/>
      <c r="J100" s="41"/>
      <c r="K100" s="41"/>
      <c r="L100" s="28"/>
    </row>
    <row r="104" spans="2:12" s="1" customFormat="1" ht="6.95" customHeight="1">
      <c r="B104" s="42"/>
      <c r="C104" s="43"/>
      <c r="D104" s="43"/>
      <c r="E104" s="43"/>
      <c r="F104" s="43"/>
      <c r="G104" s="43"/>
      <c r="H104" s="43"/>
      <c r="I104" s="43"/>
      <c r="J104" s="43"/>
      <c r="K104" s="43"/>
      <c r="L104" s="28"/>
    </row>
    <row r="105" spans="2:12" s="1" customFormat="1" ht="24.95" customHeight="1">
      <c r="B105" s="28"/>
      <c r="C105" s="17" t="s">
        <v>173</v>
      </c>
      <c r="L105" s="28"/>
    </row>
    <row r="106" spans="2:12" s="1" customFormat="1" ht="6.95" customHeight="1">
      <c r="B106" s="28"/>
      <c r="L106" s="28"/>
    </row>
    <row r="107" spans="2:12" s="1" customFormat="1" ht="12" customHeight="1">
      <c r="B107" s="28"/>
      <c r="C107" s="23" t="s">
        <v>16</v>
      </c>
      <c r="L107" s="28"/>
    </row>
    <row r="108" spans="2:12" s="1" customFormat="1" ht="16.5" customHeight="1">
      <c r="B108" s="28"/>
      <c r="E108" s="655" t="str">
        <f>E7</f>
        <v>Rekonstrukce a modernizace fotbalového hřiště SK Union Břevnov</v>
      </c>
      <c r="F108" s="656"/>
      <c r="G108" s="656"/>
      <c r="H108" s="656"/>
      <c r="L108" s="28"/>
    </row>
    <row r="109" spans="2:12" s="1" customFormat="1" ht="12" customHeight="1">
      <c r="B109" s="28"/>
      <c r="C109" s="23" t="s">
        <v>153</v>
      </c>
      <c r="L109" s="28"/>
    </row>
    <row r="110" spans="2:12" s="1" customFormat="1" ht="16.5" customHeight="1">
      <c r="B110" s="28"/>
      <c r="E110" s="614" t="str">
        <f>E9</f>
        <v>IO-05 - Areálový rozvod elektro</v>
      </c>
      <c r="F110" s="654"/>
      <c r="G110" s="654"/>
      <c r="H110" s="654"/>
      <c r="L110" s="28"/>
    </row>
    <row r="111" spans="2:12" s="1" customFormat="1" ht="6.95" customHeight="1">
      <c r="B111" s="28"/>
      <c r="L111" s="28"/>
    </row>
    <row r="112" spans="2:12" s="1" customFormat="1" ht="12" customHeight="1">
      <c r="B112" s="28"/>
      <c r="C112" s="23" t="s">
        <v>20</v>
      </c>
      <c r="F112" s="21" t="str">
        <f>F12</f>
        <v>Praha 6</v>
      </c>
      <c r="I112" s="23" t="s">
        <v>22</v>
      </c>
      <c r="J112" s="48" t="str">
        <f>IF(J12="","",J12)</f>
        <v>19. 12. 2025</v>
      </c>
      <c r="L112" s="28"/>
    </row>
    <row r="113" spans="2:65" s="1" customFormat="1" ht="6.95" customHeight="1">
      <c r="B113" s="28"/>
      <c r="L113" s="28"/>
    </row>
    <row r="114" spans="2:65" s="1" customFormat="1" ht="25.7" customHeight="1">
      <c r="B114" s="28"/>
      <c r="C114" s="23" t="s">
        <v>24</v>
      </c>
      <c r="F114" s="21" t="str">
        <f>E15</f>
        <v>Městská část Praha 6</v>
      </c>
      <c r="I114" s="23" t="s">
        <v>30</v>
      </c>
      <c r="J114" s="26" t="str">
        <f>E21</f>
        <v>Sportovní projekty s.r.o.</v>
      </c>
      <c r="L114" s="28"/>
    </row>
    <row r="115" spans="2:65" s="1" customFormat="1" ht="15.2" customHeight="1">
      <c r="B115" s="28"/>
      <c r="C115" s="23" t="s">
        <v>28</v>
      </c>
      <c r="F115" s="21" t="str">
        <f>IF(E18="","",E18)</f>
        <v>Vyplň údaj</v>
      </c>
      <c r="I115" s="23" t="s">
        <v>33</v>
      </c>
      <c r="J115" s="26" t="str">
        <f>E24</f>
        <v>F.Pecka</v>
      </c>
      <c r="L115" s="28"/>
    </row>
    <row r="116" spans="2:65" s="1" customFormat="1" ht="10.35" customHeight="1">
      <c r="B116" s="28"/>
      <c r="L116" s="28"/>
    </row>
    <row r="117" spans="2:65" s="10" customFormat="1" ht="29.25" customHeight="1">
      <c r="B117" s="112"/>
      <c r="C117" s="113" t="s">
        <v>174</v>
      </c>
      <c r="D117" s="114" t="s">
        <v>62</v>
      </c>
      <c r="E117" s="114" t="s">
        <v>58</v>
      </c>
      <c r="F117" s="114" t="s">
        <v>59</v>
      </c>
      <c r="G117" s="114" t="s">
        <v>175</v>
      </c>
      <c r="H117" s="114" t="s">
        <v>176</v>
      </c>
      <c r="I117" s="114" t="s">
        <v>177</v>
      </c>
      <c r="J117" s="115" t="s">
        <v>157</v>
      </c>
      <c r="K117" s="116" t="s">
        <v>178</v>
      </c>
      <c r="L117" s="112"/>
      <c r="M117" s="55" t="s">
        <v>1</v>
      </c>
      <c r="N117" s="56" t="s">
        <v>41</v>
      </c>
      <c r="O117" s="56" t="s">
        <v>179</v>
      </c>
      <c r="P117" s="56" t="s">
        <v>180</v>
      </c>
      <c r="Q117" s="56" t="s">
        <v>181</v>
      </c>
      <c r="R117" s="56" t="s">
        <v>182</v>
      </c>
      <c r="S117" s="56" t="s">
        <v>183</v>
      </c>
      <c r="T117" s="57" t="s">
        <v>184</v>
      </c>
    </row>
    <row r="118" spans="2:65" s="1" customFormat="1" ht="22.7" customHeight="1">
      <c r="B118" s="28"/>
      <c r="C118" s="60" t="s">
        <v>185</v>
      </c>
      <c r="J118" s="117">
        <f>BK118</f>
        <v>0</v>
      </c>
      <c r="L118" s="28"/>
      <c r="M118" s="58"/>
      <c r="N118" s="49"/>
      <c r="O118" s="49"/>
      <c r="P118" s="118">
        <f>P119</f>
        <v>0</v>
      </c>
      <c r="Q118" s="49"/>
      <c r="R118" s="118">
        <f>R119</f>
        <v>0</v>
      </c>
      <c r="S118" s="49"/>
      <c r="T118" s="119">
        <f>T119</f>
        <v>0</v>
      </c>
      <c r="AT118" s="13" t="s">
        <v>76</v>
      </c>
      <c r="AU118" s="13" t="s">
        <v>159</v>
      </c>
      <c r="BK118" s="120">
        <f>BK119</f>
        <v>0</v>
      </c>
    </row>
    <row r="119" spans="2:65" s="11" customFormat="1" ht="25.9" customHeight="1">
      <c r="B119" s="121"/>
      <c r="D119" s="122" t="s">
        <v>76</v>
      </c>
      <c r="E119" s="123" t="s">
        <v>370</v>
      </c>
      <c r="F119" s="123" t="s">
        <v>371</v>
      </c>
      <c r="I119" s="124"/>
      <c r="J119" s="125">
        <f>BK119</f>
        <v>0</v>
      </c>
      <c r="L119" s="121"/>
      <c r="M119" s="126"/>
      <c r="P119" s="127">
        <f>P120</f>
        <v>0</v>
      </c>
      <c r="R119" s="127">
        <f>R120</f>
        <v>0</v>
      </c>
      <c r="T119" s="128">
        <f>T120</f>
        <v>0</v>
      </c>
      <c r="AR119" s="122" t="s">
        <v>87</v>
      </c>
      <c r="AT119" s="129" t="s">
        <v>76</v>
      </c>
      <c r="AU119" s="129" t="s">
        <v>77</v>
      </c>
      <c r="AY119" s="122" t="s">
        <v>188</v>
      </c>
      <c r="BK119" s="130">
        <f>BK120</f>
        <v>0</v>
      </c>
    </row>
    <row r="120" spans="2:65" s="11" customFormat="1" ht="22.7" customHeight="1">
      <c r="B120" s="121"/>
      <c r="D120" s="122" t="s">
        <v>76</v>
      </c>
      <c r="E120" s="131" t="s">
        <v>562</v>
      </c>
      <c r="F120" s="131" t="s">
        <v>563</v>
      </c>
      <c r="I120" s="124"/>
      <c r="J120" s="132">
        <f>BK120</f>
        <v>0</v>
      </c>
      <c r="L120" s="121"/>
      <c r="M120" s="126"/>
      <c r="P120" s="127">
        <f>P121</f>
        <v>0</v>
      </c>
      <c r="R120" s="127">
        <f>R121</f>
        <v>0</v>
      </c>
      <c r="T120" s="128">
        <f>T121</f>
        <v>0</v>
      </c>
      <c r="AR120" s="122" t="s">
        <v>87</v>
      </c>
      <c r="AT120" s="129" t="s">
        <v>76</v>
      </c>
      <c r="AU120" s="129" t="s">
        <v>85</v>
      </c>
      <c r="AY120" s="122" t="s">
        <v>188</v>
      </c>
      <c r="BK120" s="130">
        <f>BK121</f>
        <v>0</v>
      </c>
    </row>
    <row r="121" spans="2:65" s="1" customFormat="1" ht="16.5" customHeight="1">
      <c r="B121" s="28"/>
      <c r="C121" s="133" t="s">
        <v>85</v>
      </c>
      <c r="D121" s="133" t="s">
        <v>190</v>
      </c>
      <c r="E121" s="134" t="s">
        <v>3203</v>
      </c>
      <c r="F121" s="135" t="s">
        <v>3204</v>
      </c>
      <c r="G121" s="136" t="s">
        <v>445</v>
      </c>
      <c r="H121" s="137">
        <v>1</v>
      </c>
      <c r="I121" s="138">
        <f>SUM('IO-05'!G54)</f>
        <v>0</v>
      </c>
      <c r="J121" s="139">
        <f>ROUND(I121*H121,2)</f>
        <v>0</v>
      </c>
      <c r="K121" s="140"/>
      <c r="L121" s="28"/>
      <c r="M121" s="148" t="s">
        <v>1</v>
      </c>
      <c r="N121" s="149" t="s">
        <v>42</v>
      </c>
      <c r="O121" s="150"/>
      <c r="P121" s="151">
        <f>O121*H121</f>
        <v>0</v>
      </c>
      <c r="Q121" s="151">
        <v>0</v>
      </c>
      <c r="R121" s="151">
        <f>Q121*H121</f>
        <v>0</v>
      </c>
      <c r="S121" s="151">
        <v>0</v>
      </c>
      <c r="T121" s="152">
        <f>S121*H121</f>
        <v>0</v>
      </c>
      <c r="AR121" s="145" t="s">
        <v>251</v>
      </c>
      <c r="AT121" s="145" t="s">
        <v>190</v>
      </c>
      <c r="AU121" s="145" t="s">
        <v>87</v>
      </c>
      <c r="AY121" s="13" t="s">
        <v>188</v>
      </c>
      <c r="BE121" s="146">
        <f>IF(N121="základní",J121,0)</f>
        <v>0</v>
      </c>
      <c r="BF121" s="146">
        <f>IF(N121="snížená",J121,0)</f>
        <v>0</v>
      </c>
      <c r="BG121" s="146">
        <f>IF(N121="zákl. přenesená",J121,0)</f>
        <v>0</v>
      </c>
      <c r="BH121" s="146">
        <f>IF(N121="sníž. přenesená",J121,0)</f>
        <v>0</v>
      </c>
      <c r="BI121" s="146">
        <f>IF(N121="nulová",J121,0)</f>
        <v>0</v>
      </c>
      <c r="BJ121" s="13" t="s">
        <v>85</v>
      </c>
      <c r="BK121" s="146">
        <f>ROUND(I121*H121,2)</f>
        <v>0</v>
      </c>
      <c r="BL121" s="13" t="s">
        <v>251</v>
      </c>
      <c r="BM121" s="145" t="s">
        <v>3205</v>
      </c>
    </row>
    <row r="122" spans="2:65" s="1" customFormat="1" ht="6.95" customHeight="1">
      <c r="B122" s="40"/>
      <c r="C122" s="41"/>
      <c r="D122" s="41"/>
      <c r="E122" s="41"/>
      <c r="F122" s="41"/>
      <c r="G122" s="41"/>
      <c r="H122" s="41"/>
      <c r="I122" s="41"/>
      <c r="J122" s="41"/>
      <c r="K122" s="41"/>
      <c r="L122" s="28"/>
    </row>
  </sheetData>
  <sheetProtection algorithmName="SHA-512" hashValue="G8Ksy0uRZWXqXfKaFzJ5cDsBinyuco7zK3DjKYJ/bR62BKZZvhKSGzzb+WmWW+KfgMHzmmRyeqyFkZ925Z11+g==" saltValue="GGg9kzWgKQLt1PngSotdVFfrnNLwI7gMkdFzt62wRXe25TyQNm7vqq0gOd6YtA82gUY37v9wK5l6XO5JPSvhcw==" spinCount="100000" sheet="1" objects="1" scenarios="1" formatColumns="0" formatRows="0" autoFilter="0"/>
  <autoFilter ref="C117:K121"/>
  <mergeCells count="9">
    <mergeCell ref="E87:H87"/>
    <mergeCell ref="E108:H108"/>
    <mergeCell ref="E110:H11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4756"/>
  <sheetViews>
    <sheetView workbookViewId="0">
      <selection activeCell="H14" sqref="H14"/>
    </sheetView>
  </sheetViews>
  <sheetFormatPr defaultRowHeight="11.25" outlineLevelRow="1"/>
  <cols>
    <col min="1" max="1" width="4.1640625" style="249" customWidth="1"/>
    <col min="2" max="2" width="15.33203125" style="582" customWidth="1"/>
    <col min="3" max="3" width="46.83203125" style="582" customWidth="1"/>
    <col min="4" max="4" width="5.83203125" style="249" customWidth="1"/>
    <col min="5" max="5" width="10.83203125" style="249" customWidth="1"/>
    <col min="6" max="6" width="12" style="249" customWidth="1"/>
    <col min="7" max="7" width="15.5" style="249" customWidth="1"/>
    <col min="8" max="8" width="10.83203125" style="249" customWidth="1"/>
    <col min="9" max="9" width="10.5" style="249" customWidth="1"/>
    <col min="10" max="10" width="9.33203125" style="249"/>
    <col min="11" max="11" width="14.6640625" style="249" bestFit="1" customWidth="1"/>
    <col min="12" max="12" width="5.83203125" style="249" hidden="1" customWidth="1"/>
    <col min="13" max="13" width="14.6640625" style="249" hidden="1" customWidth="1"/>
    <col min="14" max="14" width="16.83203125" style="584" hidden="1" customWidth="1"/>
    <col min="15" max="15" width="44.83203125" style="249" customWidth="1"/>
    <col min="16" max="18" width="9.33203125" style="249"/>
    <col min="19" max="19" width="0" style="249" hidden="1" customWidth="1"/>
    <col min="20" max="20" width="9.33203125" style="249"/>
    <col min="21" max="31" width="0" style="249" hidden="1" customWidth="1"/>
    <col min="32" max="16384" width="9.33203125" style="249"/>
  </cols>
  <sheetData>
    <row r="1" spans="1:50" ht="15.75" customHeight="1">
      <c r="A1" s="707" t="s">
        <v>3217</v>
      </c>
      <c r="B1" s="707"/>
      <c r="C1" s="707"/>
      <c r="D1" s="707"/>
      <c r="E1" s="707"/>
      <c r="F1" s="707"/>
      <c r="G1" s="707"/>
      <c r="W1" s="249" t="s">
        <v>3887</v>
      </c>
    </row>
    <row r="2" spans="1:50" ht="24.95" customHeight="1">
      <c r="A2" s="596" t="s">
        <v>3218</v>
      </c>
      <c r="B2" s="597" t="str">
        <f>[5]Stavba!CisloStavby</f>
        <v>0001</v>
      </c>
      <c r="C2" s="708" t="str">
        <f>[5]Stavba!E2</f>
        <v>UNION Břevnov</v>
      </c>
      <c r="D2" s="709"/>
      <c r="E2" s="709"/>
      <c r="F2" s="709"/>
      <c r="G2" s="709"/>
      <c r="H2" s="709"/>
      <c r="I2" s="709"/>
      <c r="J2" s="709"/>
      <c r="K2" s="710"/>
    </row>
    <row r="3" spans="1:50" ht="24.95" customHeight="1">
      <c r="A3" s="596" t="s">
        <v>3219</v>
      </c>
      <c r="B3" s="597" t="str">
        <f>cisloobjektu</f>
        <v>25.011</v>
      </c>
      <c r="C3" s="708" t="str">
        <f>[5]Stavba!E3</f>
        <v>IO-05 AREÁLOVÝ ROZVOD ELEKTRO</v>
      </c>
      <c r="D3" s="709"/>
      <c r="E3" s="709"/>
      <c r="F3" s="709"/>
      <c r="G3" s="709"/>
      <c r="H3" s="709"/>
      <c r="I3" s="709"/>
      <c r="J3" s="709"/>
      <c r="K3" s="710"/>
    </row>
    <row r="4" spans="1:50" ht="24.95" customHeight="1">
      <c r="A4" s="598" t="s">
        <v>3220</v>
      </c>
      <c r="B4" s="599" t="str">
        <f>CisloStavebnihoRozpoctu</f>
        <v>01</v>
      </c>
      <c r="C4" s="711" t="str">
        <f>[5]Stavba!E4</f>
        <v>projektový rozpočet</v>
      </c>
      <c r="D4" s="712"/>
      <c r="E4" s="712"/>
      <c r="F4" s="712"/>
      <c r="G4" s="712"/>
      <c r="H4" s="712"/>
      <c r="I4" s="712"/>
      <c r="J4" s="712"/>
      <c r="K4" s="713"/>
    </row>
    <row r="5" spans="1:50">
      <c r="D5" s="583"/>
    </row>
    <row r="6" spans="1:50" ht="22.5">
      <c r="A6" s="600" t="s">
        <v>3221</v>
      </c>
      <c r="B6" s="601" t="s">
        <v>3222</v>
      </c>
      <c r="C6" s="601" t="s">
        <v>3223</v>
      </c>
      <c r="D6" s="602" t="s">
        <v>175</v>
      </c>
      <c r="E6" s="600" t="s">
        <v>176</v>
      </c>
      <c r="F6" s="603" t="s">
        <v>3888</v>
      </c>
      <c r="G6" s="600" t="s">
        <v>3226</v>
      </c>
      <c r="H6" s="604" t="s">
        <v>3227</v>
      </c>
      <c r="I6" s="604" t="s">
        <v>3228</v>
      </c>
      <c r="J6" s="604" t="s">
        <v>3229</v>
      </c>
      <c r="K6" s="604" t="s">
        <v>3230</v>
      </c>
      <c r="L6" s="604" t="s">
        <v>41</v>
      </c>
      <c r="M6" s="604" t="s">
        <v>47</v>
      </c>
      <c r="N6" s="604" t="s">
        <v>3523</v>
      </c>
    </row>
    <row r="7" spans="1:50" hidden="1">
      <c r="A7" s="605"/>
      <c r="B7" s="606"/>
      <c r="C7" s="606"/>
      <c r="D7" s="607"/>
      <c r="E7" s="608"/>
      <c r="F7" s="609"/>
      <c r="G7" s="609"/>
      <c r="H7" s="609"/>
      <c r="I7" s="609"/>
      <c r="J7" s="609"/>
      <c r="K7" s="609"/>
      <c r="L7" s="609"/>
      <c r="M7" s="609"/>
      <c r="N7" s="610"/>
    </row>
    <row r="8" spans="1:50" ht="12.75">
      <c r="A8" s="587" t="s">
        <v>3232</v>
      </c>
      <c r="B8" s="588" t="s">
        <v>3233</v>
      </c>
      <c r="C8" s="589" t="s">
        <v>3889</v>
      </c>
      <c r="D8" s="590"/>
      <c r="E8" s="611"/>
      <c r="F8" s="592"/>
      <c r="G8" s="592">
        <f>SUMIF(W9:W26,"&lt;&gt;NOR",G9:G26)</f>
        <v>0</v>
      </c>
      <c r="H8" s="592"/>
      <c r="I8" s="592">
        <f>SUM(I9:I26)</f>
        <v>0</v>
      </c>
      <c r="J8" s="592"/>
      <c r="K8" s="593">
        <f>SUM(K9:K26)</f>
        <v>0</v>
      </c>
      <c r="L8" s="594"/>
      <c r="M8" s="594">
        <f>SUM(M9:M26)</f>
        <v>0</v>
      </c>
      <c r="N8" s="595"/>
      <c r="W8" s="249" t="s">
        <v>3882</v>
      </c>
    </row>
    <row r="9" spans="1:50" outlineLevel="1">
      <c r="A9" s="477">
        <v>1</v>
      </c>
      <c r="B9" s="478" t="s">
        <v>3939</v>
      </c>
      <c r="C9" s="479" t="s">
        <v>3940</v>
      </c>
      <c r="D9" s="480" t="s">
        <v>445</v>
      </c>
      <c r="E9" s="481">
        <v>1</v>
      </c>
      <c r="F9" s="475">
        <f t="shared" ref="F9:F26" si="0">H9+J9</f>
        <v>0</v>
      </c>
      <c r="G9" s="475">
        <f t="shared" ref="G9:G15" si="1">E9*F9</f>
        <v>0</v>
      </c>
      <c r="H9" s="468"/>
      <c r="I9" s="475">
        <f t="shared" ref="I9:I26" si="2">ROUND(E9*H9,2)</f>
        <v>0</v>
      </c>
      <c r="J9" s="468"/>
      <c r="K9" s="470">
        <f t="shared" ref="K9:K26" si="3">ROUND(E9*J9,2)</f>
        <v>0</v>
      </c>
      <c r="L9" s="471">
        <v>21</v>
      </c>
      <c r="M9" s="471">
        <f t="shared" ref="M9:M26" si="4">G9*(1+L9/100)</f>
        <v>0</v>
      </c>
      <c r="N9" s="585"/>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6"/>
    </row>
    <row r="10" spans="1:50" outlineLevel="1">
      <c r="A10" s="477">
        <v>2</v>
      </c>
      <c r="B10" s="478" t="s">
        <v>3941</v>
      </c>
      <c r="C10" s="479" t="s">
        <v>3942</v>
      </c>
      <c r="D10" s="480" t="s">
        <v>445</v>
      </c>
      <c r="E10" s="481">
        <v>1</v>
      </c>
      <c r="F10" s="475">
        <f t="shared" si="0"/>
        <v>0</v>
      </c>
      <c r="G10" s="475">
        <f t="shared" si="1"/>
        <v>0</v>
      </c>
      <c r="H10" s="468"/>
      <c r="I10" s="475">
        <f t="shared" si="2"/>
        <v>0</v>
      </c>
      <c r="J10" s="468"/>
      <c r="K10" s="470">
        <f t="shared" si="3"/>
        <v>0</v>
      </c>
      <c r="L10" s="471">
        <v>21</v>
      </c>
      <c r="M10" s="471">
        <f t="shared" si="4"/>
        <v>0</v>
      </c>
      <c r="N10" s="585"/>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6"/>
      <c r="AL10" s="586"/>
      <c r="AM10" s="586"/>
      <c r="AN10" s="586"/>
      <c r="AO10" s="586"/>
      <c r="AP10" s="586"/>
      <c r="AQ10" s="586"/>
      <c r="AR10" s="586"/>
      <c r="AS10" s="586"/>
      <c r="AT10" s="586"/>
      <c r="AU10" s="586"/>
      <c r="AV10" s="586"/>
      <c r="AW10" s="586"/>
      <c r="AX10" s="586"/>
    </row>
    <row r="11" spans="1:50" outlineLevel="1">
      <c r="A11" s="477">
        <v>3</v>
      </c>
      <c r="B11" s="478" t="s">
        <v>3943</v>
      </c>
      <c r="C11" s="479" t="s">
        <v>3944</v>
      </c>
      <c r="D11" s="480" t="s">
        <v>445</v>
      </c>
      <c r="E11" s="481">
        <v>1</v>
      </c>
      <c r="F11" s="475">
        <f t="shared" si="0"/>
        <v>0</v>
      </c>
      <c r="G11" s="475">
        <f t="shared" si="1"/>
        <v>0</v>
      </c>
      <c r="H11" s="468"/>
      <c r="I11" s="475">
        <f t="shared" si="2"/>
        <v>0</v>
      </c>
      <c r="J11" s="468"/>
      <c r="K11" s="470">
        <f t="shared" si="3"/>
        <v>0</v>
      </c>
      <c r="L11" s="471">
        <v>21</v>
      </c>
      <c r="M11" s="471">
        <f t="shared" si="4"/>
        <v>0</v>
      </c>
      <c r="N11" s="585"/>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6"/>
      <c r="AL11" s="586"/>
      <c r="AM11" s="586"/>
      <c r="AN11" s="586"/>
      <c r="AO11" s="586"/>
      <c r="AP11" s="586"/>
      <c r="AQ11" s="586"/>
      <c r="AR11" s="586"/>
      <c r="AS11" s="586"/>
      <c r="AT11" s="586"/>
      <c r="AU11" s="586"/>
      <c r="AV11" s="586"/>
      <c r="AW11" s="586"/>
      <c r="AX11" s="586"/>
    </row>
    <row r="12" spans="1:50" outlineLevel="1">
      <c r="A12" s="477">
        <v>4</v>
      </c>
      <c r="B12" s="478" t="s">
        <v>3945</v>
      </c>
      <c r="C12" s="479" t="s">
        <v>3946</v>
      </c>
      <c r="D12" s="480" t="s">
        <v>445</v>
      </c>
      <c r="E12" s="481">
        <v>1</v>
      </c>
      <c r="F12" s="475">
        <f t="shared" si="0"/>
        <v>0</v>
      </c>
      <c r="G12" s="475">
        <f t="shared" si="1"/>
        <v>0</v>
      </c>
      <c r="H12" s="468"/>
      <c r="I12" s="475">
        <f t="shared" si="2"/>
        <v>0</v>
      </c>
      <c r="J12" s="468"/>
      <c r="K12" s="470">
        <f t="shared" si="3"/>
        <v>0</v>
      </c>
      <c r="L12" s="471">
        <v>21</v>
      </c>
      <c r="M12" s="471">
        <f t="shared" si="4"/>
        <v>0</v>
      </c>
      <c r="N12" s="585"/>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6"/>
    </row>
    <row r="13" spans="1:50" outlineLevel="1">
      <c r="A13" s="477">
        <v>5</v>
      </c>
      <c r="B13" s="478"/>
      <c r="C13" s="479" t="s">
        <v>3947</v>
      </c>
      <c r="D13" s="480" t="s">
        <v>445</v>
      </c>
      <c r="E13" s="481">
        <v>1</v>
      </c>
      <c r="F13" s="475">
        <f t="shared" si="0"/>
        <v>0</v>
      </c>
      <c r="G13" s="475">
        <f t="shared" si="1"/>
        <v>0</v>
      </c>
      <c r="H13" s="468"/>
      <c r="I13" s="475">
        <f t="shared" si="2"/>
        <v>0</v>
      </c>
      <c r="J13" s="468"/>
      <c r="K13" s="470">
        <f t="shared" si="3"/>
        <v>0</v>
      </c>
      <c r="L13" s="471">
        <v>21</v>
      </c>
      <c r="M13" s="471">
        <f t="shared" si="4"/>
        <v>0</v>
      </c>
      <c r="N13" s="585"/>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586"/>
      <c r="AL13" s="586"/>
      <c r="AM13" s="586"/>
      <c r="AN13" s="586"/>
      <c r="AO13" s="586"/>
      <c r="AP13" s="586"/>
      <c r="AQ13" s="586"/>
      <c r="AR13" s="586"/>
      <c r="AS13" s="586"/>
      <c r="AT13" s="586"/>
      <c r="AU13" s="586"/>
      <c r="AV13" s="586"/>
      <c r="AW13" s="586"/>
      <c r="AX13" s="586"/>
    </row>
    <row r="14" spans="1:50" outlineLevel="1">
      <c r="A14" s="477">
        <v>6</v>
      </c>
      <c r="B14" s="478" t="s">
        <v>3948</v>
      </c>
      <c r="C14" s="479" t="s">
        <v>3949</v>
      </c>
      <c r="D14" s="480" t="s">
        <v>445</v>
      </c>
      <c r="E14" s="481">
        <v>1</v>
      </c>
      <c r="F14" s="475">
        <f t="shared" si="0"/>
        <v>0</v>
      </c>
      <c r="G14" s="475">
        <f t="shared" si="1"/>
        <v>0</v>
      </c>
      <c r="H14" s="468"/>
      <c r="I14" s="475">
        <f t="shared" si="2"/>
        <v>0</v>
      </c>
      <c r="J14" s="468"/>
      <c r="K14" s="470">
        <f t="shared" si="3"/>
        <v>0</v>
      </c>
      <c r="L14" s="471">
        <v>21</v>
      </c>
      <c r="M14" s="471">
        <f t="shared" si="4"/>
        <v>0</v>
      </c>
      <c r="N14" s="585"/>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6"/>
      <c r="AL14" s="586"/>
      <c r="AM14" s="586"/>
      <c r="AN14" s="586"/>
      <c r="AO14" s="586"/>
      <c r="AP14" s="586"/>
      <c r="AQ14" s="586"/>
      <c r="AR14" s="586"/>
      <c r="AS14" s="586"/>
      <c r="AT14" s="586"/>
      <c r="AU14" s="586"/>
      <c r="AV14" s="586"/>
      <c r="AW14" s="586"/>
      <c r="AX14" s="586"/>
    </row>
    <row r="15" spans="1:50" outlineLevel="1">
      <c r="A15" s="477">
        <v>7</v>
      </c>
      <c r="B15" s="478"/>
      <c r="C15" s="479" t="s">
        <v>3950</v>
      </c>
      <c r="D15" s="480" t="s">
        <v>445</v>
      </c>
      <c r="E15" s="481">
        <v>1</v>
      </c>
      <c r="F15" s="475">
        <f t="shared" si="0"/>
        <v>0</v>
      </c>
      <c r="G15" s="475">
        <f t="shared" si="1"/>
        <v>0</v>
      </c>
      <c r="H15" s="468"/>
      <c r="I15" s="475">
        <f t="shared" si="2"/>
        <v>0</v>
      </c>
      <c r="J15" s="468"/>
      <c r="K15" s="470">
        <f t="shared" si="3"/>
        <v>0</v>
      </c>
      <c r="L15" s="471">
        <v>21</v>
      </c>
      <c r="M15" s="471">
        <f t="shared" si="4"/>
        <v>0</v>
      </c>
      <c r="N15" s="585"/>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6"/>
    </row>
    <row r="16" spans="1:50" ht="22.5" outlineLevel="1">
      <c r="A16" s="477">
        <v>8</v>
      </c>
      <c r="B16" s="478"/>
      <c r="C16" s="479" t="s">
        <v>3951</v>
      </c>
      <c r="D16" s="480" t="s">
        <v>445</v>
      </c>
      <c r="E16" s="481">
        <v>4</v>
      </c>
      <c r="F16" s="475">
        <f t="shared" si="0"/>
        <v>0</v>
      </c>
      <c r="G16" s="475">
        <f>E16*F16</f>
        <v>0</v>
      </c>
      <c r="H16" s="468"/>
      <c r="I16" s="475">
        <f t="shared" si="2"/>
        <v>0</v>
      </c>
      <c r="J16" s="468"/>
      <c r="K16" s="470">
        <f t="shared" si="3"/>
        <v>0</v>
      </c>
      <c r="L16" s="471">
        <v>21</v>
      </c>
      <c r="M16" s="471">
        <f t="shared" si="4"/>
        <v>0</v>
      </c>
      <c r="N16" s="585"/>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586"/>
      <c r="AL16" s="586"/>
      <c r="AM16" s="586"/>
      <c r="AN16" s="586"/>
      <c r="AO16" s="586"/>
      <c r="AP16" s="586"/>
      <c r="AQ16" s="586"/>
      <c r="AR16" s="586"/>
      <c r="AS16" s="586"/>
      <c r="AT16" s="586"/>
      <c r="AU16" s="586"/>
      <c r="AV16" s="586"/>
      <c r="AW16" s="586"/>
      <c r="AX16" s="586"/>
    </row>
    <row r="17" spans="1:50" ht="22.5" outlineLevel="1">
      <c r="A17" s="477">
        <v>9</v>
      </c>
      <c r="B17" s="478"/>
      <c r="C17" s="479" t="s">
        <v>3952</v>
      </c>
      <c r="D17" s="480" t="s">
        <v>445</v>
      </c>
      <c r="E17" s="481">
        <v>1</v>
      </c>
      <c r="F17" s="475">
        <f t="shared" si="0"/>
        <v>0</v>
      </c>
      <c r="G17" s="475">
        <f t="shared" ref="G17:G24" si="5">E17*F17</f>
        <v>0</v>
      </c>
      <c r="H17" s="468"/>
      <c r="I17" s="475">
        <f t="shared" si="2"/>
        <v>0</v>
      </c>
      <c r="J17" s="468"/>
      <c r="K17" s="470">
        <f t="shared" si="3"/>
        <v>0</v>
      </c>
      <c r="L17" s="471">
        <v>21</v>
      </c>
      <c r="M17" s="471">
        <f t="shared" si="4"/>
        <v>0</v>
      </c>
      <c r="N17" s="585"/>
      <c r="O17" s="586"/>
      <c r="P17" s="586"/>
      <c r="Q17" s="586"/>
      <c r="R17" s="586"/>
      <c r="S17" s="586"/>
      <c r="T17" s="586"/>
      <c r="U17" s="586"/>
      <c r="V17" s="586"/>
      <c r="W17" s="586"/>
      <c r="X17" s="586"/>
      <c r="Y17" s="586"/>
      <c r="Z17" s="586"/>
      <c r="AA17" s="586"/>
      <c r="AB17" s="586"/>
      <c r="AC17" s="586"/>
      <c r="AD17" s="586"/>
      <c r="AE17" s="586"/>
      <c r="AF17" s="586"/>
      <c r="AG17" s="586"/>
      <c r="AH17" s="586"/>
      <c r="AI17" s="586"/>
      <c r="AJ17" s="586"/>
      <c r="AK17" s="586"/>
      <c r="AL17" s="586"/>
      <c r="AM17" s="586"/>
      <c r="AN17" s="586"/>
      <c r="AO17" s="586"/>
      <c r="AP17" s="586"/>
      <c r="AQ17" s="586"/>
      <c r="AR17" s="586"/>
      <c r="AS17" s="586"/>
      <c r="AT17" s="586"/>
      <c r="AU17" s="586"/>
      <c r="AV17" s="586"/>
      <c r="AW17" s="586"/>
      <c r="AX17" s="586"/>
    </row>
    <row r="18" spans="1:50" ht="22.5" outlineLevel="1">
      <c r="A18" s="477">
        <v>10</v>
      </c>
      <c r="B18" s="478"/>
      <c r="C18" s="479" t="s">
        <v>3953</v>
      </c>
      <c r="D18" s="480" t="s">
        <v>445</v>
      </c>
      <c r="E18" s="481">
        <v>1</v>
      </c>
      <c r="F18" s="475">
        <f t="shared" si="0"/>
        <v>0</v>
      </c>
      <c r="G18" s="475">
        <f t="shared" si="5"/>
        <v>0</v>
      </c>
      <c r="H18" s="468"/>
      <c r="I18" s="475">
        <f t="shared" si="2"/>
        <v>0</v>
      </c>
      <c r="J18" s="468"/>
      <c r="K18" s="470">
        <f t="shared" si="3"/>
        <v>0</v>
      </c>
      <c r="L18" s="471">
        <v>21</v>
      </c>
      <c r="M18" s="471">
        <f t="shared" si="4"/>
        <v>0</v>
      </c>
      <c r="N18" s="585"/>
      <c r="O18" s="586"/>
      <c r="P18" s="586"/>
      <c r="Q18" s="586"/>
      <c r="R18" s="586"/>
      <c r="S18" s="586"/>
      <c r="T18" s="586"/>
      <c r="U18" s="586"/>
      <c r="V18" s="586"/>
      <c r="W18" s="586"/>
      <c r="X18" s="586"/>
      <c r="Y18" s="586"/>
      <c r="Z18" s="586"/>
      <c r="AA18" s="586"/>
      <c r="AB18" s="586"/>
      <c r="AC18" s="586"/>
      <c r="AD18" s="586"/>
      <c r="AE18" s="586"/>
      <c r="AF18" s="586"/>
      <c r="AG18" s="586"/>
      <c r="AH18" s="586"/>
      <c r="AI18" s="586"/>
      <c r="AJ18" s="586"/>
      <c r="AK18" s="586"/>
      <c r="AL18" s="586"/>
      <c r="AM18" s="586"/>
      <c r="AN18" s="586"/>
      <c r="AO18" s="586"/>
      <c r="AP18" s="586"/>
      <c r="AQ18" s="586"/>
      <c r="AR18" s="586"/>
      <c r="AS18" s="586"/>
      <c r="AT18" s="586"/>
      <c r="AU18" s="586"/>
      <c r="AV18" s="586"/>
      <c r="AW18" s="586"/>
      <c r="AX18" s="586"/>
    </row>
    <row r="19" spans="1:50" ht="22.5" outlineLevel="1">
      <c r="A19" s="477">
        <v>11</v>
      </c>
      <c r="B19" s="478"/>
      <c r="C19" s="479" t="s">
        <v>3954</v>
      </c>
      <c r="D19" s="480" t="s">
        <v>445</v>
      </c>
      <c r="E19" s="481">
        <v>1</v>
      </c>
      <c r="F19" s="475">
        <f t="shared" si="0"/>
        <v>0</v>
      </c>
      <c r="G19" s="475">
        <f t="shared" si="5"/>
        <v>0</v>
      </c>
      <c r="H19" s="468"/>
      <c r="I19" s="475">
        <f t="shared" si="2"/>
        <v>0</v>
      </c>
      <c r="J19" s="468"/>
      <c r="K19" s="470">
        <f t="shared" si="3"/>
        <v>0</v>
      </c>
      <c r="L19" s="471">
        <v>21</v>
      </c>
      <c r="M19" s="471">
        <f t="shared" si="4"/>
        <v>0</v>
      </c>
      <c r="N19" s="585"/>
      <c r="O19" s="586"/>
      <c r="P19" s="586"/>
      <c r="Q19" s="586"/>
      <c r="R19" s="586"/>
      <c r="S19" s="586"/>
      <c r="T19" s="586"/>
      <c r="U19" s="586"/>
      <c r="V19" s="586"/>
      <c r="W19" s="586"/>
      <c r="X19" s="586"/>
      <c r="Y19" s="586"/>
      <c r="Z19" s="586"/>
      <c r="AA19" s="586"/>
      <c r="AB19" s="586"/>
      <c r="AC19" s="586"/>
      <c r="AD19" s="586"/>
      <c r="AE19" s="586"/>
      <c r="AF19" s="586"/>
      <c r="AG19" s="586"/>
      <c r="AH19" s="586"/>
      <c r="AI19" s="586"/>
      <c r="AJ19" s="586"/>
      <c r="AK19" s="586"/>
      <c r="AL19" s="586"/>
      <c r="AM19" s="586"/>
      <c r="AN19" s="586"/>
      <c r="AO19" s="586"/>
      <c r="AP19" s="586"/>
      <c r="AQ19" s="586"/>
      <c r="AR19" s="586"/>
      <c r="AS19" s="586"/>
      <c r="AT19" s="586"/>
      <c r="AU19" s="586"/>
      <c r="AV19" s="586"/>
      <c r="AW19" s="586"/>
      <c r="AX19" s="586"/>
    </row>
    <row r="20" spans="1:50" outlineLevel="1">
      <c r="A20" s="477">
        <v>12</v>
      </c>
      <c r="B20" s="478"/>
      <c r="C20" s="479" t="s">
        <v>3955</v>
      </c>
      <c r="D20" s="480" t="s">
        <v>445</v>
      </c>
      <c r="E20" s="481">
        <v>3</v>
      </c>
      <c r="F20" s="475">
        <f t="shared" si="0"/>
        <v>0</v>
      </c>
      <c r="G20" s="475">
        <f t="shared" si="5"/>
        <v>0</v>
      </c>
      <c r="H20" s="468"/>
      <c r="I20" s="475">
        <f t="shared" si="2"/>
        <v>0</v>
      </c>
      <c r="J20" s="468"/>
      <c r="K20" s="470">
        <f t="shared" si="3"/>
        <v>0</v>
      </c>
      <c r="L20" s="471">
        <v>21</v>
      </c>
      <c r="M20" s="471">
        <f t="shared" si="4"/>
        <v>0</v>
      </c>
      <c r="N20" s="585"/>
      <c r="O20" s="586"/>
      <c r="P20" s="586"/>
      <c r="Q20" s="586"/>
      <c r="R20" s="586"/>
      <c r="S20" s="586"/>
      <c r="T20" s="586"/>
      <c r="U20" s="586"/>
      <c r="V20" s="586"/>
      <c r="W20" s="586"/>
      <c r="X20" s="586"/>
      <c r="Y20" s="586"/>
      <c r="Z20" s="586"/>
      <c r="AA20" s="586"/>
      <c r="AB20" s="586"/>
      <c r="AC20" s="586"/>
      <c r="AD20" s="586"/>
      <c r="AE20" s="586"/>
      <c r="AF20" s="586"/>
      <c r="AG20" s="586"/>
      <c r="AH20" s="586"/>
      <c r="AI20" s="586"/>
      <c r="AJ20" s="586"/>
      <c r="AK20" s="586"/>
      <c r="AL20" s="586"/>
      <c r="AM20" s="586"/>
      <c r="AN20" s="586"/>
      <c r="AO20" s="586"/>
      <c r="AP20" s="586"/>
      <c r="AQ20" s="586"/>
      <c r="AR20" s="586"/>
      <c r="AS20" s="586"/>
      <c r="AT20" s="586"/>
      <c r="AU20" s="586"/>
      <c r="AV20" s="586"/>
      <c r="AW20" s="586"/>
      <c r="AX20" s="586"/>
    </row>
    <row r="21" spans="1:50" ht="22.5" outlineLevel="1">
      <c r="A21" s="477">
        <v>13</v>
      </c>
      <c r="B21" s="478"/>
      <c r="C21" s="479" t="s">
        <v>3956</v>
      </c>
      <c r="D21" s="480" t="s">
        <v>218</v>
      </c>
      <c r="E21" s="481">
        <v>320</v>
      </c>
      <c r="F21" s="475">
        <f t="shared" si="0"/>
        <v>0</v>
      </c>
      <c r="G21" s="475">
        <f t="shared" si="5"/>
        <v>0</v>
      </c>
      <c r="H21" s="468"/>
      <c r="I21" s="475">
        <f t="shared" si="2"/>
        <v>0</v>
      </c>
      <c r="J21" s="468"/>
      <c r="K21" s="470">
        <f t="shared" si="3"/>
        <v>0</v>
      </c>
      <c r="L21" s="471">
        <v>21</v>
      </c>
      <c r="M21" s="471">
        <f t="shared" si="4"/>
        <v>0</v>
      </c>
      <c r="N21" s="585"/>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6"/>
    </row>
    <row r="22" spans="1:50" outlineLevel="1">
      <c r="A22" s="477">
        <v>14</v>
      </c>
      <c r="B22" s="478"/>
      <c r="C22" s="479" t="s">
        <v>3957</v>
      </c>
      <c r="D22" s="480" t="s">
        <v>218</v>
      </c>
      <c r="E22" s="481">
        <v>700</v>
      </c>
      <c r="F22" s="475">
        <f t="shared" si="0"/>
        <v>0</v>
      </c>
      <c r="G22" s="475">
        <f t="shared" si="5"/>
        <v>0</v>
      </c>
      <c r="H22" s="468"/>
      <c r="I22" s="475">
        <f t="shared" si="2"/>
        <v>0</v>
      </c>
      <c r="J22" s="468"/>
      <c r="K22" s="470">
        <f t="shared" si="3"/>
        <v>0</v>
      </c>
      <c r="L22" s="471">
        <v>21</v>
      </c>
      <c r="M22" s="471">
        <f t="shared" si="4"/>
        <v>0</v>
      </c>
      <c r="N22" s="585"/>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6"/>
    </row>
    <row r="23" spans="1:50" ht="22.5" outlineLevel="1">
      <c r="A23" s="477">
        <v>15</v>
      </c>
      <c r="B23" s="478" t="s">
        <v>3239</v>
      </c>
      <c r="C23" s="479" t="s">
        <v>3240</v>
      </c>
      <c r="D23" s="480" t="s">
        <v>218</v>
      </c>
      <c r="E23" s="481">
        <v>315</v>
      </c>
      <c r="F23" s="475">
        <f t="shared" si="0"/>
        <v>0</v>
      </c>
      <c r="G23" s="475">
        <f t="shared" si="5"/>
        <v>0</v>
      </c>
      <c r="H23" s="468"/>
      <c r="I23" s="475">
        <f t="shared" si="2"/>
        <v>0</v>
      </c>
      <c r="J23" s="468"/>
      <c r="K23" s="470">
        <f t="shared" si="3"/>
        <v>0</v>
      </c>
      <c r="L23" s="471">
        <v>21</v>
      </c>
      <c r="M23" s="471">
        <f t="shared" si="4"/>
        <v>0</v>
      </c>
      <c r="N23" s="585"/>
      <c r="O23" s="586"/>
      <c r="P23" s="586"/>
      <c r="Q23" s="586"/>
      <c r="R23" s="586"/>
      <c r="S23" s="586"/>
      <c r="T23" s="586"/>
      <c r="U23" s="586"/>
      <c r="V23" s="586"/>
      <c r="W23" s="586"/>
      <c r="X23" s="586"/>
      <c r="Y23" s="586"/>
      <c r="Z23" s="586"/>
      <c r="AA23" s="586"/>
      <c r="AB23" s="586"/>
      <c r="AC23" s="586"/>
      <c r="AD23" s="586"/>
      <c r="AE23" s="586"/>
      <c r="AF23" s="586"/>
      <c r="AG23" s="586"/>
      <c r="AH23" s="586"/>
      <c r="AI23" s="586"/>
      <c r="AJ23" s="586"/>
      <c r="AK23" s="586"/>
      <c r="AL23" s="586"/>
      <c r="AM23" s="586"/>
      <c r="AN23" s="586"/>
      <c r="AO23" s="586"/>
      <c r="AP23" s="586"/>
      <c r="AQ23" s="586"/>
      <c r="AR23" s="586"/>
      <c r="AS23" s="586"/>
      <c r="AT23" s="586"/>
      <c r="AU23" s="586"/>
      <c r="AV23" s="586"/>
      <c r="AW23" s="586"/>
      <c r="AX23" s="586"/>
    </row>
    <row r="24" spans="1:50" outlineLevel="1">
      <c r="A24" s="477">
        <v>16</v>
      </c>
      <c r="B24" s="478"/>
      <c r="C24" s="479" t="s">
        <v>3958</v>
      </c>
      <c r="D24" s="480" t="s">
        <v>445</v>
      </c>
      <c r="E24" s="481">
        <v>1</v>
      </c>
      <c r="F24" s="475">
        <f t="shared" si="0"/>
        <v>0</v>
      </c>
      <c r="G24" s="475">
        <f t="shared" si="5"/>
        <v>0</v>
      </c>
      <c r="H24" s="468"/>
      <c r="I24" s="475">
        <f t="shared" si="2"/>
        <v>0</v>
      </c>
      <c r="J24" s="468"/>
      <c r="K24" s="470">
        <f t="shared" si="3"/>
        <v>0</v>
      </c>
      <c r="L24" s="471">
        <v>21</v>
      </c>
      <c r="M24" s="471">
        <f t="shared" si="4"/>
        <v>0</v>
      </c>
      <c r="N24" s="585"/>
      <c r="O24" s="586"/>
      <c r="P24" s="586"/>
      <c r="Q24" s="586"/>
      <c r="R24" s="586"/>
      <c r="S24" s="586"/>
      <c r="T24" s="586"/>
      <c r="U24" s="586"/>
      <c r="V24" s="586"/>
      <c r="W24" s="586"/>
      <c r="X24" s="586"/>
      <c r="Y24" s="586"/>
      <c r="Z24" s="586"/>
      <c r="AA24" s="586"/>
      <c r="AB24" s="586"/>
      <c r="AC24" s="586"/>
      <c r="AD24" s="586"/>
      <c r="AE24" s="586"/>
      <c r="AF24" s="586"/>
      <c r="AG24" s="586"/>
      <c r="AH24" s="586"/>
      <c r="AI24" s="586"/>
      <c r="AJ24" s="586"/>
      <c r="AK24" s="586"/>
      <c r="AL24" s="586"/>
      <c r="AM24" s="586"/>
      <c r="AN24" s="586"/>
      <c r="AO24" s="586"/>
      <c r="AP24" s="586"/>
      <c r="AQ24" s="586"/>
      <c r="AR24" s="586"/>
      <c r="AS24" s="586"/>
      <c r="AT24" s="586"/>
      <c r="AU24" s="586"/>
      <c r="AV24" s="586"/>
      <c r="AW24" s="586"/>
      <c r="AX24" s="586"/>
    </row>
    <row r="25" spans="1:50" outlineLevel="1">
      <c r="A25" s="477">
        <v>17</v>
      </c>
      <c r="B25" s="478"/>
      <c r="C25" s="479" t="s">
        <v>3903</v>
      </c>
      <c r="D25" s="480" t="s">
        <v>445</v>
      </c>
      <c r="E25" s="481">
        <v>1</v>
      </c>
      <c r="F25" s="475">
        <f t="shared" si="0"/>
        <v>0</v>
      </c>
      <c r="G25" s="475">
        <f t="shared" ref="G25:G26" si="6">ROUND(E25*F25,2)</f>
        <v>0</v>
      </c>
      <c r="H25" s="468"/>
      <c r="I25" s="475">
        <f t="shared" si="2"/>
        <v>0</v>
      </c>
      <c r="J25" s="468"/>
      <c r="K25" s="470">
        <f t="shared" si="3"/>
        <v>0</v>
      </c>
      <c r="L25" s="471">
        <v>21</v>
      </c>
      <c r="M25" s="471">
        <f t="shared" si="4"/>
        <v>0</v>
      </c>
      <c r="N25" s="585"/>
      <c r="O25" s="586"/>
      <c r="P25" s="586"/>
      <c r="Q25" s="586"/>
      <c r="R25" s="586"/>
      <c r="S25" s="586"/>
      <c r="T25" s="586"/>
      <c r="U25" s="586"/>
      <c r="V25" s="586"/>
      <c r="W25" s="586"/>
      <c r="X25" s="586"/>
      <c r="Y25" s="586"/>
      <c r="Z25" s="586"/>
      <c r="AA25" s="586"/>
      <c r="AB25" s="586"/>
      <c r="AC25" s="586"/>
      <c r="AD25" s="586"/>
      <c r="AE25" s="586"/>
      <c r="AF25" s="586"/>
      <c r="AG25" s="586"/>
      <c r="AH25" s="586"/>
      <c r="AI25" s="586"/>
      <c r="AJ25" s="586"/>
      <c r="AK25" s="586"/>
      <c r="AL25" s="586"/>
      <c r="AM25" s="586"/>
      <c r="AN25" s="586"/>
      <c r="AO25" s="586"/>
      <c r="AP25" s="586"/>
      <c r="AQ25" s="586"/>
      <c r="AR25" s="586"/>
      <c r="AS25" s="586"/>
      <c r="AT25" s="586"/>
      <c r="AU25" s="586"/>
      <c r="AV25" s="586"/>
      <c r="AW25" s="586"/>
      <c r="AX25" s="586"/>
    </row>
    <row r="26" spans="1:50" outlineLevel="1">
      <c r="A26" s="477">
        <v>18</v>
      </c>
      <c r="B26" s="478"/>
      <c r="C26" s="479" t="s">
        <v>3904</v>
      </c>
      <c r="D26" s="480" t="s">
        <v>3792</v>
      </c>
      <c r="E26" s="481">
        <v>1</v>
      </c>
      <c r="F26" s="475">
        <f t="shared" si="0"/>
        <v>0</v>
      </c>
      <c r="G26" s="475">
        <f t="shared" si="6"/>
        <v>0</v>
      </c>
      <c r="H26" s="468"/>
      <c r="I26" s="475">
        <f t="shared" si="2"/>
        <v>0</v>
      </c>
      <c r="J26" s="468"/>
      <c r="K26" s="470">
        <f t="shared" si="3"/>
        <v>0</v>
      </c>
      <c r="L26" s="471">
        <v>21</v>
      </c>
      <c r="M26" s="471">
        <f t="shared" si="4"/>
        <v>0</v>
      </c>
      <c r="N26" s="585"/>
      <c r="O26" s="586"/>
      <c r="P26" s="586"/>
      <c r="Q26" s="586"/>
      <c r="R26" s="586"/>
      <c r="S26" s="586"/>
      <c r="T26" s="586"/>
      <c r="U26" s="586"/>
      <c r="V26" s="586"/>
      <c r="W26" s="586"/>
      <c r="X26" s="586"/>
      <c r="Y26" s="586"/>
      <c r="Z26" s="586"/>
      <c r="AA26" s="586"/>
      <c r="AB26" s="586"/>
      <c r="AC26" s="586"/>
      <c r="AD26" s="586"/>
      <c r="AE26" s="586"/>
      <c r="AF26" s="586"/>
      <c r="AG26" s="586"/>
      <c r="AH26" s="586"/>
      <c r="AI26" s="586"/>
      <c r="AJ26" s="586"/>
      <c r="AK26" s="586"/>
      <c r="AL26" s="586"/>
      <c r="AM26" s="586"/>
      <c r="AN26" s="586"/>
      <c r="AO26" s="586"/>
      <c r="AP26" s="586"/>
      <c r="AQ26" s="586"/>
      <c r="AR26" s="586"/>
      <c r="AS26" s="586"/>
      <c r="AT26" s="586"/>
      <c r="AU26" s="586"/>
      <c r="AV26" s="586"/>
      <c r="AW26" s="586"/>
      <c r="AX26" s="586"/>
    </row>
    <row r="27" spans="1:50" ht="12.75">
      <c r="A27" s="587" t="s">
        <v>3232</v>
      </c>
      <c r="B27" s="588" t="s">
        <v>3262</v>
      </c>
      <c r="C27" s="589" t="s">
        <v>3263</v>
      </c>
      <c r="D27" s="590"/>
      <c r="E27" s="591"/>
      <c r="F27" s="592"/>
      <c r="G27" s="592">
        <f>SUMIF(W28:W35,"&lt;&gt;NOR",G28:G35)</f>
        <v>0</v>
      </c>
      <c r="H27" s="592"/>
      <c r="I27" s="592">
        <f>SUM(I28:I35)</f>
        <v>0</v>
      </c>
      <c r="J27" s="592"/>
      <c r="K27" s="593">
        <f>SUM(K28:K35)</f>
        <v>0</v>
      </c>
      <c r="L27" s="594"/>
      <c r="M27" s="594">
        <f>SUM(M28:M35)</f>
        <v>0</v>
      </c>
      <c r="N27" s="595"/>
      <c r="W27" s="249" t="s">
        <v>3882</v>
      </c>
    </row>
    <row r="28" spans="1:50" ht="22.5" outlineLevel="1">
      <c r="A28" s="477">
        <v>19</v>
      </c>
      <c r="B28" s="478" t="s">
        <v>3907</v>
      </c>
      <c r="C28" s="479" t="s">
        <v>3908</v>
      </c>
      <c r="D28" s="480" t="s">
        <v>258</v>
      </c>
      <c r="E28" s="481">
        <v>0.5</v>
      </c>
      <c r="F28" s="475">
        <f t="shared" ref="F28:F35" si="7">H28+J28</f>
        <v>0</v>
      </c>
      <c r="G28" s="475">
        <f t="shared" ref="G28:G35" si="8">ROUND(E28*F28,2)</f>
        <v>0</v>
      </c>
      <c r="H28" s="468"/>
      <c r="I28" s="475">
        <f t="shared" ref="I28:I35" si="9">ROUND(E28*H28,2)</f>
        <v>0</v>
      </c>
      <c r="J28" s="468"/>
      <c r="K28" s="470">
        <f t="shared" ref="K28:K35" si="10">ROUND(E28*J28,2)</f>
        <v>0</v>
      </c>
      <c r="L28" s="471">
        <v>21</v>
      </c>
      <c r="M28" s="471">
        <f t="shared" ref="M28:M35" si="11">G28*(1+L28/100)</f>
        <v>0</v>
      </c>
      <c r="N28" s="585"/>
      <c r="O28" s="586"/>
      <c r="P28" s="586"/>
      <c r="Q28" s="586"/>
      <c r="R28" s="586"/>
      <c r="S28" s="586"/>
      <c r="T28" s="586"/>
      <c r="U28" s="586"/>
      <c r="V28" s="586"/>
      <c r="W28" s="586" t="s">
        <v>3883</v>
      </c>
      <c r="X28" s="586"/>
      <c r="Y28" s="586"/>
      <c r="Z28" s="586"/>
      <c r="AA28" s="586"/>
      <c r="AB28" s="586"/>
      <c r="AC28" s="586"/>
      <c r="AD28" s="586"/>
      <c r="AE28" s="586"/>
      <c r="AF28" s="586"/>
      <c r="AG28" s="586"/>
      <c r="AH28" s="586"/>
      <c r="AI28" s="586"/>
      <c r="AJ28" s="586"/>
      <c r="AK28" s="586"/>
      <c r="AL28" s="586"/>
      <c r="AM28" s="586"/>
      <c r="AN28" s="586"/>
      <c r="AO28" s="586"/>
      <c r="AP28" s="586"/>
      <c r="AQ28" s="586"/>
      <c r="AR28" s="586"/>
      <c r="AS28" s="586"/>
      <c r="AT28" s="586"/>
      <c r="AU28" s="586"/>
      <c r="AV28" s="586"/>
      <c r="AW28" s="586"/>
      <c r="AX28" s="586"/>
    </row>
    <row r="29" spans="1:50" outlineLevel="1">
      <c r="A29" s="477">
        <v>20</v>
      </c>
      <c r="B29" s="478" t="s">
        <v>3830</v>
      </c>
      <c r="C29" s="479" t="s">
        <v>3831</v>
      </c>
      <c r="D29" s="480" t="s">
        <v>193</v>
      </c>
      <c r="E29" s="481">
        <v>1</v>
      </c>
      <c r="F29" s="475">
        <f t="shared" si="7"/>
        <v>0</v>
      </c>
      <c r="G29" s="475">
        <f t="shared" si="8"/>
        <v>0</v>
      </c>
      <c r="H29" s="468"/>
      <c r="I29" s="475">
        <f t="shared" si="9"/>
        <v>0</v>
      </c>
      <c r="J29" s="468"/>
      <c r="K29" s="470">
        <f t="shared" si="10"/>
        <v>0</v>
      </c>
      <c r="L29" s="471">
        <v>21</v>
      </c>
      <c r="M29" s="471">
        <f t="shared" si="11"/>
        <v>0</v>
      </c>
      <c r="N29" s="585"/>
      <c r="O29" s="586"/>
      <c r="P29" s="586"/>
      <c r="Q29" s="586"/>
      <c r="R29" s="586"/>
      <c r="S29" s="586"/>
      <c r="T29" s="586"/>
      <c r="U29" s="586"/>
      <c r="V29" s="586"/>
      <c r="W29" s="586" t="s">
        <v>3883</v>
      </c>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6"/>
    </row>
    <row r="30" spans="1:50" outlineLevel="1">
      <c r="A30" s="477">
        <v>21</v>
      </c>
      <c r="B30" s="478" t="s">
        <v>3832</v>
      </c>
      <c r="C30" s="479" t="s">
        <v>3833</v>
      </c>
      <c r="D30" s="480" t="s">
        <v>193</v>
      </c>
      <c r="E30" s="481">
        <v>1</v>
      </c>
      <c r="F30" s="475">
        <f t="shared" si="7"/>
        <v>0</v>
      </c>
      <c r="G30" s="475">
        <f t="shared" si="8"/>
        <v>0</v>
      </c>
      <c r="H30" s="468"/>
      <c r="I30" s="475">
        <f t="shared" si="9"/>
        <v>0</v>
      </c>
      <c r="J30" s="468"/>
      <c r="K30" s="470">
        <f t="shared" si="10"/>
        <v>0</v>
      </c>
      <c r="L30" s="471">
        <v>21</v>
      </c>
      <c r="M30" s="471">
        <f t="shared" si="11"/>
        <v>0</v>
      </c>
      <c r="N30" s="585"/>
      <c r="O30" s="586"/>
      <c r="P30" s="586"/>
      <c r="Q30" s="586"/>
      <c r="R30" s="586"/>
      <c r="S30" s="586"/>
      <c r="T30" s="586"/>
      <c r="U30" s="586"/>
      <c r="V30" s="586"/>
      <c r="W30" s="586" t="s">
        <v>3883</v>
      </c>
      <c r="X30" s="586"/>
      <c r="Y30" s="586"/>
      <c r="Z30" s="586"/>
      <c r="AA30" s="586"/>
      <c r="AB30" s="586"/>
      <c r="AC30" s="586"/>
      <c r="AD30" s="586"/>
      <c r="AE30" s="586"/>
      <c r="AF30" s="586"/>
      <c r="AG30" s="586"/>
      <c r="AH30" s="586"/>
      <c r="AI30" s="586"/>
      <c r="AJ30" s="586"/>
      <c r="AK30" s="586"/>
      <c r="AL30" s="586"/>
      <c r="AM30" s="586"/>
      <c r="AN30" s="586"/>
      <c r="AO30" s="586"/>
      <c r="AP30" s="586"/>
      <c r="AQ30" s="586"/>
      <c r="AR30" s="586"/>
      <c r="AS30" s="586"/>
      <c r="AT30" s="586"/>
      <c r="AU30" s="586"/>
      <c r="AV30" s="586"/>
      <c r="AW30" s="586"/>
      <c r="AX30" s="586"/>
    </row>
    <row r="31" spans="1:50" ht="22.5" outlineLevel="1">
      <c r="A31" s="477">
        <v>22</v>
      </c>
      <c r="B31" s="478" t="s">
        <v>3909</v>
      </c>
      <c r="C31" s="479" t="s">
        <v>3910</v>
      </c>
      <c r="D31" s="480" t="s">
        <v>193</v>
      </c>
      <c r="E31" s="481">
        <v>1</v>
      </c>
      <c r="F31" s="475">
        <f t="shared" si="7"/>
        <v>0</v>
      </c>
      <c r="G31" s="475">
        <f t="shared" si="8"/>
        <v>0</v>
      </c>
      <c r="H31" s="468"/>
      <c r="I31" s="475">
        <f t="shared" si="9"/>
        <v>0</v>
      </c>
      <c r="J31" s="468"/>
      <c r="K31" s="470">
        <f t="shared" si="10"/>
        <v>0</v>
      </c>
      <c r="L31" s="471">
        <v>21</v>
      </c>
      <c r="M31" s="471">
        <f t="shared" si="11"/>
        <v>0</v>
      </c>
      <c r="N31" s="585"/>
      <c r="O31" s="586"/>
      <c r="P31" s="586"/>
      <c r="Q31" s="586"/>
      <c r="R31" s="586"/>
      <c r="S31" s="586"/>
      <c r="T31" s="586"/>
      <c r="U31" s="586"/>
      <c r="V31" s="586"/>
      <c r="W31" s="586" t="s">
        <v>3883</v>
      </c>
      <c r="X31" s="586"/>
      <c r="Y31" s="586"/>
      <c r="Z31" s="586"/>
      <c r="AA31" s="586"/>
      <c r="AB31" s="586"/>
      <c r="AC31" s="586"/>
      <c r="AD31" s="586"/>
      <c r="AE31" s="586"/>
      <c r="AF31" s="586"/>
      <c r="AG31" s="586"/>
      <c r="AH31" s="586"/>
      <c r="AI31" s="586"/>
      <c r="AJ31" s="586"/>
      <c r="AK31" s="586"/>
      <c r="AL31" s="586"/>
      <c r="AM31" s="586"/>
      <c r="AN31" s="586"/>
      <c r="AO31" s="586"/>
      <c r="AP31" s="586"/>
      <c r="AQ31" s="586"/>
      <c r="AR31" s="586"/>
      <c r="AS31" s="586"/>
      <c r="AT31" s="586"/>
      <c r="AU31" s="586"/>
      <c r="AV31" s="586"/>
      <c r="AW31" s="586"/>
      <c r="AX31" s="586"/>
    </row>
    <row r="32" spans="1:50" outlineLevel="1">
      <c r="A32" s="477">
        <v>23</v>
      </c>
      <c r="B32" s="478" t="s">
        <v>3834</v>
      </c>
      <c r="C32" s="479" t="s">
        <v>3835</v>
      </c>
      <c r="D32" s="480" t="s">
        <v>218</v>
      </c>
      <c r="E32" s="481">
        <v>310</v>
      </c>
      <c r="F32" s="475">
        <f t="shared" si="7"/>
        <v>0</v>
      </c>
      <c r="G32" s="475">
        <f t="shared" si="8"/>
        <v>0</v>
      </c>
      <c r="H32" s="468"/>
      <c r="I32" s="475">
        <f t="shared" si="9"/>
        <v>0</v>
      </c>
      <c r="J32" s="468"/>
      <c r="K32" s="470">
        <f t="shared" si="10"/>
        <v>0</v>
      </c>
      <c r="L32" s="471">
        <v>21</v>
      </c>
      <c r="M32" s="471">
        <f t="shared" si="11"/>
        <v>0</v>
      </c>
      <c r="N32" s="585"/>
      <c r="O32" s="586"/>
      <c r="P32" s="586"/>
      <c r="Q32" s="586"/>
      <c r="R32" s="586"/>
      <c r="S32" s="586"/>
      <c r="T32" s="586"/>
      <c r="U32" s="586"/>
      <c r="V32" s="586"/>
      <c r="W32" s="586" t="s">
        <v>3883</v>
      </c>
      <c r="X32" s="586"/>
      <c r="Y32" s="586"/>
      <c r="Z32" s="586"/>
      <c r="AA32" s="586"/>
      <c r="AB32" s="586"/>
      <c r="AC32" s="586"/>
      <c r="AD32" s="586"/>
      <c r="AE32" s="586"/>
      <c r="AF32" s="586"/>
      <c r="AG32" s="586"/>
      <c r="AH32" s="586"/>
      <c r="AI32" s="586"/>
      <c r="AJ32" s="586"/>
      <c r="AK32" s="586"/>
      <c r="AL32" s="586"/>
      <c r="AM32" s="586"/>
      <c r="AN32" s="586"/>
      <c r="AO32" s="586"/>
      <c r="AP32" s="586"/>
      <c r="AQ32" s="586"/>
      <c r="AR32" s="586"/>
      <c r="AS32" s="586"/>
      <c r="AT32" s="586"/>
      <c r="AU32" s="586"/>
      <c r="AV32" s="586"/>
      <c r="AW32" s="586"/>
      <c r="AX32" s="586"/>
    </row>
    <row r="33" spans="1:50" ht="22.5" outlineLevel="1">
      <c r="A33" s="477">
        <v>24</v>
      </c>
      <c r="B33" s="478" t="s">
        <v>3272</v>
      </c>
      <c r="C33" s="479" t="s">
        <v>3884</v>
      </c>
      <c r="D33" s="480" t="s">
        <v>218</v>
      </c>
      <c r="E33" s="481">
        <v>310</v>
      </c>
      <c r="F33" s="475">
        <f t="shared" si="7"/>
        <v>0</v>
      </c>
      <c r="G33" s="475">
        <f t="shared" si="8"/>
        <v>0</v>
      </c>
      <c r="H33" s="468"/>
      <c r="I33" s="475">
        <f t="shared" si="9"/>
        <v>0</v>
      </c>
      <c r="J33" s="468"/>
      <c r="K33" s="470">
        <f t="shared" si="10"/>
        <v>0</v>
      </c>
      <c r="L33" s="471">
        <v>21</v>
      </c>
      <c r="M33" s="471">
        <f t="shared" si="11"/>
        <v>0</v>
      </c>
      <c r="N33" s="585"/>
      <c r="O33" s="586"/>
      <c r="P33" s="586"/>
      <c r="Q33" s="586"/>
      <c r="R33" s="586"/>
      <c r="S33" s="586"/>
      <c r="T33" s="586"/>
      <c r="U33" s="586"/>
      <c r="V33" s="586"/>
      <c r="W33" s="586" t="s">
        <v>3883</v>
      </c>
      <c r="X33" s="586"/>
      <c r="Y33" s="586"/>
      <c r="Z33" s="586"/>
      <c r="AA33" s="586"/>
      <c r="AB33" s="586"/>
      <c r="AC33" s="586"/>
      <c r="AD33" s="586"/>
      <c r="AE33" s="586"/>
      <c r="AF33" s="586"/>
      <c r="AG33" s="586"/>
      <c r="AH33" s="586"/>
      <c r="AI33" s="586"/>
      <c r="AJ33" s="586"/>
      <c r="AK33" s="586"/>
      <c r="AL33" s="586"/>
      <c r="AM33" s="586"/>
      <c r="AN33" s="586"/>
      <c r="AO33" s="586"/>
      <c r="AP33" s="586"/>
      <c r="AQ33" s="586"/>
      <c r="AR33" s="586"/>
      <c r="AS33" s="586"/>
      <c r="AT33" s="586"/>
      <c r="AU33" s="586"/>
      <c r="AV33" s="586"/>
      <c r="AW33" s="586"/>
      <c r="AX33" s="586"/>
    </row>
    <row r="34" spans="1:50" ht="22.5" outlineLevel="1">
      <c r="A34" s="477">
        <v>25</v>
      </c>
      <c r="B34" s="478" t="s">
        <v>3281</v>
      </c>
      <c r="C34" s="479" t="s">
        <v>3885</v>
      </c>
      <c r="D34" s="480" t="s">
        <v>218</v>
      </c>
      <c r="E34" s="481">
        <v>310</v>
      </c>
      <c r="F34" s="475">
        <f t="shared" si="7"/>
        <v>0</v>
      </c>
      <c r="G34" s="475">
        <f t="shared" si="8"/>
        <v>0</v>
      </c>
      <c r="H34" s="468"/>
      <c r="I34" s="475">
        <f t="shared" si="9"/>
        <v>0</v>
      </c>
      <c r="J34" s="468"/>
      <c r="K34" s="470">
        <f t="shared" si="10"/>
        <v>0</v>
      </c>
      <c r="L34" s="471">
        <v>21</v>
      </c>
      <c r="M34" s="471">
        <f t="shared" si="11"/>
        <v>0</v>
      </c>
      <c r="N34" s="585"/>
      <c r="O34" s="586"/>
      <c r="P34" s="586"/>
      <c r="Q34" s="586"/>
      <c r="R34" s="586"/>
      <c r="S34" s="586"/>
      <c r="T34" s="586"/>
      <c r="U34" s="586"/>
      <c r="V34" s="586"/>
      <c r="W34" s="586" t="s">
        <v>3883</v>
      </c>
      <c r="X34" s="586"/>
      <c r="Y34" s="586"/>
      <c r="Z34" s="586"/>
      <c r="AA34" s="586"/>
      <c r="AB34" s="586"/>
      <c r="AC34" s="586"/>
      <c r="AD34" s="586"/>
      <c r="AE34" s="586"/>
      <c r="AF34" s="586"/>
      <c r="AG34" s="586"/>
      <c r="AH34" s="586"/>
      <c r="AI34" s="586"/>
      <c r="AJ34" s="586"/>
      <c r="AK34" s="586"/>
      <c r="AL34" s="586"/>
      <c r="AM34" s="586"/>
      <c r="AN34" s="586"/>
      <c r="AO34" s="586"/>
      <c r="AP34" s="586"/>
      <c r="AQ34" s="586"/>
      <c r="AR34" s="586"/>
      <c r="AS34" s="586"/>
      <c r="AT34" s="586"/>
      <c r="AU34" s="586"/>
      <c r="AV34" s="586"/>
      <c r="AW34" s="586"/>
      <c r="AX34" s="586"/>
    </row>
    <row r="35" spans="1:50" outlineLevel="1">
      <c r="A35" s="477">
        <v>26</v>
      </c>
      <c r="B35" s="478" t="s">
        <v>3836</v>
      </c>
      <c r="C35" s="479" t="s">
        <v>3837</v>
      </c>
      <c r="D35" s="480" t="s">
        <v>218</v>
      </c>
      <c r="E35" s="481">
        <v>310</v>
      </c>
      <c r="F35" s="475">
        <f t="shared" si="7"/>
        <v>0</v>
      </c>
      <c r="G35" s="475">
        <f t="shared" si="8"/>
        <v>0</v>
      </c>
      <c r="H35" s="468"/>
      <c r="I35" s="475">
        <f t="shared" si="9"/>
        <v>0</v>
      </c>
      <c r="J35" s="468"/>
      <c r="K35" s="470">
        <f t="shared" si="10"/>
        <v>0</v>
      </c>
      <c r="L35" s="471">
        <v>21</v>
      </c>
      <c r="M35" s="471">
        <f t="shared" si="11"/>
        <v>0</v>
      </c>
      <c r="N35" s="585"/>
      <c r="O35" s="586"/>
      <c r="P35" s="586"/>
      <c r="Q35" s="586"/>
      <c r="R35" s="586"/>
      <c r="S35" s="586"/>
      <c r="T35" s="586"/>
      <c r="U35" s="586"/>
      <c r="V35" s="586"/>
      <c r="W35" s="586" t="s">
        <v>3883</v>
      </c>
      <c r="X35" s="586"/>
      <c r="Y35" s="586"/>
      <c r="Z35" s="586"/>
      <c r="AA35" s="586"/>
      <c r="AB35" s="586"/>
      <c r="AC35" s="586"/>
      <c r="AD35" s="586"/>
      <c r="AE35" s="586"/>
      <c r="AF35" s="586"/>
      <c r="AG35" s="586"/>
      <c r="AH35" s="586"/>
      <c r="AI35" s="586"/>
      <c r="AJ35" s="586"/>
      <c r="AK35" s="586"/>
      <c r="AL35" s="586"/>
      <c r="AM35" s="586"/>
      <c r="AN35" s="586"/>
      <c r="AO35" s="586"/>
      <c r="AP35" s="586"/>
      <c r="AQ35" s="586"/>
      <c r="AR35" s="586"/>
      <c r="AS35" s="586"/>
      <c r="AT35" s="586"/>
      <c r="AU35" s="586"/>
      <c r="AV35" s="586"/>
      <c r="AW35" s="586"/>
      <c r="AX35" s="586"/>
    </row>
    <row r="36" spans="1:50" ht="12.75">
      <c r="A36" s="587" t="s">
        <v>3232</v>
      </c>
      <c r="B36" s="588" t="s">
        <v>3838</v>
      </c>
      <c r="C36" s="589" t="s">
        <v>3911</v>
      </c>
      <c r="D36" s="590"/>
      <c r="E36" s="591"/>
      <c r="F36" s="592"/>
      <c r="G36" s="592">
        <f>SUMIF(W37:W38,"&lt;&gt;NOR",G37:G38)</f>
        <v>0</v>
      </c>
      <c r="H36" s="592"/>
      <c r="I36" s="592">
        <f>SUM(I37:I38)</f>
        <v>0</v>
      </c>
      <c r="J36" s="592"/>
      <c r="K36" s="593">
        <f>SUM(K37:K38)</f>
        <v>0</v>
      </c>
      <c r="L36" s="594"/>
      <c r="M36" s="594">
        <f>SUM(M37:M38)</f>
        <v>0</v>
      </c>
      <c r="N36" s="595"/>
      <c r="W36" s="249" t="s">
        <v>3882</v>
      </c>
    </row>
    <row r="37" spans="1:50" outlineLevel="1">
      <c r="A37" s="477">
        <v>27</v>
      </c>
      <c r="B37" s="478" t="s">
        <v>3912</v>
      </c>
      <c r="C37" s="479" t="s">
        <v>3913</v>
      </c>
      <c r="D37" s="480" t="s">
        <v>267</v>
      </c>
      <c r="E37" s="481">
        <v>0.5</v>
      </c>
      <c r="F37" s="475">
        <f>H37+J37</f>
        <v>0</v>
      </c>
      <c r="G37" s="475">
        <f>ROUND(E37*F37,2)</f>
        <v>0</v>
      </c>
      <c r="H37" s="468"/>
      <c r="I37" s="475">
        <f>ROUND(E37*H37,2)</f>
        <v>0</v>
      </c>
      <c r="J37" s="468"/>
      <c r="K37" s="470">
        <f>ROUND(E37*J37,2)</f>
        <v>0</v>
      </c>
      <c r="L37" s="471">
        <v>21</v>
      </c>
      <c r="M37" s="471">
        <f>G37*(1+L37/100)</f>
        <v>0</v>
      </c>
      <c r="N37" s="585"/>
      <c r="O37" s="586"/>
      <c r="P37" s="586"/>
      <c r="Q37" s="586"/>
      <c r="R37" s="586"/>
      <c r="S37" s="586"/>
      <c r="T37" s="586"/>
      <c r="U37" s="586"/>
      <c r="V37" s="586"/>
      <c r="W37" s="586" t="s">
        <v>3914</v>
      </c>
      <c r="X37" s="586"/>
      <c r="Y37" s="586"/>
      <c r="Z37" s="586"/>
      <c r="AA37" s="586"/>
      <c r="AB37" s="586"/>
      <c r="AC37" s="586"/>
      <c r="AD37" s="586"/>
      <c r="AE37" s="586"/>
      <c r="AF37" s="586"/>
      <c r="AG37" s="586"/>
      <c r="AH37" s="586"/>
      <c r="AI37" s="586"/>
      <c r="AJ37" s="586"/>
      <c r="AK37" s="586"/>
      <c r="AL37" s="586"/>
      <c r="AM37" s="586"/>
      <c r="AN37" s="586"/>
      <c r="AO37" s="586"/>
      <c r="AP37" s="586"/>
      <c r="AQ37" s="586"/>
      <c r="AR37" s="586"/>
      <c r="AS37" s="586"/>
      <c r="AT37" s="586"/>
      <c r="AU37" s="586"/>
      <c r="AV37" s="586"/>
      <c r="AW37" s="586"/>
      <c r="AX37" s="586"/>
    </row>
    <row r="38" spans="1:50" outlineLevel="1">
      <c r="A38" s="477">
        <v>28</v>
      </c>
      <c r="B38" s="478" t="s">
        <v>3915</v>
      </c>
      <c r="C38" s="479" t="s">
        <v>3916</v>
      </c>
      <c r="D38" s="480" t="s">
        <v>267</v>
      </c>
      <c r="E38" s="481">
        <v>0.5</v>
      </c>
      <c r="F38" s="475">
        <f>H38+J38</f>
        <v>0</v>
      </c>
      <c r="G38" s="475">
        <f>ROUND(E38*F38,2)</f>
        <v>0</v>
      </c>
      <c r="H38" s="468"/>
      <c r="I38" s="475">
        <f>ROUND(E38*H38,2)</f>
        <v>0</v>
      </c>
      <c r="J38" s="468"/>
      <c r="K38" s="470">
        <f>ROUND(E38*J38,2)</f>
        <v>0</v>
      </c>
      <c r="L38" s="471">
        <v>21</v>
      </c>
      <c r="M38" s="471">
        <f>G38*(1+L38/100)</f>
        <v>0</v>
      </c>
      <c r="N38" s="585"/>
      <c r="O38" s="586"/>
      <c r="P38" s="586"/>
      <c r="Q38" s="586"/>
      <c r="R38" s="586"/>
      <c r="S38" s="586"/>
      <c r="T38" s="586"/>
      <c r="U38" s="586"/>
      <c r="V38" s="586"/>
      <c r="W38" s="586" t="s">
        <v>3914</v>
      </c>
      <c r="X38" s="586"/>
      <c r="Y38" s="586"/>
      <c r="Z38" s="586"/>
      <c r="AA38" s="586"/>
      <c r="AB38" s="586"/>
      <c r="AC38" s="586"/>
      <c r="AD38" s="586"/>
      <c r="AE38" s="586"/>
      <c r="AF38" s="586"/>
      <c r="AG38" s="586"/>
      <c r="AH38" s="586"/>
      <c r="AI38" s="586"/>
      <c r="AJ38" s="586"/>
      <c r="AK38" s="586"/>
      <c r="AL38" s="586"/>
      <c r="AM38" s="586"/>
      <c r="AN38" s="586"/>
      <c r="AO38" s="586"/>
      <c r="AP38" s="586"/>
      <c r="AQ38" s="586"/>
      <c r="AR38" s="586"/>
      <c r="AS38" s="586"/>
      <c r="AT38" s="586"/>
      <c r="AU38" s="586"/>
      <c r="AV38" s="586"/>
      <c r="AW38" s="586"/>
      <c r="AX38" s="586"/>
    </row>
    <row r="39" spans="1:50" ht="12.75">
      <c r="A39" s="587" t="s">
        <v>3232</v>
      </c>
      <c r="B39" s="588" t="s">
        <v>3310</v>
      </c>
      <c r="C39" s="589" t="s">
        <v>3311</v>
      </c>
      <c r="D39" s="590"/>
      <c r="E39" s="591"/>
      <c r="F39" s="592"/>
      <c r="G39" s="592">
        <f>SUMIF(W40:W46,"&lt;&gt;NOR",G40:G46)</f>
        <v>0</v>
      </c>
      <c r="H39" s="592"/>
      <c r="I39" s="592">
        <f>SUM(I40:I46)</f>
        <v>0</v>
      </c>
      <c r="J39" s="592"/>
      <c r="K39" s="593">
        <f>SUM(K40:K46)</f>
        <v>0</v>
      </c>
      <c r="L39" s="594"/>
      <c r="M39" s="594">
        <f>SUM(M40:M46)</f>
        <v>0</v>
      </c>
      <c r="N39" s="595"/>
      <c r="W39" s="249" t="s">
        <v>3882</v>
      </c>
    </row>
    <row r="40" spans="1:50" outlineLevel="1">
      <c r="A40" s="477">
        <v>29</v>
      </c>
      <c r="B40" s="478" t="s">
        <v>3917</v>
      </c>
      <c r="C40" s="479" t="s">
        <v>3918</v>
      </c>
      <c r="D40" s="480" t="s">
        <v>3293</v>
      </c>
      <c r="E40" s="481">
        <v>1</v>
      </c>
      <c r="F40" s="475">
        <f t="shared" ref="F40:F46" si="12">H40+J40</f>
        <v>0</v>
      </c>
      <c r="G40" s="475">
        <f t="shared" ref="G40:G46" si="13">ROUND(E40*F40,2)</f>
        <v>0</v>
      </c>
      <c r="H40" s="468"/>
      <c r="I40" s="475">
        <f t="shared" ref="I40:I46" si="14">ROUND(E40*H40,2)</f>
        <v>0</v>
      </c>
      <c r="J40" s="468"/>
      <c r="K40" s="470">
        <f t="shared" ref="K40:K46" si="15">ROUND(E40*J40,2)</f>
        <v>0</v>
      </c>
      <c r="L40" s="471">
        <v>21</v>
      </c>
      <c r="M40" s="471">
        <f t="shared" ref="M40:M46" si="16">G40*(1+L40/100)</f>
        <v>0</v>
      </c>
      <c r="N40" s="585"/>
      <c r="O40" s="586"/>
      <c r="P40" s="586"/>
      <c r="Q40" s="586"/>
      <c r="R40" s="586"/>
      <c r="S40" s="586"/>
      <c r="T40" s="586"/>
      <c r="U40" s="586"/>
      <c r="V40" s="586"/>
      <c r="W40" s="586" t="s">
        <v>3919</v>
      </c>
      <c r="X40" s="586"/>
      <c r="Y40" s="586"/>
      <c r="Z40" s="586"/>
      <c r="AA40" s="586"/>
      <c r="AB40" s="586"/>
      <c r="AC40" s="586"/>
      <c r="AD40" s="586"/>
      <c r="AE40" s="586"/>
      <c r="AF40" s="586"/>
      <c r="AG40" s="586"/>
      <c r="AH40" s="586"/>
      <c r="AI40" s="586"/>
      <c r="AJ40" s="586"/>
      <c r="AK40" s="586"/>
      <c r="AL40" s="586"/>
      <c r="AM40" s="586"/>
      <c r="AN40" s="586"/>
      <c r="AO40" s="586"/>
      <c r="AP40" s="586"/>
      <c r="AQ40" s="586"/>
      <c r="AR40" s="586"/>
      <c r="AS40" s="586"/>
      <c r="AT40" s="586"/>
      <c r="AU40" s="586"/>
      <c r="AV40" s="586"/>
      <c r="AW40" s="586"/>
      <c r="AX40" s="586"/>
    </row>
    <row r="41" spans="1:50" outlineLevel="1">
      <c r="A41" s="477">
        <v>30</v>
      </c>
      <c r="B41" s="478" t="s">
        <v>3920</v>
      </c>
      <c r="C41" s="479" t="s">
        <v>390</v>
      </c>
      <c r="D41" s="480" t="s">
        <v>3293</v>
      </c>
      <c r="E41" s="481">
        <v>1</v>
      </c>
      <c r="F41" s="475">
        <f t="shared" si="12"/>
        <v>0</v>
      </c>
      <c r="G41" s="475">
        <f t="shared" si="13"/>
        <v>0</v>
      </c>
      <c r="H41" s="468"/>
      <c r="I41" s="475">
        <f t="shared" si="14"/>
        <v>0</v>
      </c>
      <c r="J41" s="468"/>
      <c r="K41" s="470">
        <f t="shared" si="15"/>
        <v>0</v>
      </c>
      <c r="L41" s="471">
        <v>21</v>
      </c>
      <c r="M41" s="471">
        <f t="shared" si="16"/>
        <v>0</v>
      </c>
      <c r="N41" s="585"/>
      <c r="O41" s="586"/>
      <c r="P41" s="586"/>
      <c r="Q41" s="586"/>
      <c r="R41" s="586"/>
      <c r="S41" s="586"/>
      <c r="T41" s="586"/>
      <c r="U41" s="586"/>
      <c r="V41" s="586"/>
      <c r="W41" s="586" t="s">
        <v>3919</v>
      </c>
      <c r="X41" s="586"/>
      <c r="Y41" s="586"/>
      <c r="Z41" s="586"/>
      <c r="AA41" s="586"/>
      <c r="AB41" s="586"/>
      <c r="AC41" s="586"/>
      <c r="AD41" s="586"/>
      <c r="AE41" s="586"/>
      <c r="AF41" s="586"/>
      <c r="AG41" s="586"/>
      <c r="AH41" s="586"/>
      <c r="AI41" s="586"/>
      <c r="AJ41" s="586"/>
      <c r="AK41" s="586"/>
      <c r="AL41" s="586"/>
      <c r="AM41" s="586"/>
      <c r="AN41" s="586"/>
      <c r="AO41" s="586"/>
      <c r="AP41" s="586"/>
      <c r="AQ41" s="586"/>
      <c r="AR41" s="586"/>
      <c r="AS41" s="586"/>
      <c r="AT41" s="586"/>
      <c r="AU41" s="586"/>
      <c r="AV41" s="586"/>
      <c r="AW41" s="586"/>
      <c r="AX41" s="586"/>
    </row>
    <row r="42" spans="1:50" outlineLevel="1">
      <c r="A42" s="477">
        <v>31</v>
      </c>
      <c r="B42" s="478" t="s">
        <v>3921</v>
      </c>
      <c r="C42" s="479" t="s">
        <v>3922</v>
      </c>
      <c r="D42" s="480" t="s">
        <v>3293</v>
      </c>
      <c r="E42" s="481">
        <v>1</v>
      </c>
      <c r="F42" s="475">
        <f t="shared" si="12"/>
        <v>0</v>
      </c>
      <c r="G42" s="475">
        <f t="shared" si="13"/>
        <v>0</v>
      </c>
      <c r="H42" s="468"/>
      <c r="I42" s="475">
        <f t="shared" si="14"/>
        <v>0</v>
      </c>
      <c r="J42" s="468"/>
      <c r="K42" s="470">
        <f t="shared" si="15"/>
        <v>0</v>
      </c>
      <c r="L42" s="471">
        <v>21</v>
      </c>
      <c r="M42" s="471">
        <f t="shared" si="16"/>
        <v>0</v>
      </c>
      <c r="N42" s="585"/>
      <c r="O42" s="586"/>
      <c r="P42" s="586"/>
      <c r="Q42" s="586"/>
      <c r="R42" s="586"/>
      <c r="S42" s="586"/>
      <c r="T42" s="586"/>
      <c r="U42" s="586"/>
      <c r="V42" s="586"/>
      <c r="W42" s="586" t="s">
        <v>3919</v>
      </c>
      <c r="X42" s="586"/>
      <c r="Y42" s="586"/>
      <c r="Z42" s="586"/>
      <c r="AA42" s="586"/>
      <c r="AB42" s="586"/>
      <c r="AC42" s="586"/>
      <c r="AD42" s="586"/>
      <c r="AE42" s="586"/>
      <c r="AF42" s="586"/>
      <c r="AG42" s="586"/>
      <c r="AH42" s="586"/>
      <c r="AI42" s="586"/>
      <c r="AJ42" s="586"/>
      <c r="AK42" s="586"/>
      <c r="AL42" s="586"/>
      <c r="AM42" s="586"/>
      <c r="AN42" s="586"/>
      <c r="AO42" s="586"/>
      <c r="AP42" s="586"/>
      <c r="AQ42" s="586"/>
      <c r="AR42" s="586"/>
      <c r="AS42" s="586"/>
      <c r="AT42" s="586"/>
      <c r="AU42" s="586"/>
      <c r="AV42" s="586"/>
      <c r="AW42" s="586"/>
      <c r="AX42" s="586"/>
    </row>
    <row r="43" spans="1:50" outlineLevel="1">
      <c r="A43" s="477">
        <v>32</v>
      </c>
      <c r="B43" s="478" t="s">
        <v>3923</v>
      </c>
      <c r="C43" s="479" t="s">
        <v>3924</v>
      </c>
      <c r="D43" s="480" t="s">
        <v>3925</v>
      </c>
      <c r="E43" s="481">
        <v>1</v>
      </c>
      <c r="F43" s="475">
        <f t="shared" si="12"/>
        <v>0</v>
      </c>
      <c r="G43" s="475">
        <f t="shared" si="13"/>
        <v>0</v>
      </c>
      <c r="H43" s="468"/>
      <c r="I43" s="475">
        <f t="shared" si="14"/>
        <v>0</v>
      </c>
      <c r="J43" s="468"/>
      <c r="K43" s="470">
        <f t="shared" si="15"/>
        <v>0</v>
      </c>
      <c r="L43" s="471">
        <v>21</v>
      </c>
      <c r="M43" s="471">
        <f t="shared" si="16"/>
        <v>0</v>
      </c>
      <c r="N43" s="585"/>
      <c r="O43" s="586"/>
      <c r="P43" s="586"/>
      <c r="Q43" s="586"/>
      <c r="R43" s="586"/>
      <c r="S43" s="586"/>
      <c r="T43" s="586"/>
      <c r="U43" s="586"/>
      <c r="V43" s="586"/>
      <c r="W43" s="586" t="s">
        <v>3926</v>
      </c>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6"/>
    </row>
    <row r="44" spans="1:50" outlineLevel="1">
      <c r="A44" s="477">
        <v>33</v>
      </c>
      <c r="B44" s="478"/>
      <c r="C44" s="479" t="s">
        <v>3300</v>
      </c>
      <c r="D44" s="480" t="s">
        <v>393</v>
      </c>
      <c r="E44" s="481">
        <v>1</v>
      </c>
      <c r="F44" s="475">
        <f>H44+J44</f>
        <v>0</v>
      </c>
      <c r="G44" s="475">
        <f>ROUND(E44*F44,2)</f>
        <v>0</v>
      </c>
      <c r="H44" s="468"/>
      <c r="I44" s="475">
        <f t="shared" si="14"/>
        <v>0</v>
      </c>
      <c r="J44" s="468"/>
      <c r="K44" s="470">
        <f t="shared" si="15"/>
        <v>0</v>
      </c>
      <c r="L44" s="471">
        <v>21</v>
      </c>
      <c r="M44" s="471">
        <f t="shared" si="16"/>
        <v>0</v>
      </c>
      <c r="N44" s="585"/>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row>
    <row r="45" spans="1:50" outlineLevel="1">
      <c r="A45" s="477">
        <v>34</v>
      </c>
      <c r="B45" s="478"/>
      <c r="C45" s="479" t="s">
        <v>3301</v>
      </c>
      <c r="D45" s="480" t="s">
        <v>393</v>
      </c>
      <c r="E45" s="481">
        <v>1</v>
      </c>
      <c r="F45" s="475">
        <f t="shared" ref="F45" si="17">H45+J45</f>
        <v>0</v>
      </c>
      <c r="G45" s="475">
        <f t="shared" ref="G45" si="18">ROUND(E45*F45,2)</f>
        <v>0</v>
      </c>
      <c r="H45" s="468"/>
      <c r="I45" s="475">
        <f t="shared" si="14"/>
        <v>0</v>
      </c>
      <c r="J45" s="468"/>
      <c r="K45" s="470">
        <f t="shared" si="15"/>
        <v>0</v>
      </c>
      <c r="L45" s="471">
        <v>21</v>
      </c>
      <c r="M45" s="471">
        <f t="shared" si="16"/>
        <v>0</v>
      </c>
      <c r="N45" s="585"/>
      <c r="O45" s="586"/>
      <c r="P45" s="586"/>
      <c r="Q45" s="586"/>
      <c r="R45" s="586"/>
      <c r="S45" s="586"/>
      <c r="T45" s="586"/>
      <c r="U45" s="586"/>
      <c r="V45" s="586"/>
      <c r="W45" s="586"/>
      <c r="X45" s="586"/>
      <c r="Y45" s="586"/>
      <c r="Z45" s="586"/>
      <c r="AA45" s="586"/>
      <c r="AB45" s="586"/>
      <c r="AC45" s="586"/>
      <c r="AD45" s="586"/>
      <c r="AE45" s="586"/>
      <c r="AF45" s="586"/>
      <c r="AG45" s="586"/>
      <c r="AH45" s="586"/>
      <c r="AI45" s="586"/>
      <c r="AJ45" s="586"/>
      <c r="AK45" s="586"/>
      <c r="AL45" s="586"/>
      <c r="AM45" s="586"/>
      <c r="AN45" s="586"/>
      <c r="AO45" s="586"/>
      <c r="AP45" s="586"/>
      <c r="AQ45" s="586"/>
      <c r="AR45" s="586"/>
      <c r="AS45" s="586"/>
      <c r="AT45" s="586"/>
      <c r="AU45" s="586"/>
      <c r="AV45" s="586"/>
      <c r="AW45" s="586"/>
    </row>
    <row r="46" spans="1:50" outlineLevel="1">
      <c r="A46" s="477">
        <v>35</v>
      </c>
      <c r="B46" s="478" t="s">
        <v>3302</v>
      </c>
      <c r="C46" s="479" t="s">
        <v>3303</v>
      </c>
      <c r="D46" s="480" t="s">
        <v>393</v>
      </c>
      <c r="E46" s="481">
        <v>1</v>
      </c>
      <c r="F46" s="475">
        <f t="shared" si="12"/>
        <v>0</v>
      </c>
      <c r="G46" s="475">
        <f t="shared" si="13"/>
        <v>0</v>
      </c>
      <c r="H46" s="468"/>
      <c r="I46" s="475">
        <f t="shared" si="14"/>
        <v>0</v>
      </c>
      <c r="J46" s="468"/>
      <c r="K46" s="470">
        <f t="shared" si="15"/>
        <v>0</v>
      </c>
      <c r="L46" s="471">
        <v>21</v>
      </c>
      <c r="M46" s="471">
        <f t="shared" si="16"/>
        <v>0</v>
      </c>
      <c r="N46" s="585"/>
      <c r="O46" s="586"/>
      <c r="P46" s="586"/>
      <c r="Q46" s="586"/>
      <c r="R46" s="586"/>
      <c r="S46" s="586"/>
      <c r="T46" s="586"/>
      <c r="U46" s="586"/>
      <c r="V46" s="586" t="s">
        <v>3919</v>
      </c>
      <c r="W46" s="586"/>
      <c r="X46" s="586"/>
      <c r="Y46" s="586"/>
      <c r="Z46" s="586"/>
      <c r="AA46" s="586"/>
      <c r="AB46" s="586"/>
      <c r="AC46" s="586"/>
      <c r="AD46" s="586"/>
      <c r="AE46" s="586"/>
      <c r="AF46" s="586"/>
      <c r="AG46" s="586"/>
      <c r="AH46" s="586"/>
      <c r="AI46" s="586"/>
      <c r="AJ46" s="586"/>
      <c r="AK46" s="586"/>
      <c r="AL46" s="586"/>
      <c r="AM46" s="586"/>
      <c r="AN46" s="586"/>
      <c r="AO46" s="586"/>
      <c r="AP46" s="586"/>
      <c r="AQ46" s="586"/>
      <c r="AR46" s="586"/>
      <c r="AS46" s="586"/>
      <c r="AT46" s="586"/>
      <c r="AU46" s="586"/>
      <c r="AV46" s="586"/>
      <c r="AW46" s="586"/>
    </row>
    <row r="47" spans="1:50" ht="12.75">
      <c r="A47" s="587" t="s">
        <v>3232</v>
      </c>
      <c r="B47" s="588" t="s">
        <v>3290</v>
      </c>
      <c r="C47" s="589" t="s">
        <v>401</v>
      </c>
      <c r="D47" s="590"/>
      <c r="E47" s="591"/>
      <c r="F47" s="592"/>
      <c r="G47" s="592">
        <f>SUMIF(W48:W52,"&lt;&gt;NOR",G48:G52)</f>
        <v>0</v>
      </c>
      <c r="H47" s="592"/>
      <c r="I47" s="592">
        <f>SUM(I48:I52)</f>
        <v>0</v>
      </c>
      <c r="J47" s="592"/>
      <c r="K47" s="593">
        <f>SUM(K48:K52)</f>
        <v>0</v>
      </c>
      <c r="L47" s="594"/>
      <c r="M47" s="594">
        <f>SUM(M48:M52)</f>
        <v>0</v>
      </c>
      <c r="N47" s="595"/>
      <c r="W47" s="249" t="s">
        <v>3882</v>
      </c>
    </row>
    <row r="48" spans="1:50" outlineLevel="1">
      <c r="A48" s="477">
        <v>36</v>
      </c>
      <c r="B48" s="478" t="s">
        <v>3927</v>
      </c>
      <c r="C48" s="479" t="s">
        <v>3928</v>
      </c>
      <c r="D48" s="480" t="s">
        <v>3293</v>
      </c>
      <c r="E48" s="481">
        <v>1</v>
      </c>
      <c r="F48" s="475">
        <f t="shared" ref="F48:F52" si="19">H48+J48</f>
        <v>0</v>
      </c>
      <c r="G48" s="475">
        <f t="shared" ref="G48:G52" si="20">ROUND(E48*F48,2)</f>
        <v>0</v>
      </c>
      <c r="H48" s="468"/>
      <c r="I48" s="475">
        <f t="shared" ref="I48:I52" si="21">ROUND(E48*H48,2)</f>
        <v>0</v>
      </c>
      <c r="J48" s="468"/>
      <c r="K48" s="470">
        <f t="shared" ref="K48:K52" si="22">ROUND(E48*J48,2)</f>
        <v>0</v>
      </c>
      <c r="L48" s="471">
        <v>21</v>
      </c>
      <c r="M48" s="471">
        <f t="shared" ref="M48:M52" si="23">G48*(1+L48/100)</f>
        <v>0</v>
      </c>
      <c r="N48" s="585"/>
      <c r="O48" s="586"/>
      <c r="P48" s="586"/>
      <c r="Q48" s="586"/>
      <c r="R48" s="586"/>
      <c r="S48" s="586"/>
      <c r="T48" s="586"/>
      <c r="U48" s="586"/>
      <c r="V48" s="586"/>
      <c r="W48" s="586" t="s">
        <v>3919</v>
      </c>
      <c r="X48" s="586"/>
      <c r="Y48" s="586"/>
      <c r="Z48" s="586"/>
      <c r="AA48" s="586"/>
      <c r="AB48" s="586"/>
      <c r="AC48" s="586"/>
      <c r="AD48" s="586"/>
      <c r="AE48" s="586"/>
      <c r="AF48" s="586"/>
      <c r="AG48" s="586"/>
      <c r="AH48" s="586"/>
      <c r="AI48" s="586"/>
      <c r="AJ48" s="586"/>
      <c r="AK48" s="586"/>
      <c r="AL48" s="586"/>
      <c r="AM48" s="586"/>
      <c r="AN48" s="586"/>
      <c r="AO48" s="586"/>
      <c r="AP48" s="586"/>
      <c r="AQ48" s="586"/>
      <c r="AR48" s="586"/>
      <c r="AS48" s="586"/>
      <c r="AT48" s="586"/>
      <c r="AU48" s="586"/>
      <c r="AV48" s="586"/>
      <c r="AW48" s="586"/>
      <c r="AX48" s="586"/>
    </row>
    <row r="49" spans="1:50" outlineLevel="1">
      <c r="A49" s="477">
        <v>37</v>
      </c>
      <c r="B49" s="478" t="s">
        <v>3929</v>
      </c>
      <c r="C49" s="479" t="s">
        <v>3930</v>
      </c>
      <c r="D49" s="480" t="s">
        <v>3293</v>
      </c>
      <c r="E49" s="481">
        <v>1</v>
      </c>
      <c r="F49" s="475">
        <f t="shared" si="19"/>
        <v>0</v>
      </c>
      <c r="G49" s="475">
        <f t="shared" si="20"/>
        <v>0</v>
      </c>
      <c r="H49" s="468"/>
      <c r="I49" s="475">
        <f t="shared" si="21"/>
        <v>0</v>
      </c>
      <c r="J49" s="468"/>
      <c r="K49" s="470">
        <f t="shared" si="22"/>
        <v>0</v>
      </c>
      <c r="L49" s="471">
        <v>21</v>
      </c>
      <c r="M49" s="471">
        <f t="shared" si="23"/>
        <v>0</v>
      </c>
      <c r="N49" s="585"/>
      <c r="O49" s="586"/>
      <c r="P49" s="586"/>
      <c r="Q49" s="586"/>
      <c r="R49" s="586"/>
      <c r="S49" s="586"/>
      <c r="T49" s="586"/>
      <c r="U49" s="586"/>
      <c r="V49" s="586"/>
      <c r="W49" s="586" t="s">
        <v>3919</v>
      </c>
      <c r="X49" s="586"/>
      <c r="Y49" s="586"/>
      <c r="Z49" s="586"/>
      <c r="AA49" s="586"/>
      <c r="AB49" s="586"/>
      <c r="AC49" s="586"/>
      <c r="AD49" s="586"/>
      <c r="AE49" s="586"/>
      <c r="AF49" s="586"/>
      <c r="AG49" s="586"/>
      <c r="AH49" s="586"/>
      <c r="AI49" s="586"/>
      <c r="AJ49" s="586"/>
      <c r="AK49" s="586"/>
      <c r="AL49" s="586"/>
      <c r="AM49" s="586"/>
      <c r="AN49" s="586"/>
      <c r="AO49" s="586"/>
      <c r="AP49" s="586"/>
      <c r="AQ49" s="586"/>
      <c r="AR49" s="586"/>
      <c r="AS49" s="586"/>
      <c r="AT49" s="586"/>
      <c r="AU49" s="586"/>
      <c r="AV49" s="586"/>
      <c r="AW49" s="586"/>
      <c r="AX49" s="586"/>
    </row>
    <row r="50" spans="1:50" outlineLevel="1">
      <c r="A50" s="477">
        <v>38</v>
      </c>
      <c r="B50" s="478" t="s">
        <v>3932</v>
      </c>
      <c r="C50" s="479" t="s">
        <v>3933</v>
      </c>
      <c r="D50" s="480" t="s">
        <v>3293</v>
      </c>
      <c r="E50" s="481">
        <v>1</v>
      </c>
      <c r="F50" s="475">
        <f t="shared" si="19"/>
        <v>0</v>
      </c>
      <c r="G50" s="475">
        <f t="shared" si="20"/>
        <v>0</v>
      </c>
      <c r="H50" s="468"/>
      <c r="I50" s="475">
        <f t="shared" si="21"/>
        <v>0</v>
      </c>
      <c r="J50" s="468"/>
      <c r="K50" s="470">
        <f t="shared" si="22"/>
        <v>0</v>
      </c>
      <c r="L50" s="471">
        <v>21</v>
      </c>
      <c r="M50" s="471">
        <f t="shared" si="23"/>
        <v>0</v>
      </c>
      <c r="N50" s="585"/>
      <c r="O50" s="586"/>
      <c r="P50" s="586"/>
      <c r="Q50" s="586"/>
      <c r="R50" s="586"/>
      <c r="S50" s="586"/>
      <c r="T50" s="586"/>
      <c r="U50" s="586"/>
      <c r="V50" s="586"/>
      <c r="W50" s="586" t="s">
        <v>3919</v>
      </c>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6"/>
    </row>
    <row r="51" spans="1:50" outlineLevel="1">
      <c r="A51" s="477">
        <v>39</v>
      </c>
      <c r="B51" s="478" t="s">
        <v>3934</v>
      </c>
      <c r="C51" s="479" t="s">
        <v>3307</v>
      </c>
      <c r="D51" s="480" t="s">
        <v>3293</v>
      </c>
      <c r="E51" s="481">
        <v>1</v>
      </c>
      <c r="F51" s="475">
        <f t="shared" si="19"/>
        <v>0</v>
      </c>
      <c r="G51" s="475">
        <f t="shared" si="20"/>
        <v>0</v>
      </c>
      <c r="H51" s="468"/>
      <c r="I51" s="475">
        <f t="shared" si="21"/>
        <v>0</v>
      </c>
      <c r="J51" s="468"/>
      <c r="K51" s="470">
        <f t="shared" si="22"/>
        <v>0</v>
      </c>
      <c r="L51" s="471">
        <v>21</v>
      </c>
      <c r="M51" s="471">
        <f t="shared" si="23"/>
        <v>0</v>
      </c>
      <c r="N51" s="585"/>
      <c r="O51" s="586"/>
      <c r="P51" s="586"/>
      <c r="Q51" s="586"/>
      <c r="R51" s="586"/>
      <c r="S51" s="586"/>
      <c r="T51" s="586"/>
      <c r="U51" s="586"/>
      <c r="V51" s="586"/>
      <c r="W51" s="586" t="s">
        <v>3919</v>
      </c>
      <c r="X51" s="586"/>
      <c r="Y51" s="586"/>
      <c r="Z51" s="586"/>
      <c r="AA51" s="586"/>
      <c r="AB51" s="586"/>
      <c r="AC51" s="586"/>
      <c r="AD51" s="586"/>
      <c r="AE51" s="586"/>
      <c r="AF51" s="586"/>
      <c r="AG51" s="586"/>
      <c r="AH51" s="586"/>
      <c r="AI51" s="586"/>
      <c r="AJ51" s="586"/>
      <c r="AK51" s="586"/>
      <c r="AL51" s="586"/>
      <c r="AM51" s="586"/>
      <c r="AN51" s="586"/>
      <c r="AO51" s="586"/>
      <c r="AP51" s="586"/>
      <c r="AQ51" s="586"/>
      <c r="AR51" s="586"/>
      <c r="AS51" s="586"/>
      <c r="AT51" s="586"/>
      <c r="AU51" s="586"/>
      <c r="AV51" s="586"/>
      <c r="AW51" s="586"/>
      <c r="AX51" s="586"/>
    </row>
    <row r="52" spans="1:50" outlineLevel="1">
      <c r="A52" s="482">
        <v>40</v>
      </c>
      <c r="B52" s="483" t="s">
        <v>3936</v>
      </c>
      <c r="C52" s="484" t="s">
        <v>3937</v>
      </c>
      <c r="D52" s="485" t="s">
        <v>3293</v>
      </c>
      <c r="E52" s="486">
        <v>1</v>
      </c>
      <c r="F52" s="476">
        <f t="shared" si="19"/>
        <v>0</v>
      </c>
      <c r="G52" s="476">
        <f t="shared" si="20"/>
        <v>0</v>
      </c>
      <c r="H52" s="469"/>
      <c r="I52" s="476">
        <f t="shared" si="21"/>
        <v>0</v>
      </c>
      <c r="J52" s="469"/>
      <c r="K52" s="472">
        <f t="shared" si="22"/>
        <v>0</v>
      </c>
      <c r="L52" s="471">
        <v>21</v>
      </c>
      <c r="M52" s="471">
        <f t="shared" si="23"/>
        <v>0</v>
      </c>
      <c r="N52" s="585"/>
      <c r="O52" s="586"/>
      <c r="P52" s="586"/>
      <c r="Q52" s="586"/>
      <c r="R52" s="586"/>
      <c r="S52" s="586"/>
      <c r="T52" s="586"/>
      <c r="U52" s="586"/>
      <c r="V52" s="586"/>
      <c r="W52" s="586" t="s">
        <v>3919</v>
      </c>
      <c r="X52" s="586"/>
      <c r="Y52" s="586"/>
      <c r="Z52" s="586"/>
      <c r="AA52" s="586"/>
      <c r="AB52" s="586"/>
      <c r="AC52" s="586"/>
      <c r="AD52" s="586"/>
      <c r="AE52" s="586"/>
      <c r="AF52" s="586"/>
      <c r="AG52" s="586"/>
      <c r="AH52" s="586"/>
      <c r="AI52" s="586"/>
      <c r="AJ52" s="586"/>
      <c r="AK52" s="586"/>
      <c r="AL52" s="586"/>
      <c r="AM52" s="586"/>
      <c r="AN52" s="586"/>
      <c r="AO52" s="586"/>
      <c r="AP52" s="586"/>
      <c r="AQ52" s="586"/>
      <c r="AR52" s="586"/>
      <c r="AS52" s="586"/>
      <c r="AT52" s="586"/>
      <c r="AU52" s="586"/>
      <c r="AV52" s="586"/>
      <c r="AW52" s="586"/>
      <c r="AX52" s="586"/>
    </row>
    <row r="53" spans="1:50">
      <c r="D53" s="583"/>
    </row>
    <row r="54" spans="1:50" ht="12">
      <c r="A54" s="665" t="s">
        <v>3226</v>
      </c>
      <c r="B54" s="666"/>
      <c r="C54" s="666"/>
      <c r="D54" s="666"/>
      <c r="E54" s="666"/>
      <c r="F54" s="667"/>
      <c r="G54" s="182">
        <f>G8+G27+G36+G39+G47</f>
        <v>0</v>
      </c>
      <c r="H54" s="181"/>
      <c r="I54" s="181"/>
      <c r="J54" s="181"/>
      <c r="K54" s="181"/>
    </row>
    <row r="55" spans="1:50" ht="12">
      <c r="A55" s="181"/>
      <c r="B55" s="183"/>
      <c r="C55" s="183"/>
      <c r="D55" s="184"/>
      <c r="E55" s="181"/>
      <c r="F55" s="181"/>
      <c r="G55" s="185"/>
      <c r="H55" s="181"/>
      <c r="I55" s="181"/>
      <c r="J55" s="181"/>
      <c r="K55" s="181"/>
    </row>
    <row r="56" spans="1:50" ht="12">
      <c r="A56" s="668" t="s">
        <v>3315</v>
      </c>
      <c r="B56" s="668"/>
      <c r="C56" s="669"/>
      <c r="D56" s="180"/>
      <c r="E56" s="177"/>
      <c r="F56" s="177"/>
      <c r="G56" s="177"/>
      <c r="H56" s="177"/>
      <c r="I56" s="177"/>
      <c r="J56" s="177"/>
      <c r="K56" s="177"/>
    </row>
    <row r="57" spans="1:50">
      <c r="A57" s="658" t="s">
        <v>3938</v>
      </c>
      <c r="B57" s="706"/>
      <c r="C57" s="706"/>
      <c r="D57" s="706"/>
      <c r="E57" s="706"/>
      <c r="F57" s="706"/>
      <c r="G57" s="706"/>
      <c r="H57" s="706"/>
      <c r="I57" s="706"/>
      <c r="J57" s="706"/>
      <c r="K57" s="706"/>
    </row>
    <row r="58" spans="1:50">
      <c r="A58" s="706"/>
      <c r="B58" s="706"/>
      <c r="C58" s="706"/>
      <c r="D58" s="706"/>
      <c r="E58" s="706"/>
      <c r="F58" s="706"/>
      <c r="G58" s="706"/>
      <c r="H58" s="706"/>
      <c r="I58" s="706"/>
      <c r="J58" s="706"/>
      <c r="K58" s="706"/>
    </row>
    <row r="59" spans="1:50">
      <c r="A59" s="706"/>
      <c r="B59" s="706"/>
      <c r="C59" s="706"/>
      <c r="D59" s="706"/>
      <c r="E59" s="706"/>
      <c r="F59" s="706"/>
      <c r="G59" s="706"/>
      <c r="H59" s="706"/>
      <c r="I59" s="706"/>
      <c r="J59" s="706"/>
      <c r="K59" s="706"/>
    </row>
    <row r="60" spans="1:50">
      <c r="A60" s="706"/>
      <c r="B60" s="706"/>
      <c r="C60" s="706"/>
      <c r="D60" s="706"/>
      <c r="E60" s="706"/>
      <c r="F60" s="706"/>
      <c r="G60" s="706"/>
      <c r="H60" s="706"/>
      <c r="I60" s="706"/>
      <c r="J60" s="706"/>
      <c r="K60" s="706"/>
    </row>
    <row r="61" spans="1:50">
      <c r="A61" s="706"/>
      <c r="B61" s="706"/>
      <c r="C61" s="706"/>
      <c r="D61" s="706"/>
      <c r="E61" s="706"/>
      <c r="F61" s="706"/>
      <c r="G61" s="706"/>
      <c r="H61" s="706"/>
      <c r="I61" s="706"/>
      <c r="J61" s="706"/>
      <c r="K61" s="706"/>
    </row>
    <row r="62" spans="1:50">
      <c r="A62" s="706"/>
      <c r="B62" s="706"/>
      <c r="C62" s="706"/>
      <c r="D62" s="706"/>
      <c r="E62" s="706"/>
      <c r="F62" s="706"/>
      <c r="G62" s="706"/>
      <c r="H62" s="706"/>
      <c r="I62" s="706"/>
      <c r="J62" s="706"/>
      <c r="K62" s="706"/>
    </row>
    <row r="63" spans="1:50">
      <c r="A63" s="706"/>
      <c r="B63" s="706"/>
      <c r="C63" s="706"/>
      <c r="D63" s="706"/>
      <c r="E63" s="706"/>
      <c r="F63" s="706"/>
      <c r="G63" s="706"/>
      <c r="H63" s="706"/>
      <c r="I63" s="706"/>
      <c r="J63" s="706"/>
      <c r="K63" s="706"/>
    </row>
    <row r="64" spans="1:50">
      <c r="A64" s="706"/>
      <c r="B64" s="706"/>
      <c r="C64" s="706"/>
      <c r="D64" s="706"/>
      <c r="E64" s="706"/>
      <c r="F64" s="706"/>
      <c r="G64" s="706"/>
      <c r="H64" s="706"/>
      <c r="I64" s="706"/>
      <c r="J64" s="706"/>
      <c r="K64" s="706"/>
    </row>
    <row r="65" spans="1:11">
      <c r="A65" s="706"/>
      <c r="B65" s="706"/>
      <c r="C65" s="706"/>
      <c r="D65" s="706"/>
      <c r="E65" s="706"/>
      <c r="F65" s="706"/>
      <c r="G65" s="706"/>
      <c r="H65" s="706"/>
      <c r="I65" s="706"/>
      <c r="J65" s="706"/>
      <c r="K65" s="706"/>
    </row>
    <row r="66" spans="1:11">
      <c r="A66" s="706"/>
      <c r="B66" s="706"/>
      <c r="C66" s="706"/>
      <c r="D66" s="706"/>
      <c r="E66" s="706"/>
      <c r="F66" s="706"/>
      <c r="G66" s="706"/>
      <c r="H66" s="706"/>
      <c r="I66" s="706"/>
      <c r="J66" s="706"/>
      <c r="K66" s="706"/>
    </row>
    <row r="67" spans="1:11">
      <c r="A67" s="706"/>
      <c r="B67" s="706"/>
      <c r="C67" s="706"/>
      <c r="D67" s="706"/>
      <c r="E67" s="706"/>
      <c r="F67" s="706"/>
      <c r="G67" s="706"/>
      <c r="H67" s="706"/>
      <c r="I67" s="706"/>
      <c r="J67" s="706"/>
      <c r="K67" s="706"/>
    </row>
    <row r="68" spans="1:11" ht="53.25" customHeight="1">
      <c r="A68" s="706"/>
      <c r="B68" s="706"/>
      <c r="C68" s="706"/>
      <c r="D68" s="706"/>
      <c r="E68" s="706"/>
      <c r="F68" s="706"/>
      <c r="G68" s="706"/>
      <c r="H68" s="706"/>
      <c r="I68" s="706"/>
      <c r="J68" s="706"/>
      <c r="K68" s="706"/>
    </row>
    <row r="69" spans="1:11">
      <c r="D69" s="583"/>
    </row>
    <row r="70" spans="1:11">
      <c r="D70" s="583"/>
    </row>
    <row r="71" spans="1:11">
      <c r="D71" s="583"/>
    </row>
    <row r="72" spans="1:11">
      <c r="D72" s="583"/>
    </row>
    <row r="73" spans="1:11">
      <c r="D73" s="583"/>
    </row>
    <row r="74" spans="1:11">
      <c r="D74" s="583"/>
    </row>
    <row r="75" spans="1:11">
      <c r="D75" s="583"/>
    </row>
    <row r="76" spans="1:11">
      <c r="D76" s="583"/>
    </row>
    <row r="77" spans="1:11">
      <c r="D77" s="583"/>
    </row>
    <row r="78" spans="1:11">
      <c r="D78" s="583"/>
    </row>
    <row r="79" spans="1:11">
      <c r="D79" s="583"/>
    </row>
    <row r="80" spans="1:11">
      <c r="D80" s="583"/>
    </row>
    <row r="81" spans="4:4">
      <c r="D81" s="583"/>
    </row>
    <row r="82" spans="4:4">
      <c r="D82" s="583"/>
    </row>
    <row r="83" spans="4:4">
      <c r="D83" s="583"/>
    </row>
    <row r="84" spans="4:4">
      <c r="D84" s="583"/>
    </row>
    <row r="85" spans="4:4">
      <c r="D85" s="583"/>
    </row>
    <row r="86" spans="4:4">
      <c r="D86" s="583"/>
    </row>
    <row r="87" spans="4:4">
      <c r="D87" s="583"/>
    </row>
    <row r="88" spans="4:4">
      <c r="D88" s="583"/>
    </row>
    <row r="89" spans="4:4">
      <c r="D89" s="583"/>
    </row>
    <row r="90" spans="4:4">
      <c r="D90" s="583"/>
    </row>
    <row r="91" spans="4:4">
      <c r="D91" s="583"/>
    </row>
    <row r="92" spans="4:4">
      <c r="D92" s="583"/>
    </row>
    <row r="93" spans="4:4">
      <c r="D93" s="583"/>
    </row>
    <row r="94" spans="4:4">
      <c r="D94" s="583"/>
    </row>
    <row r="95" spans="4:4">
      <c r="D95" s="583"/>
    </row>
    <row r="96" spans="4:4">
      <c r="D96" s="583"/>
    </row>
    <row r="97" spans="4:4">
      <c r="D97" s="583"/>
    </row>
    <row r="98" spans="4:4">
      <c r="D98" s="583"/>
    </row>
    <row r="99" spans="4:4">
      <c r="D99" s="583"/>
    </row>
    <row r="100" spans="4:4">
      <c r="D100" s="583"/>
    </row>
    <row r="101" spans="4:4">
      <c r="D101" s="583"/>
    </row>
    <row r="102" spans="4:4">
      <c r="D102" s="583"/>
    </row>
    <row r="103" spans="4:4">
      <c r="D103" s="583"/>
    </row>
    <row r="104" spans="4:4">
      <c r="D104" s="583"/>
    </row>
    <row r="105" spans="4:4">
      <c r="D105" s="583"/>
    </row>
    <row r="106" spans="4:4">
      <c r="D106" s="583"/>
    </row>
    <row r="107" spans="4:4">
      <c r="D107" s="583"/>
    </row>
    <row r="108" spans="4:4">
      <c r="D108" s="583"/>
    </row>
    <row r="109" spans="4:4">
      <c r="D109" s="583"/>
    </row>
    <row r="110" spans="4:4">
      <c r="D110" s="583"/>
    </row>
    <row r="111" spans="4:4">
      <c r="D111" s="583"/>
    </row>
    <row r="112" spans="4:4">
      <c r="D112" s="583"/>
    </row>
    <row r="113" spans="4:4">
      <c r="D113" s="583"/>
    </row>
    <row r="114" spans="4:4">
      <c r="D114" s="583"/>
    </row>
    <row r="115" spans="4:4">
      <c r="D115" s="583"/>
    </row>
    <row r="116" spans="4:4">
      <c r="D116" s="583"/>
    </row>
    <row r="117" spans="4:4">
      <c r="D117" s="583"/>
    </row>
    <row r="118" spans="4:4">
      <c r="D118" s="583"/>
    </row>
    <row r="119" spans="4:4">
      <c r="D119" s="583"/>
    </row>
    <row r="120" spans="4:4">
      <c r="D120" s="583"/>
    </row>
    <row r="121" spans="4:4">
      <c r="D121" s="583"/>
    </row>
    <row r="122" spans="4:4">
      <c r="D122" s="583"/>
    </row>
    <row r="123" spans="4:4">
      <c r="D123" s="583"/>
    </row>
    <row r="124" spans="4:4">
      <c r="D124" s="583"/>
    </row>
    <row r="125" spans="4:4">
      <c r="D125" s="583"/>
    </row>
    <row r="126" spans="4:4">
      <c r="D126" s="583"/>
    </row>
    <row r="127" spans="4:4">
      <c r="D127" s="583"/>
    </row>
    <row r="128" spans="4:4">
      <c r="D128" s="583"/>
    </row>
    <row r="129" spans="4:4">
      <c r="D129" s="583"/>
    </row>
    <row r="130" spans="4:4">
      <c r="D130" s="583"/>
    </row>
    <row r="131" spans="4:4">
      <c r="D131" s="583"/>
    </row>
    <row r="132" spans="4:4">
      <c r="D132" s="583"/>
    </row>
    <row r="133" spans="4:4">
      <c r="D133" s="583"/>
    </row>
    <row r="134" spans="4:4">
      <c r="D134" s="583"/>
    </row>
    <row r="135" spans="4:4">
      <c r="D135" s="583"/>
    </row>
    <row r="136" spans="4:4">
      <c r="D136" s="583"/>
    </row>
    <row r="137" spans="4:4">
      <c r="D137" s="583"/>
    </row>
    <row r="138" spans="4:4">
      <c r="D138" s="583"/>
    </row>
    <row r="139" spans="4:4">
      <c r="D139" s="583"/>
    </row>
    <row r="140" spans="4:4">
      <c r="D140" s="583"/>
    </row>
    <row r="141" spans="4:4">
      <c r="D141" s="583"/>
    </row>
    <row r="142" spans="4:4">
      <c r="D142" s="583"/>
    </row>
    <row r="143" spans="4:4">
      <c r="D143" s="583"/>
    </row>
    <row r="144" spans="4:4">
      <c r="D144" s="583"/>
    </row>
    <row r="145" spans="4:4">
      <c r="D145" s="583"/>
    </row>
    <row r="146" spans="4:4">
      <c r="D146" s="583"/>
    </row>
    <row r="147" spans="4:4">
      <c r="D147" s="583"/>
    </row>
    <row r="148" spans="4:4">
      <c r="D148" s="583"/>
    </row>
    <row r="149" spans="4:4">
      <c r="D149" s="583"/>
    </row>
    <row r="150" spans="4:4">
      <c r="D150" s="583"/>
    </row>
    <row r="151" spans="4:4">
      <c r="D151" s="583"/>
    </row>
    <row r="152" spans="4:4">
      <c r="D152" s="583"/>
    </row>
    <row r="153" spans="4:4">
      <c r="D153" s="583"/>
    </row>
    <row r="154" spans="4:4">
      <c r="D154" s="583"/>
    </row>
    <row r="155" spans="4:4">
      <c r="D155" s="583"/>
    </row>
    <row r="156" spans="4:4">
      <c r="D156" s="583"/>
    </row>
    <row r="157" spans="4:4">
      <c r="D157" s="583"/>
    </row>
    <row r="158" spans="4:4">
      <c r="D158" s="583"/>
    </row>
    <row r="159" spans="4:4">
      <c r="D159" s="583"/>
    </row>
    <row r="160" spans="4:4">
      <c r="D160" s="583"/>
    </row>
    <row r="161" spans="4:4">
      <c r="D161" s="583"/>
    </row>
    <row r="162" spans="4:4">
      <c r="D162" s="583"/>
    </row>
    <row r="163" spans="4:4">
      <c r="D163" s="583"/>
    </row>
    <row r="164" spans="4:4">
      <c r="D164" s="583"/>
    </row>
    <row r="165" spans="4:4">
      <c r="D165" s="583"/>
    </row>
    <row r="166" spans="4:4">
      <c r="D166" s="583"/>
    </row>
    <row r="167" spans="4:4">
      <c r="D167" s="583"/>
    </row>
    <row r="168" spans="4:4">
      <c r="D168" s="583"/>
    </row>
    <row r="169" spans="4:4">
      <c r="D169" s="583"/>
    </row>
    <row r="170" spans="4:4">
      <c r="D170" s="583"/>
    </row>
    <row r="171" spans="4:4">
      <c r="D171" s="583"/>
    </row>
    <row r="172" spans="4:4">
      <c r="D172" s="583"/>
    </row>
    <row r="173" spans="4:4">
      <c r="D173" s="583"/>
    </row>
    <row r="174" spans="4:4">
      <c r="D174" s="583"/>
    </row>
    <row r="175" spans="4:4">
      <c r="D175" s="583"/>
    </row>
    <row r="176" spans="4:4">
      <c r="D176" s="583"/>
    </row>
    <row r="177" spans="4:4">
      <c r="D177" s="583"/>
    </row>
    <row r="178" spans="4:4">
      <c r="D178" s="583"/>
    </row>
    <row r="179" spans="4:4">
      <c r="D179" s="583"/>
    </row>
    <row r="180" spans="4:4">
      <c r="D180" s="583"/>
    </row>
    <row r="181" spans="4:4">
      <c r="D181" s="583"/>
    </row>
    <row r="182" spans="4:4">
      <c r="D182" s="583"/>
    </row>
    <row r="183" spans="4:4">
      <c r="D183" s="583"/>
    </row>
    <row r="184" spans="4:4">
      <c r="D184" s="583"/>
    </row>
    <row r="185" spans="4:4">
      <c r="D185" s="583"/>
    </row>
    <row r="186" spans="4:4">
      <c r="D186" s="583"/>
    </row>
    <row r="187" spans="4:4">
      <c r="D187" s="583"/>
    </row>
    <row r="188" spans="4:4">
      <c r="D188" s="583"/>
    </row>
    <row r="189" spans="4:4">
      <c r="D189" s="583"/>
    </row>
    <row r="190" spans="4:4">
      <c r="D190" s="583"/>
    </row>
    <row r="191" spans="4:4">
      <c r="D191" s="583"/>
    </row>
    <row r="192" spans="4:4">
      <c r="D192" s="583"/>
    </row>
    <row r="193" spans="4:4">
      <c r="D193" s="583"/>
    </row>
    <row r="194" spans="4:4">
      <c r="D194" s="583"/>
    </row>
    <row r="195" spans="4:4">
      <c r="D195" s="583"/>
    </row>
    <row r="196" spans="4:4">
      <c r="D196" s="583"/>
    </row>
    <row r="197" spans="4:4">
      <c r="D197" s="583"/>
    </row>
    <row r="198" spans="4:4">
      <c r="D198" s="583"/>
    </row>
    <row r="199" spans="4:4">
      <c r="D199" s="583"/>
    </row>
    <row r="200" spans="4:4">
      <c r="D200" s="583"/>
    </row>
    <row r="201" spans="4:4">
      <c r="D201" s="583"/>
    </row>
    <row r="202" spans="4:4">
      <c r="D202" s="583"/>
    </row>
    <row r="203" spans="4:4">
      <c r="D203" s="583"/>
    </row>
    <row r="204" spans="4:4">
      <c r="D204" s="583"/>
    </row>
    <row r="205" spans="4:4">
      <c r="D205" s="583"/>
    </row>
    <row r="206" spans="4:4">
      <c r="D206" s="583"/>
    </row>
    <row r="207" spans="4:4">
      <c r="D207" s="583"/>
    </row>
    <row r="208" spans="4:4">
      <c r="D208" s="583"/>
    </row>
    <row r="209" spans="4:4">
      <c r="D209" s="583"/>
    </row>
    <row r="210" spans="4:4">
      <c r="D210" s="583"/>
    </row>
    <row r="211" spans="4:4">
      <c r="D211" s="583"/>
    </row>
    <row r="212" spans="4:4">
      <c r="D212" s="583"/>
    </row>
    <row r="213" spans="4:4">
      <c r="D213" s="583"/>
    </row>
    <row r="214" spans="4:4">
      <c r="D214" s="583"/>
    </row>
    <row r="215" spans="4:4">
      <c r="D215" s="583"/>
    </row>
    <row r="216" spans="4:4">
      <c r="D216" s="583"/>
    </row>
    <row r="217" spans="4:4">
      <c r="D217" s="583"/>
    </row>
    <row r="218" spans="4:4">
      <c r="D218" s="583"/>
    </row>
    <row r="219" spans="4:4">
      <c r="D219" s="583"/>
    </row>
    <row r="220" spans="4:4">
      <c r="D220" s="583"/>
    </row>
    <row r="221" spans="4:4">
      <c r="D221" s="583"/>
    </row>
    <row r="222" spans="4:4">
      <c r="D222" s="583"/>
    </row>
    <row r="223" spans="4:4">
      <c r="D223" s="583"/>
    </row>
    <row r="224" spans="4:4">
      <c r="D224" s="583"/>
    </row>
    <row r="225" spans="4:4">
      <c r="D225" s="583"/>
    </row>
    <row r="226" spans="4:4">
      <c r="D226" s="583"/>
    </row>
    <row r="227" spans="4:4">
      <c r="D227" s="583"/>
    </row>
    <row r="228" spans="4:4">
      <c r="D228" s="583"/>
    </row>
    <row r="229" spans="4:4">
      <c r="D229" s="583"/>
    </row>
    <row r="230" spans="4:4">
      <c r="D230" s="583"/>
    </row>
    <row r="231" spans="4:4">
      <c r="D231" s="583"/>
    </row>
    <row r="232" spans="4:4">
      <c r="D232" s="583"/>
    </row>
    <row r="233" spans="4:4">
      <c r="D233" s="583"/>
    </row>
    <row r="234" spans="4:4">
      <c r="D234" s="583"/>
    </row>
    <row r="235" spans="4:4">
      <c r="D235" s="583"/>
    </row>
    <row r="236" spans="4:4">
      <c r="D236" s="583"/>
    </row>
    <row r="237" spans="4:4">
      <c r="D237" s="583"/>
    </row>
    <row r="238" spans="4:4">
      <c r="D238" s="583"/>
    </row>
    <row r="239" spans="4:4">
      <c r="D239" s="583"/>
    </row>
    <row r="240" spans="4:4">
      <c r="D240" s="583"/>
    </row>
    <row r="241" spans="4:4">
      <c r="D241" s="583"/>
    </row>
    <row r="242" spans="4:4">
      <c r="D242" s="583"/>
    </row>
    <row r="243" spans="4:4">
      <c r="D243" s="583"/>
    </row>
    <row r="244" spans="4:4">
      <c r="D244" s="583"/>
    </row>
    <row r="245" spans="4:4">
      <c r="D245" s="583"/>
    </row>
    <row r="246" spans="4:4">
      <c r="D246" s="583"/>
    </row>
    <row r="247" spans="4:4">
      <c r="D247" s="583"/>
    </row>
    <row r="248" spans="4:4">
      <c r="D248" s="583"/>
    </row>
    <row r="249" spans="4:4">
      <c r="D249" s="583"/>
    </row>
    <row r="250" spans="4:4">
      <c r="D250" s="583"/>
    </row>
    <row r="251" spans="4:4">
      <c r="D251" s="583"/>
    </row>
    <row r="252" spans="4:4">
      <c r="D252" s="583"/>
    </row>
    <row r="253" spans="4:4">
      <c r="D253" s="583"/>
    </row>
    <row r="254" spans="4:4">
      <c r="D254" s="583"/>
    </row>
    <row r="255" spans="4:4">
      <c r="D255" s="583"/>
    </row>
    <row r="256" spans="4:4">
      <c r="D256" s="583"/>
    </row>
    <row r="257" spans="4:4">
      <c r="D257" s="583"/>
    </row>
    <row r="258" spans="4:4">
      <c r="D258" s="583"/>
    </row>
    <row r="259" spans="4:4">
      <c r="D259" s="583"/>
    </row>
    <row r="260" spans="4:4">
      <c r="D260" s="583"/>
    </row>
    <row r="261" spans="4:4">
      <c r="D261" s="583"/>
    </row>
    <row r="262" spans="4:4">
      <c r="D262" s="583"/>
    </row>
    <row r="263" spans="4:4">
      <c r="D263" s="583"/>
    </row>
    <row r="264" spans="4:4">
      <c r="D264" s="583"/>
    </row>
    <row r="265" spans="4:4">
      <c r="D265" s="583"/>
    </row>
    <row r="266" spans="4:4">
      <c r="D266" s="583"/>
    </row>
    <row r="267" spans="4:4">
      <c r="D267" s="583"/>
    </row>
    <row r="268" spans="4:4">
      <c r="D268" s="583"/>
    </row>
    <row r="269" spans="4:4">
      <c r="D269" s="583"/>
    </row>
    <row r="270" spans="4:4">
      <c r="D270" s="583"/>
    </row>
    <row r="271" spans="4:4">
      <c r="D271" s="583"/>
    </row>
    <row r="272" spans="4:4">
      <c r="D272" s="583"/>
    </row>
    <row r="273" spans="4:4">
      <c r="D273" s="583"/>
    </row>
    <row r="274" spans="4:4">
      <c r="D274" s="583"/>
    </row>
    <row r="275" spans="4:4">
      <c r="D275" s="583"/>
    </row>
    <row r="276" spans="4:4">
      <c r="D276" s="583"/>
    </row>
    <row r="277" spans="4:4">
      <c r="D277" s="583"/>
    </row>
    <row r="278" spans="4:4">
      <c r="D278" s="583"/>
    </row>
    <row r="279" spans="4:4">
      <c r="D279" s="583"/>
    </row>
    <row r="280" spans="4:4">
      <c r="D280" s="583"/>
    </row>
    <row r="281" spans="4:4">
      <c r="D281" s="583"/>
    </row>
    <row r="282" spans="4:4">
      <c r="D282" s="583"/>
    </row>
    <row r="283" spans="4:4">
      <c r="D283" s="583"/>
    </row>
    <row r="284" spans="4:4">
      <c r="D284" s="583"/>
    </row>
    <row r="285" spans="4:4">
      <c r="D285" s="583"/>
    </row>
    <row r="286" spans="4:4">
      <c r="D286" s="583"/>
    </row>
    <row r="287" spans="4:4">
      <c r="D287" s="583"/>
    </row>
    <row r="288" spans="4:4">
      <c r="D288" s="583"/>
    </row>
    <row r="289" spans="4:4">
      <c r="D289" s="583"/>
    </row>
    <row r="290" spans="4:4">
      <c r="D290" s="583"/>
    </row>
    <row r="291" spans="4:4">
      <c r="D291" s="583"/>
    </row>
    <row r="292" spans="4:4">
      <c r="D292" s="583"/>
    </row>
    <row r="293" spans="4:4">
      <c r="D293" s="583"/>
    </row>
    <row r="294" spans="4:4">
      <c r="D294" s="583"/>
    </row>
    <row r="295" spans="4:4">
      <c r="D295" s="583"/>
    </row>
    <row r="296" spans="4:4">
      <c r="D296" s="583"/>
    </row>
    <row r="297" spans="4:4">
      <c r="D297" s="583"/>
    </row>
    <row r="298" spans="4:4">
      <c r="D298" s="583"/>
    </row>
    <row r="299" spans="4:4">
      <c r="D299" s="583"/>
    </row>
    <row r="300" spans="4:4">
      <c r="D300" s="583"/>
    </row>
    <row r="301" spans="4:4">
      <c r="D301" s="583"/>
    </row>
    <row r="302" spans="4:4">
      <c r="D302" s="583"/>
    </row>
    <row r="303" spans="4:4">
      <c r="D303" s="583"/>
    </row>
    <row r="304" spans="4:4">
      <c r="D304" s="583"/>
    </row>
    <row r="305" spans="4:4">
      <c r="D305" s="583"/>
    </row>
    <row r="306" spans="4:4">
      <c r="D306" s="583"/>
    </row>
    <row r="307" spans="4:4">
      <c r="D307" s="583"/>
    </row>
    <row r="308" spans="4:4">
      <c r="D308" s="583"/>
    </row>
    <row r="309" spans="4:4">
      <c r="D309" s="583"/>
    </row>
    <row r="310" spans="4:4">
      <c r="D310" s="583"/>
    </row>
    <row r="311" spans="4:4">
      <c r="D311" s="583"/>
    </row>
    <row r="312" spans="4:4">
      <c r="D312" s="583"/>
    </row>
    <row r="313" spans="4:4">
      <c r="D313" s="583"/>
    </row>
    <row r="314" spans="4:4">
      <c r="D314" s="583"/>
    </row>
    <row r="315" spans="4:4">
      <c r="D315" s="583"/>
    </row>
    <row r="316" spans="4:4">
      <c r="D316" s="583"/>
    </row>
    <row r="317" spans="4:4">
      <c r="D317" s="583"/>
    </row>
    <row r="318" spans="4:4">
      <c r="D318" s="583"/>
    </row>
    <row r="319" spans="4:4">
      <c r="D319" s="583"/>
    </row>
    <row r="320" spans="4:4">
      <c r="D320" s="583"/>
    </row>
    <row r="321" spans="4:4">
      <c r="D321" s="583"/>
    </row>
    <row r="322" spans="4:4">
      <c r="D322" s="583"/>
    </row>
    <row r="323" spans="4:4">
      <c r="D323" s="583"/>
    </row>
    <row r="324" spans="4:4">
      <c r="D324" s="583"/>
    </row>
    <row r="325" spans="4:4">
      <c r="D325" s="583"/>
    </row>
    <row r="326" spans="4:4">
      <c r="D326" s="583"/>
    </row>
    <row r="327" spans="4:4">
      <c r="D327" s="583"/>
    </row>
    <row r="328" spans="4:4">
      <c r="D328" s="583"/>
    </row>
    <row r="329" spans="4:4">
      <c r="D329" s="583"/>
    </row>
    <row r="330" spans="4:4">
      <c r="D330" s="583"/>
    </row>
    <row r="331" spans="4:4">
      <c r="D331" s="583"/>
    </row>
    <row r="332" spans="4:4">
      <c r="D332" s="583"/>
    </row>
    <row r="333" spans="4:4">
      <c r="D333" s="583"/>
    </row>
    <row r="334" spans="4:4">
      <c r="D334" s="583"/>
    </row>
    <row r="335" spans="4:4">
      <c r="D335" s="583"/>
    </row>
    <row r="336" spans="4:4">
      <c r="D336" s="583"/>
    </row>
    <row r="337" spans="4:4">
      <c r="D337" s="583"/>
    </row>
    <row r="338" spans="4:4">
      <c r="D338" s="583"/>
    </row>
    <row r="339" spans="4:4">
      <c r="D339" s="583"/>
    </row>
    <row r="340" spans="4:4">
      <c r="D340" s="583"/>
    </row>
    <row r="341" spans="4:4">
      <c r="D341" s="583"/>
    </row>
    <row r="342" spans="4:4">
      <c r="D342" s="583"/>
    </row>
    <row r="343" spans="4:4">
      <c r="D343" s="583"/>
    </row>
    <row r="344" spans="4:4">
      <c r="D344" s="583"/>
    </row>
    <row r="345" spans="4:4">
      <c r="D345" s="583"/>
    </row>
    <row r="346" spans="4:4">
      <c r="D346" s="583"/>
    </row>
    <row r="347" spans="4:4">
      <c r="D347" s="583"/>
    </row>
    <row r="348" spans="4:4">
      <c r="D348" s="583"/>
    </row>
    <row r="349" spans="4:4">
      <c r="D349" s="583"/>
    </row>
    <row r="350" spans="4:4">
      <c r="D350" s="583"/>
    </row>
    <row r="351" spans="4:4">
      <c r="D351" s="583"/>
    </row>
    <row r="352" spans="4:4">
      <c r="D352" s="583"/>
    </row>
    <row r="353" spans="4:4">
      <c r="D353" s="583"/>
    </row>
    <row r="354" spans="4:4">
      <c r="D354" s="583"/>
    </row>
    <row r="355" spans="4:4">
      <c r="D355" s="583"/>
    </row>
    <row r="356" spans="4:4">
      <c r="D356" s="583"/>
    </row>
    <row r="357" spans="4:4">
      <c r="D357" s="583"/>
    </row>
    <row r="358" spans="4:4">
      <c r="D358" s="583"/>
    </row>
    <row r="359" spans="4:4">
      <c r="D359" s="583"/>
    </row>
    <row r="360" spans="4:4">
      <c r="D360" s="583"/>
    </row>
    <row r="361" spans="4:4">
      <c r="D361" s="583"/>
    </row>
    <row r="362" spans="4:4">
      <c r="D362" s="583"/>
    </row>
    <row r="363" spans="4:4">
      <c r="D363" s="583"/>
    </row>
    <row r="364" spans="4:4">
      <c r="D364" s="583"/>
    </row>
    <row r="365" spans="4:4">
      <c r="D365" s="583"/>
    </row>
    <row r="366" spans="4:4">
      <c r="D366" s="583"/>
    </row>
    <row r="367" spans="4:4">
      <c r="D367" s="583"/>
    </row>
    <row r="368" spans="4:4">
      <c r="D368" s="583"/>
    </row>
    <row r="369" spans="4:4">
      <c r="D369" s="583"/>
    </row>
    <row r="370" spans="4:4">
      <c r="D370" s="583"/>
    </row>
    <row r="371" spans="4:4">
      <c r="D371" s="583"/>
    </row>
    <row r="372" spans="4:4">
      <c r="D372" s="583"/>
    </row>
    <row r="373" spans="4:4">
      <c r="D373" s="583"/>
    </row>
    <row r="374" spans="4:4">
      <c r="D374" s="583"/>
    </row>
    <row r="375" spans="4:4">
      <c r="D375" s="583"/>
    </row>
    <row r="376" spans="4:4">
      <c r="D376" s="583"/>
    </row>
    <row r="377" spans="4:4">
      <c r="D377" s="583"/>
    </row>
    <row r="378" spans="4:4">
      <c r="D378" s="583"/>
    </row>
    <row r="379" spans="4:4">
      <c r="D379" s="583"/>
    </row>
    <row r="380" spans="4:4">
      <c r="D380" s="583"/>
    </row>
    <row r="381" spans="4:4">
      <c r="D381" s="583"/>
    </row>
    <row r="382" spans="4:4">
      <c r="D382" s="583"/>
    </row>
    <row r="383" spans="4:4">
      <c r="D383" s="583"/>
    </row>
    <row r="384" spans="4:4">
      <c r="D384" s="583"/>
    </row>
    <row r="385" spans="4:4">
      <c r="D385" s="583"/>
    </row>
    <row r="386" spans="4:4">
      <c r="D386" s="583"/>
    </row>
    <row r="387" spans="4:4">
      <c r="D387" s="583"/>
    </row>
    <row r="388" spans="4:4">
      <c r="D388" s="583"/>
    </row>
    <row r="389" spans="4:4">
      <c r="D389" s="583"/>
    </row>
    <row r="390" spans="4:4">
      <c r="D390" s="583"/>
    </row>
    <row r="391" spans="4:4">
      <c r="D391" s="583"/>
    </row>
    <row r="392" spans="4:4">
      <c r="D392" s="583"/>
    </row>
    <row r="393" spans="4:4">
      <c r="D393" s="583"/>
    </row>
    <row r="394" spans="4:4">
      <c r="D394" s="583"/>
    </row>
    <row r="395" spans="4:4">
      <c r="D395" s="583"/>
    </row>
    <row r="396" spans="4:4">
      <c r="D396" s="583"/>
    </row>
    <row r="397" spans="4:4">
      <c r="D397" s="583"/>
    </row>
    <row r="398" spans="4:4">
      <c r="D398" s="583"/>
    </row>
    <row r="399" spans="4:4">
      <c r="D399" s="583"/>
    </row>
    <row r="400" spans="4:4">
      <c r="D400" s="583"/>
    </row>
    <row r="401" spans="4:4">
      <c r="D401" s="583"/>
    </row>
    <row r="402" spans="4:4">
      <c r="D402" s="583"/>
    </row>
    <row r="403" spans="4:4">
      <c r="D403" s="583"/>
    </row>
    <row r="404" spans="4:4">
      <c r="D404" s="583"/>
    </row>
    <row r="405" spans="4:4">
      <c r="D405" s="583"/>
    </row>
    <row r="406" spans="4:4">
      <c r="D406" s="583"/>
    </row>
    <row r="407" spans="4:4">
      <c r="D407" s="583"/>
    </row>
    <row r="408" spans="4:4">
      <c r="D408" s="583"/>
    </row>
    <row r="409" spans="4:4">
      <c r="D409" s="583"/>
    </row>
    <row r="410" spans="4:4">
      <c r="D410" s="583"/>
    </row>
    <row r="411" spans="4:4">
      <c r="D411" s="583"/>
    </row>
    <row r="412" spans="4:4">
      <c r="D412" s="583"/>
    </row>
    <row r="413" spans="4:4">
      <c r="D413" s="583"/>
    </row>
    <row r="414" spans="4:4">
      <c r="D414" s="583"/>
    </row>
    <row r="415" spans="4:4">
      <c r="D415" s="583"/>
    </row>
    <row r="416" spans="4:4">
      <c r="D416" s="583"/>
    </row>
    <row r="417" spans="4:4">
      <c r="D417" s="583"/>
    </row>
    <row r="418" spans="4:4">
      <c r="D418" s="583"/>
    </row>
    <row r="419" spans="4:4">
      <c r="D419" s="583"/>
    </row>
    <row r="420" spans="4:4">
      <c r="D420" s="583"/>
    </row>
    <row r="421" spans="4:4">
      <c r="D421" s="583"/>
    </row>
    <row r="422" spans="4:4">
      <c r="D422" s="583"/>
    </row>
    <row r="423" spans="4:4">
      <c r="D423" s="583"/>
    </row>
    <row r="424" spans="4:4">
      <c r="D424" s="583"/>
    </row>
    <row r="425" spans="4:4">
      <c r="D425" s="583"/>
    </row>
    <row r="426" spans="4:4">
      <c r="D426" s="583"/>
    </row>
    <row r="427" spans="4:4">
      <c r="D427" s="583"/>
    </row>
    <row r="428" spans="4:4">
      <c r="D428" s="583"/>
    </row>
    <row r="429" spans="4:4">
      <c r="D429" s="583"/>
    </row>
    <row r="430" spans="4:4">
      <c r="D430" s="583"/>
    </row>
    <row r="431" spans="4:4">
      <c r="D431" s="583"/>
    </row>
    <row r="432" spans="4:4">
      <c r="D432" s="583"/>
    </row>
    <row r="433" spans="4:4">
      <c r="D433" s="583"/>
    </row>
    <row r="434" spans="4:4">
      <c r="D434" s="583"/>
    </row>
    <row r="435" spans="4:4">
      <c r="D435" s="583"/>
    </row>
    <row r="436" spans="4:4">
      <c r="D436" s="583"/>
    </row>
    <row r="437" spans="4:4">
      <c r="D437" s="583"/>
    </row>
    <row r="438" spans="4:4">
      <c r="D438" s="583"/>
    </row>
    <row r="439" spans="4:4">
      <c r="D439" s="583"/>
    </row>
    <row r="440" spans="4:4">
      <c r="D440" s="583"/>
    </row>
    <row r="441" spans="4:4">
      <c r="D441" s="583"/>
    </row>
    <row r="442" spans="4:4">
      <c r="D442" s="583"/>
    </row>
    <row r="443" spans="4:4">
      <c r="D443" s="583"/>
    </row>
    <row r="444" spans="4:4">
      <c r="D444" s="583"/>
    </row>
    <row r="445" spans="4:4">
      <c r="D445" s="583"/>
    </row>
    <row r="446" spans="4:4">
      <c r="D446" s="583"/>
    </row>
    <row r="447" spans="4:4">
      <c r="D447" s="583"/>
    </row>
    <row r="448" spans="4:4">
      <c r="D448" s="583"/>
    </row>
    <row r="449" spans="4:4">
      <c r="D449" s="583"/>
    </row>
    <row r="450" spans="4:4">
      <c r="D450" s="583"/>
    </row>
    <row r="451" spans="4:4">
      <c r="D451" s="583"/>
    </row>
    <row r="452" spans="4:4">
      <c r="D452" s="583"/>
    </row>
    <row r="453" spans="4:4">
      <c r="D453" s="583"/>
    </row>
    <row r="454" spans="4:4">
      <c r="D454" s="583"/>
    </row>
    <row r="455" spans="4:4">
      <c r="D455" s="583"/>
    </row>
    <row r="456" spans="4:4">
      <c r="D456" s="583"/>
    </row>
    <row r="457" spans="4:4">
      <c r="D457" s="583"/>
    </row>
    <row r="458" spans="4:4">
      <c r="D458" s="583"/>
    </row>
    <row r="459" spans="4:4">
      <c r="D459" s="583"/>
    </row>
    <row r="460" spans="4:4">
      <c r="D460" s="583"/>
    </row>
    <row r="461" spans="4:4">
      <c r="D461" s="583"/>
    </row>
    <row r="462" spans="4:4">
      <c r="D462" s="583"/>
    </row>
    <row r="463" spans="4:4">
      <c r="D463" s="583"/>
    </row>
    <row r="464" spans="4:4">
      <c r="D464" s="583"/>
    </row>
    <row r="465" spans="4:4">
      <c r="D465" s="583"/>
    </row>
    <row r="466" spans="4:4">
      <c r="D466" s="583"/>
    </row>
    <row r="467" spans="4:4">
      <c r="D467" s="583"/>
    </row>
    <row r="468" spans="4:4">
      <c r="D468" s="583"/>
    </row>
    <row r="469" spans="4:4">
      <c r="D469" s="583"/>
    </row>
    <row r="470" spans="4:4">
      <c r="D470" s="583"/>
    </row>
    <row r="471" spans="4:4">
      <c r="D471" s="583"/>
    </row>
    <row r="472" spans="4:4">
      <c r="D472" s="583"/>
    </row>
    <row r="473" spans="4:4">
      <c r="D473" s="583"/>
    </row>
    <row r="474" spans="4:4">
      <c r="D474" s="583"/>
    </row>
    <row r="475" spans="4:4">
      <c r="D475" s="583"/>
    </row>
    <row r="476" spans="4:4">
      <c r="D476" s="583"/>
    </row>
    <row r="477" spans="4:4">
      <c r="D477" s="583"/>
    </row>
    <row r="478" spans="4:4">
      <c r="D478" s="583"/>
    </row>
    <row r="479" spans="4:4">
      <c r="D479" s="583"/>
    </row>
    <row r="480" spans="4:4">
      <c r="D480" s="583"/>
    </row>
    <row r="481" spans="4:4">
      <c r="D481" s="583"/>
    </row>
    <row r="482" spans="4:4">
      <c r="D482" s="583"/>
    </row>
    <row r="483" spans="4:4">
      <c r="D483" s="583"/>
    </row>
    <row r="484" spans="4:4">
      <c r="D484" s="583"/>
    </row>
    <row r="485" spans="4:4">
      <c r="D485" s="583"/>
    </row>
    <row r="486" spans="4:4">
      <c r="D486" s="583"/>
    </row>
    <row r="487" spans="4:4">
      <c r="D487" s="583"/>
    </row>
    <row r="488" spans="4:4">
      <c r="D488" s="583"/>
    </row>
    <row r="489" spans="4:4">
      <c r="D489" s="583"/>
    </row>
    <row r="490" spans="4:4">
      <c r="D490" s="583"/>
    </row>
    <row r="491" spans="4:4">
      <c r="D491" s="583"/>
    </row>
    <row r="492" spans="4:4">
      <c r="D492" s="583"/>
    </row>
    <row r="493" spans="4:4">
      <c r="D493" s="583"/>
    </row>
    <row r="494" spans="4:4">
      <c r="D494" s="583"/>
    </row>
    <row r="495" spans="4:4">
      <c r="D495" s="583"/>
    </row>
    <row r="496" spans="4:4">
      <c r="D496" s="583"/>
    </row>
    <row r="497" spans="4:4">
      <c r="D497" s="583"/>
    </row>
    <row r="498" spans="4:4">
      <c r="D498" s="583"/>
    </row>
    <row r="499" spans="4:4">
      <c r="D499" s="583"/>
    </row>
    <row r="500" spans="4:4">
      <c r="D500" s="583"/>
    </row>
    <row r="501" spans="4:4">
      <c r="D501" s="583"/>
    </row>
    <row r="502" spans="4:4">
      <c r="D502" s="583"/>
    </row>
    <row r="503" spans="4:4">
      <c r="D503" s="583"/>
    </row>
    <row r="504" spans="4:4">
      <c r="D504" s="583"/>
    </row>
    <row r="505" spans="4:4">
      <c r="D505" s="583"/>
    </row>
    <row r="506" spans="4:4">
      <c r="D506" s="583"/>
    </row>
    <row r="507" spans="4:4">
      <c r="D507" s="583"/>
    </row>
    <row r="508" spans="4:4">
      <c r="D508" s="583"/>
    </row>
    <row r="509" spans="4:4">
      <c r="D509" s="583"/>
    </row>
    <row r="510" spans="4:4">
      <c r="D510" s="583"/>
    </row>
    <row r="511" spans="4:4">
      <c r="D511" s="583"/>
    </row>
    <row r="512" spans="4:4">
      <c r="D512" s="583"/>
    </row>
    <row r="513" spans="4:4">
      <c r="D513" s="583"/>
    </row>
    <row r="514" spans="4:4">
      <c r="D514" s="583"/>
    </row>
    <row r="515" spans="4:4">
      <c r="D515" s="583"/>
    </row>
    <row r="516" spans="4:4">
      <c r="D516" s="583"/>
    </row>
    <row r="517" spans="4:4">
      <c r="D517" s="583"/>
    </row>
    <row r="518" spans="4:4">
      <c r="D518" s="583"/>
    </row>
    <row r="519" spans="4:4">
      <c r="D519" s="583"/>
    </row>
    <row r="520" spans="4:4">
      <c r="D520" s="583"/>
    </row>
    <row r="521" spans="4:4">
      <c r="D521" s="583"/>
    </row>
    <row r="522" spans="4:4">
      <c r="D522" s="583"/>
    </row>
    <row r="523" spans="4:4">
      <c r="D523" s="583"/>
    </row>
    <row r="524" spans="4:4">
      <c r="D524" s="583"/>
    </row>
    <row r="525" spans="4:4">
      <c r="D525" s="583"/>
    </row>
    <row r="526" spans="4:4">
      <c r="D526" s="583"/>
    </row>
    <row r="527" spans="4:4">
      <c r="D527" s="583"/>
    </row>
    <row r="528" spans="4:4">
      <c r="D528" s="583"/>
    </row>
    <row r="529" spans="4:4">
      <c r="D529" s="583"/>
    </row>
    <row r="530" spans="4:4">
      <c r="D530" s="583"/>
    </row>
    <row r="531" spans="4:4">
      <c r="D531" s="583"/>
    </row>
    <row r="532" spans="4:4">
      <c r="D532" s="583"/>
    </row>
    <row r="533" spans="4:4">
      <c r="D533" s="583"/>
    </row>
    <row r="534" spans="4:4">
      <c r="D534" s="583"/>
    </row>
    <row r="535" spans="4:4">
      <c r="D535" s="583"/>
    </row>
    <row r="536" spans="4:4">
      <c r="D536" s="583"/>
    </row>
    <row r="537" spans="4:4">
      <c r="D537" s="583"/>
    </row>
    <row r="538" spans="4:4">
      <c r="D538" s="583"/>
    </row>
    <row r="539" spans="4:4">
      <c r="D539" s="583"/>
    </row>
    <row r="540" spans="4:4">
      <c r="D540" s="583"/>
    </row>
    <row r="541" spans="4:4">
      <c r="D541" s="583"/>
    </row>
    <row r="542" spans="4:4">
      <c r="D542" s="583"/>
    </row>
    <row r="543" spans="4:4">
      <c r="D543" s="583"/>
    </row>
    <row r="544" spans="4:4">
      <c r="D544" s="583"/>
    </row>
    <row r="545" spans="4:4">
      <c r="D545" s="583"/>
    </row>
    <row r="546" spans="4:4">
      <c r="D546" s="583"/>
    </row>
    <row r="547" spans="4:4">
      <c r="D547" s="583"/>
    </row>
    <row r="548" spans="4:4">
      <c r="D548" s="583"/>
    </row>
    <row r="549" spans="4:4">
      <c r="D549" s="583"/>
    </row>
    <row r="550" spans="4:4">
      <c r="D550" s="583"/>
    </row>
    <row r="551" spans="4:4">
      <c r="D551" s="583"/>
    </row>
    <row r="552" spans="4:4">
      <c r="D552" s="583"/>
    </row>
    <row r="553" spans="4:4">
      <c r="D553" s="583"/>
    </row>
    <row r="554" spans="4:4">
      <c r="D554" s="583"/>
    </row>
    <row r="555" spans="4:4">
      <c r="D555" s="583"/>
    </row>
    <row r="556" spans="4:4">
      <c r="D556" s="583"/>
    </row>
    <row r="557" spans="4:4">
      <c r="D557" s="583"/>
    </row>
    <row r="558" spans="4:4">
      <c r="D558" s="583"/>
    </row>
    <row r="559" spans="4:4">
      <c r="D559" s="583"/>
    </row>
    <row r="560" spans="4:4">
      <c r="D560" s="583"/>
    </row>
    <row r="561" spans="4:4">
      <c r="D561" s="583"/>
    </row>
    <row r="562" spans="4:4">
      <c r="D562" s="583"/>
    </row>
    <row r="563" spans="4:4">
      <c r="D563" s="583"/>
    </row>
    <row r="564" spans="4:4">
      <c r="D564" s="583"/>
    </row>
    <row r="565" spans="4:4">
      <c r="D565" s="583"/>
    </row>
    <row r="566" spans="4:4">
      <c r="D566" s="583"/>
    </row>
    <row r="567" spans="4:4">
      <c r="D567" s="583"/>
    </row>
    <row r="568" spans="4:4">
      <c r="D568" s="583"/>
    </row>
    <row r="569" spans="4:4">
      <c r="D569" s="583"/>
    </row>
    <row r="570" spans="4:4">
      <c r="D570" s="583"/>
    </row>
    <row r="571" spans="4:4">
      <c r="D571" s="583"/>
    </row>
    <row r="572" spans="4:4">
      <c r="D572" s="583"/>
    </row>
    <row r="573" spans="4:4">
      <c r="D573" s="583"/>
    </row>
    <row r="574" spans="4:4">
      <c r="D574" s="583"/>
    </row>
    <row r="575" spans="4:4">
      <c r="D575" s="583"/>
    </row>
    <row r="576" spans="4:4">
      <c r="D576" s="583"/>
    </row>
    <row r="577" spans="4:4">
      <c r="D577" s="583"/>
    </row>
    <row r="578" spans="4:4">
      <c r="D578" s="583"/>
    </row>
    <row r="579" spans="4:4">
      <c r="D579" s="583"/>
    </row>
    <row r="580" spans="4:4">
      <c r="D580" s="583"/>
    </row>
    <row r="581" spans="4:4">
      <c r="D581" s="583"/>
    </row>
    <row r="582" spans="4:4">
      <c r="D582" s="583"/>
    </row>
    <row r="583" spans="4:4">
      <c r="D583" s="583"/>
    </row>
    <row r="584" spans="4:4">
      <c r="D584" s="583"/>
    </row>
    <row r="585" spans="4:4">
      <c r="D585" s="583"/>
    </row>
    <row r="586" spans="4:4">
      <c r="D586" s="583"/>
    </row>
    <row r="587" spans="4:4">
      <c r="D587" s="583"/>
    </row>
    <row r="588" spans="4:4">
      <c r="D588" s="583"/>
    </row>
    <row r="589" spans="4:4">
      <c r="D589" s="583"/>
    </row>
    <row r="590" spans="4:4">
      <c r="D590" s="583"/>
    </row>
    <row r="591" spans="4:4">
      <c r="D591" s="583"/>
    </row>
    <row r="592" spans="4:4">
      <c r="D592" s="583"/>
    </row>
    <row r="593" spans="4:4">
      <c r="D593" s="583"/>
    </row>
    <row r="594" spans="4:4">
      <c r="D594" s="583"/>
    </row>
    <row r="595" spans="4:4">
      <c r="D595" s="583"/>
    </row>
    <row r="596" spans="4:4">
      <c r="D596" s="583"/>
    </row>
    <row r="597" spans="4:4">
      <c r="D597" s="583"/>
    </row>
    <row r="598" spans="4:4">
      <c r="D598" s="583"/>
    </row>
    <row r="599" spans="4:4">
      <c r="D599" s="583"/>
    </row>
    <row r="600" spans="4:4">
      <c r="D600" s="583"/>
    </row>
    <row r="601" spans="4:4">
      <c r="D601" s="583"/>
    </row>
    <row r="602" spans="4:4">
      <c r="D602" s="583"/>
    </row>
    <row r="603" spans="4:4">
      <c r="D603" s="583"/>
    </row>
    <row r="604" spans="4:4">
      <c r="D604" s="583"/>
    </row>
    <row r="605" spans="4:4">
      <c r="D605" s="583"/>
    </row>
    <row r="606" spans="4:4">
      <c r="D606" s="583"/>
    </row>
    <row r="607" spans="4:4">
      <c r="D607" s="583"/>
    </row>
    <row r="608" spans="4:4">
      <c r="D608" s="583"/>
    </row>
    <row r="609" spans="4:4">
      <c r="D609" s="583"/>
    </row>
    <row r="610" spans="4:4">
      <c r="D610" s="583"/>
    </row>
    <row r="611" spans="4:4">
      <c r="D611" s="583"/>
    </row>
    <row r="612" spans="4:4">
      <c r="D612" s="583"/>
    </row>
    <row r="613" spans="4:4">
      <c r="D613" s="583"/>
    </row>
    <row r="614" spans="4:4">
      <c r="D614" s="583"/>
    </row>
    <row r="615" spans="4:4">
      <c r="D615" s="583"/>
    </row>
    <row r="616" spans="4:4">
      <c r="D616" s="583"/>
    </row>
    <row r="617" spans="4:4">
      <c r="D617" s="583"/>
    </row>
    <row r="618" spans="4:4">
      <c r="D618" s="583"/>
    </row>
    <row r="619" spans="4:4">
      <c r="D619" s="583"/>
    </row>
    <row r="620" spans="4:4">
      <c r="D620" s="583"/>
    </row>
    <row r="621" spans="4:4">
      <c r="D621" s="583"/>
    </row>
    <row r="622" spans="4:4">
      <c r="D622" s="583"/>
    </row>
    <row r="623" spans="4:4">
      <c r="D623" s="583"/>
    </row>
    <row r="624" spans="4:4">
      <c r="D624" s="583"/>
    </row>
    <row r="625" spans="4:4">
      <c r="D625" s="583"/>
    </row>
    <row r="626" spans="4:4">
      <c r="D626" s="583"/>
    </row>
    <row r="627" spans="4:4">
      <c r="D627" s="583"/>
    </row>
    <row r="628" spans="4:4">
      <c r="D628" s="583"/>
    </row>
    <row r="629" spans="4:4">
      <c r="D629" s="583"/>
    </row>
    <row r="630" spans="4:4">
      <c r="D630" s="583"/>
    </row>
    <row r="631" spans="4:4">
      <c r="D631" s="583"/>
    </row>
    <row r="632" spans="4:4">
      <c r="D632" s="583"/>
    </row>
    <row r="633" spans="4:4">
      <c r="D633" s="583"/>
    </row>
    <row r="634" spans="4:4">
      <c r="D634" s="583"/>
    </row>
    <row r="635" spans="4:4">
      <c r="D635" s="583"/>
    </row>
    <row r="636" spans="4:4">
      <c r="D636" s="583"/>
    </row>
    <row r="637" spans="4:4">
      <c r="D637" s="583"/>
    </row>
    <row r="638" spans="4:4">
      <c r="D638" s="583"/>
    </row>
    <row r="639" spans="4:4">
      <c r="D639" s="583"/>
    </row>
    <row r="640" spans="4:4">
      <c r="D640" s="583"/>
    </row>
    <row r="641" spans="4:4">
      <c r="D641" s="583"/>
    </row>
    <row r="642" spans="4:4">
      <c r="D642" s="583"/>
    </row>
    <row r="643" spans="4:4">
      <c r="D643" s="583"/>
    </row>
    <row r="644" spans="4:4">
      <c r="D644" s="583"/>
    </row>
    <row r="645" spans="4:4">
      <c r="D645" s="583"/>
    </row>
    <row r="646" spans="4:4">
      <c r="D646" s="583"/>
    </row>
    <row r="647" spans="4:4">
      <c r="D647" s="583"/>
    </row>
    <row r="648" spans="4:4">
      <c r="D648" s="583"/>
    </row>
    <row r="649" spans="4:4">
      <c r="D649" s="583"/>
    </row>
    <row r="650" spans="4:4">
      <c r="D650" s="583"/>
    </row>
    <row r="651" spans="4:4">
      <c r="D651" s="583"/>
    </row>
    <row r="652" spans="4:4">
      <c r="D652" s="583"/>
    </row>
    <row r="653" spans="4:4">
      <c r="D653" s="583"/>
    </row>
    <row r="654" spans="4:4">
      <c r="D654" s="583"/>
    </row>
    <row r="655" spans="4:4">
      <c r="D655" s="583"/>
    </row>
    <row r="656" spans="4:4">
      <c r="D656" s="583"/>
    </row>
    <row r="657" spans="4:4">
      <c r="D657" s="583"/>
    </row>
    <row r="658" spans="4:4">
      <c r="D658" s="583"/>
    </row>
    <row r="659" spans="4:4">
      <c r="D659" s="583"/>
    </row>
    <row r="660" spans="4:4">
      <c r="D660" s="583"/>
    </row>
    <row r="661" spans="4:4">
      <c r="D661" s="583"/>
    </row>
    <row r="662" spans="4:4">
      <c r="D662" s="583"/>
    </row>
    <row r="663" spans="4:4">
      <c r="D663" s="583"/>
    </row>
    <row r="664" spans="4:4">
      <c r="D664" s="583"/>
    </row>
    <row r="665" spans="4:4">
      <c r="D665" s="583"/>
    </row>
    <row r="666" spans="4:4">
      <c r="D666" s="583"/>
    </row>
    <row r="667" spans="4:4">
      <c r="D667" s="583"/>
    </row>
    <row r="668" spans="4:4">
      <c r="D668" s="583"/>
    </row>
    <row r="669" spans="4:4">
      <c r="D669" s="583"/>
    </row>
    <row r="670" spans="4:4">
      <c r="D670" s="583"/>
    </row>
    <row r="671" spans="4:4">
      <c r="D671" s="583"/>
    </row>
    <row r="672" spans="4:4">
      <c r="D672" s="583"/>
    </row>
    <row r="673" spans="4:4">
      <c r="D673" s="583"/>
    </row>
    <row r="674" spans="4:4">
      <c r="D674" s="583"/>
    </row>
    <row r="675" spans="4:4">
      <c r="D675" s="583"/>
    </row>
    <row r="676" spans="4:4">
      <c r="D676" s="583"/>
    </row>
    <row r="677" spans="4:4">
      <c r="D677" s="583"/>
    </row>
    <row r="678" spans="4:4">
      <c r="D678" s="583"/>
    </row>
    <row r="679" spans="4:4">
      <c r="D679" s="583"/>
    </row>
    <row r="680" spans="4:4">
      <c r="D680" s="583"/>
    </row>
    <row r="681" spans="4:4">
      <c r="D681" s="583"/>
    </row>
    <row r="682" spans="4:4">
      <c r="D682" s="583"/>
    </row>
    <row r="683" spans="4:4">
      <c r="D683" s="583"/>
    </row>
    <row r="684" spans="4:4">
      <c r="D684" s="583"/>
    </row>
    <row r="685" spans="4:4">
      <c r="D685" s="583"/>
    </row>
    <row r="686" spans="4:4">
      <c r="D686" s="583"/>
    </row>
    <row r="687" spans="4:4">
      <c r="D687" s="583"/>
    </row>
    <row r="688" spans="4:4">
      <c r="D688" s="583"/>
    </row>
    <row r="689" spans="4:4">
      <c r="D689" s="583"/>
    </row>
    <row r="690" spans="4:4">
      <c r="D690" s="583"/>
    </row>
    <row r="691" spans="4:4">
      <c r="D691" s="583"/>
    </row>
    <row r="692" spans="4:4">
      <c r="D692" s="583"/>
    </row>
    <row r="693" spans="4:4">
      <c r="D693" s="583"/>
    </row>
    <row r="694" spans="4:4">
      <c r="D694" s="583"/>
    </row>
    <row r="695" spans="4:4">
      <c r="D695" s="583"/>
    </row>
    <row r="696" spans="4:4">
      <c r="D696" s="583"/>
    </row>
    <row r="697" spans="4:4">
      <c r="D697" s="583"/>
    </row>
    <row r="698" spans="4:4">
      <c r="D698" s="583"/>
    </row>
    <row r="699" spans="4:4">
      <c r="D699" s="583"/>
    </row>
    <row r="700" spans="4:4">
      <c r="D700" s="583"/>
    </row>
    <row r="701" spans="4:4">
      <c r="D701" s="583"/>
    </row>
    <row r="702" spans="4:4">
      <c r="D702" s="583"/>
    </row>
    <row r="703" spans="4:4">
      <c r="D703" s="583"/>
    </row>
    <row r="704" spans="4:4">
      <c r="D704" s="583"/>
    </row>
    <row r="705" spans="4:4">
      <c r="D705" s="583"/>
    </row>
    <row r="706" spans="4:4">
      <c r="D706" s="583"/>
    </row>
    <row r="707" spans="4:4">
      <c r="D707" s="583"/>
    </row>
    <row r="708" spans="4:4">
      <c r="D708" s="583"/>
    </row>
    <row r="709" spans="4:4">
      <c r="D709" s="583"/>
    </row>
    <row r="710" spans="4:4">
      <c r="D710" s="583"/>
    </row>
    <row r="711" spans="4:4">
      <c r="D711" s="583"/>
    </row>
    <row r="712" spans="4:4">
      <c r="D712" s="583"/>
    </row>
    <row r="713" spans="4:4">
      <c r="D713" s="583"/>
    </row>
    <row r="714" spans="4:4">
      <c r="D714" s="583"/>
    </row>
    <row r="715" spans="4:4">
      <c r="D715" s="583"/>
    </row>
    <row r="716" spans="4:4">
      <c r="D716" s="583"/>
    </row>
    <row r="717" spans="4:4">
      <c r="D717" s="583"/>
    </row>
    <row r="718" spans="4:4">
      <c r="D718" s="583"/>
    </row>
    <row r="719" spans="4:4">
      <c r="D719" s="583"/>
    </row>
    <row r="720" spans="4:4">
      <c r="D720" s="583"/>
    </row>
    <row r="721" spans="4:4">
      <c r="D721" s="583"/>
    </row>
    <row r="722" spans="4:4">
      <c r="D722" s="583"/>
    </row>
    <row r="723" spans="4:4">
      <c r="D723" s="583"/>
    </row>
    <row r="724" spans="4:4">
      <c r="D724" s="583"/>
    </row>
    <row r="725" spans="4:4">
      <c r="D725" s="583"/>
    </row>
    <row r="726" spans="4:4">
      <c r="D726" s="583"/>
    </row>
    <row r="727" spans="4:4">
      <c r="D727" s="583"/>
    </row>
    <row r="728" spans="4:4">
      <c r="D728" s="583"/>
    </row>
    <row r="729" spans="4:4">
      <c r="D729" s="583"/>
    </row>
    <row r="730" spans="4:4">
      <c r="D730" s="583"/>
    </row>
    <row r="731" spans="4:4">
      <c r="D731" s="583"/>
    </row>
    <row r="732" spans="4:4">
      <c r="D732" s="583"/>
    </row>
    <row r="733" spans="4:4">
      <c r="D733" s="583"/>
    </row>
    <row r="734" spans="4:4">
      <c r="D734" s="583"/>
    </row>
    <row r="735" spans="4:4">
      <c r="D735" s="583"/>
    </row>
    <row r="736" spans="4:4">
      <c r="D736" s="583"/>
    </row>
    <row r="737" spans="4:4">
      <c r="D737" s="583"/>
    </row>
    <row r="738" spans="4:4">
      <c r="D738" s="583"/>
    </row>
    <row r="739" spans="4:4">
      <c r="D739" s="583"/>
    </row>
    <row r="740" spans="4:4">
      <c r="D740" s="583"/>
    </row>
    <row r="741" spans="4:4">
      <c r="D741" s="583"/>
    </row>
    <row r="742" spans="4:4">
      <c r="D742" s="583"/>
    </row>
    <row r="743" spans="4:4">
      <c r="D743" s="583"/>
    </row>
    <row r="744" spans="4:4">
      <c r="D744" s="583"/>
    </row>
    <row r="745" spans="4:4">
      <c r="D745" s="583"/>
    </row>
    <row r="746" spans="4:4">
      <c r="D746" s="583"/>
    </row>
    <row r="747" spans="4:4">
      <c r="D747" s="583"/>
    </row>
    <row r="748" spans="4:4">
      <c r="D748" s="583"/>
    </row>
    <row r="749" spans="4:4">
      <c r="D749" s="583"/>
    </row>
    <row r="750" spans="4:4">
      <c r="D750" s="583"/>
    </row>
    <row r="751" spans="4:4">
      <c r="D751" s="583"/>
    </row>
    <row r="752" spans="4:4">
      <c r="D752" s="583"/>
    </row>
    <row r="753" spans="4:4">
      <c r="D753" s="583"/>
    </row>
    <row r="754" spans="4:4">
      <c r="D754" s="583"/>
    </row>
    <row r="755" spans="4:4">
      <c r="D755" s="583"/>
    </row>
    <row r="756" spans="4:4">
      <c r="D756" s="583"/>
    </row>
    <row r="757" spans="4:4">
      <c r="D757" s="583"/>
    </row>
    <row r="758" spans="4:4">
      <c r="D758" s="583"/>
    </row>
    <row r="759" spans="4:4">
      <c r="D759" s="583"/>
    </row>
    <row r="760" spans="4:4">
      <c r="D760" s="583"/>
    </row>
    <row r="761" spans="4:4">
      <c r="D761" s="583"/>
    </row>
    <row r="762" spans="4:4">
      <c r="D762" s="583"/>
    </row>
    <row r="763" spans="4:4">
      <c r="D763" s="583"/>
    </row>
    <row r="764" spans="4:4">
      <c r="D764" s="583"/>
    </row>
    <row r="765" spans="4:4">
      <c r="D765" s="583"/>
    </row>
    <row r="766" spans="4:4">
      <c r="D766" s="583"/>
    </row>
    <row r="767" spans="4:4">
      <c r="D767" s="583"/>
    </row>
    <row r="768" spans="4:4">
      <c r="D768" s="583"/>
    </row>
    <row r="769" spans="4:4">
      <c r="D769" s="583"/>
    </row>
    <row r="770" spans="4:4">
      <c r="D770" s="583"/>
    </row>
    <row r="771" spans="4:4">
      <c r="D771" s="583"/>
    </row>
    <row r="772" spans="4:4">
      <c r="D772" s="583"/>
    </row>
    <row r="773" spans="4:4">
      <c r="D773" s="583"/>
    </row>
    <row r="774" spans="4:4">
      <c r="D774" s="583"/>
    </row>
    <row r="775" spans="4:4">
      <c r="D775" s="583"/>
    </row>
    <row r="776" spans="4:4">
      <c r="D776" s="583"/>
    </row>
    <row r="777" spans="4:4">
      <c r="D777" s="583"/>
    </row>
    <row r="778" spans="4:4">
      <c r="D778" s="583"/>
    </row>
    <row r="779" spans="4:4">
      <c r="D779" s="583"/>
    </row>
    <row r="780" spans="4:4">
      <c r="D780" s="583"/>
    </row>
    <row r="781" spans="4:4">
      <c r="D781" s="583"/>
    </row>
    <row r="782" spans="4:4">
      <c r="D782" s="583"/>
    </row>
    <row r="783" spans="4:4">
      <c r="D783" s="583"/>
    </row>
    <row r="784" spans="4:4">
      <c r="D784" s="583"/>
    </row>
    <row r="785" spans="4:4">
      <c r="D785" s="583"/>
    </row>
    <row r="786" spans="4:4">
      <c r="D786" s="583"/>
    </row>
    <row r="787" spans="4:4">
      <c r="D787" s="583"/>
    </row>
    <row r="788" spans="4:4">
      <c r="D788" s="583"/>
    </row>
    <row r="789" spans="4:4">
      <c r="D789" s="583"/>
    </row>
    <row r="790" spans="4:4">
      <c r="D790" s="583"/>
    </row>
    <row r="791" spans="4:4">
      <c r="D791" s="583"/>
    </row>
    <row r="792" spans="4:4">
      <c r="D792" s="583"/>
    </row>
    <row r="793" spans="4:4">
      <c r="D793" s="583"/>
    </row>
    <row r="794" spans="4:4">
      <c r="D794" s="583"/>
    </row>
    <row r="795" spans="4:4">
      <c r="D795" s="583"/>
    </row>
    <row r="796" spans="4:4">
      <c r="D796" s="583"/>
    </row>
    <row r="797" spans="4:4">
      <c r="D797" s="583"/>
    </row>
    <row r="798" spans="4:4">
      <c r="D798" s="583"/>
    </row>
    <row r="799" spans="4:4">
      <c r="D799" s="583"/>
    </row>
    <row r="800" spans="4:4">
      <c r="D800" s="583"/>
    </row>
    <row r="801" spans="4:4">
      <c r="D801" s="583"/>
    </row>
    <row r="802" spans="4:4">
      <c r="D802" s="583"/>
    </row>
    <row r="803" spans="4:4">
      <c r="D803" s="583"/>
    </row>
    <row r="804" spans="4:4">
      <c r="D804" s="583"/>
    </row>
    <row r="805" spans="4:4">
      <c r="D805" s="583"/>
    </row>
    <row r="806" spans="4:4">
      <c r="D806" s="583"/>
    </row>
    <row r="807" spans="4:4">
      <c r="D807" s="583"/>
    </row>
    <row r="808" spans="4:4">
      <c r="D808" s="583"/>
    </row>
    <row r="809" spans="4:4">
      <c r="D809" s="583"/>
    </row>
    <row r="810" spans="4:4">
      <c r="D810" s="583"/>
    </row>
    <row r="811" spans="4:4">
      <c r="D811" s="583"/>
    </row>
    <row r="812" spans="4:4">
      <c r="D812" s="583"/>
    </row>
    <row r="813" spans="4:4">
      <c r="D813" s="583"/>
    </row>
    <row r="814" spans="4:4">
      <c r="D814" s="583"/>
    </row>
    <row r="815" spans="4:4">
      <c r="D815" s="583"/>
    </row>
    <row r="816" spans="4:4">
      <c r="D816" s="583"/>
    </row>
    <row r="817" spans="4:4">
      <c r="D817" s="583"/>
    </row>
    <row r="818" spans="4:4">
      <c r="D818" s="583"/>
    </row>
    <row r="819" spans="4:4">
      <c r="D819" s="583"/>
    </row>
    <row r="820" spans="4:4">
      <c r="D820" s="583"/>
    </row>
    <row r="821" spans="4:4">
      <c r="D821" s="583"/>
    </row>
    <row r="822" spans="4:4">
      <c r="D822" s="583"/>
    </row>
    <row r="823" spans="4:4">
      <c r="D823" s="583"/>
    </row>
    <row r="824" spans="4:4">
      <c r="D824" s="583"/>
    </row>
    <row r="825" spans="4:4">
      <c r="D825" s="583"/>
    </row>
    <row r="826" spans="4:4">
      <c r="D826" s="583"/>
    </row>
    <row r="827" spans="4:4">
      <c r="D827" s="583"/>
    </row>
    <row r="828" spans="4:4">
      <c r="D828" s="583"/>
    </row>
    <row r="829" spans="4:4">
      <c r="D829" s="583"/>
    </row>
    <row r="830" spans="4:4">
      <c r="D830" s="583"/>
    </row>
    <row r="831" spans="4:4">
      <c r="D831" s="583"/>
    </row>
    <row r="832" spans="4:4">
      <c r="D832" s="583"/>
    </row>
    <row r="833" spans="4:4">
      <c r="D833" s="583"/>
    </row>
    <row r="834" spans="4:4">
      <c r="D834" s="583"/>
    </row>
    <row r="835" spans="4:4">
      <c r="D835" s="583"/>
    </row>
    <row r="836" spans="4:4">
      <c r="D836" s="583"/>
    </row>
    <row r="837" spans="4:4">
      <c r="D837" s="583"/>
    </row>
    <row r="838" spans="4:4">
      <c r="D838" s="583"/>
    </row>
    <row r="839" spans="4:4">
      <c r="D839" s="583"/>
    </row>
    <row r="840" spans="4:4">
      <c r="D840" s="583"/>
    </row>
    <row r="841" spans="4:4">
      <c r="D841" s="583"/>
    </row>
    <row r="842" spans="4:4">
      <c r="D842" s="583"/>
    </row>
    <row r="843" spans="4:4">
      <c r="D843" s="583"/>
    </row>
    <row r="844" spans="4:4">
      <c r="D844" s="583"/>
    </row>
    <row r="845" spans="4:4">
      <c r="D845" s="583"/>
    </row>
    <row r="846" spans="4:4">
      <c r="D846" s="583"/>
    </row>
    <row r="847" spans="4:4">
      <c r="D847" s="583"/>
    </row>
    <row r="848" spans="4:4">
      <c r="D848" s="583"/>
    </row>
    <row r="849" spans="4:4">
      <c r="D849" s="583"/>
    </row>
    <row r="850" spans="4:4">
      <c r="D850" s="583"/>
    </row>
    <row r="851" spans="4:4">
      <c r="D851" s="583"/>
    </row>
    <row r="852" spans="4:4">
      <c r="D852" s="583"/>
    </row>
    <row r="853" spans="4:4">
      <c r="D853" s="583"/>
    </row>
    <row r="854" spans="4:4">
      <c r="D854" s="583"/>
    </row>
    <row r="855" spans="4:4">
      <c r="D855" s="583"/>
    </row>
    <row r="856" spans="4:4">
      <c r="D856" s="583"/>
    </row>
    <row r="857" spans="4:4">
      <c r="D857" s="583"/>
    </row>
    <row r="858" spans="4:4">
      <c r="D858" s="583"/>
    </row>
    <row r="859" spans="4:4">
      <c r="D859" s="583"/>
    </row>
    <row r="860" spans="4:4">
      <c r="D860" s="583"/>
    </row>
    <row r="861" spans="4:4">
      <c r="D861" s="583"/>
    </row>
    <row r="862" spans="4:4">
      <c r="D862" s="583"/>
    </row>
    <row r="863" spans="4:4">
      <c r="D863" s="583"/>
    </row>
    <row r="864" spans="4:4">
      <c r="D864" s="583"/>
    </row>
    <row r="865" spans="4:4">
      <c r="D865" s="583"/>
    </row>
    <row r="866" spans="4:4">
      <c r="D866" s="583"/>
    </row>
    <row r="867" spans="4:4">
      <c r="D867" s="583"/>
    </row>
    <row r="868" spans="4:4">
      <c r="D868" s="583"/>
    </row>
    <row r="869" spans="4:4">
      <c r="D869" s="583"/>
    </row>
    <row r="870" spans="4:4">
      <c r="D870" s="583"/>
    </row>
    <row r="871" spans="4:4">
      <c r="D871" s="583"/>
    </row>
    <row r="872" spans="4:4">
      <c r="D872" s="583"/>
    </row>
    <row r="873" spans="4:4">
      <c r="D873" s="583"/>
    </row>
    <row r="874" spans="4:4">
      <c r="D874" s="583"/>
    </row>
    <row r="875" spans="4:4">
      <c r="D875" s="583"/>
    </row>
    <row r="876" spans="4:4">
      <c r="D876" s="583"/>
    </row>
    <row r="877" spans="4:4">
      <c r="D877" s="583"/>
    </row>
    <row r="878" spans="4:4">
      <c r="D878" s="583"/>
    </row>
    <row r="879" spans="4:4">
      <c r="D879" s="583"/>
    </row>
    <row r="880" spans="4:4">
      <c r="D880" s="583"/>
    </row>
    <row r="881" spans="4:4">
      <c r="D881" s="583"/>
    </row>
    <row r="882" spans="4:4">
      <c r="D882" s="583"/>
    </row>
    <row r="883" spans="4:4">
      <c r="D883" s="583"/>
    </row>
    <row r="884" spans="4:4">
      <c r="D884" s="583"/>
    </row>
    <row r="885" spans="4:4">
      <c r="D885" s="583"/>
    </row>
    <row r="886" spans="4:4">
      <c r="D886" s="583"/>
    </row>
    <row r="887" spans="4:4">
      <c r="D887" s="583"/>
    </row>
    <row r="888" spans="4:4">
      <c r="D888" s="583"/>
    </row>
    <row r="889" spans="4:4">
      <c r="D889" s="583"/>
    </row>
    <row r="890" spans="4:4">
      <c r="D890" s="583"/>
    </row>
    <row r="891" spans="4:4">
      <c r="D891" s="583"/>
    </row>
    <row r="892" spans="4:4">
      <c r="D892" s="583"/>
    </row>
    <row r="893" spans="4:4">
      <c r="D893" s="583"/>
    </row>
    <row r="894" spans="4:4">
      <c r="D894" s="583"/>
    </row>
    <row r="895" spans="4:4">
      <c r="D895" s="583"/>
    </row>
    <row r="896" spans="4:4">
      <c r="D896" s="583"/>
    </row>
    <row r="897" spans="4:4">
      <c r="D897" s="583"/>
    </row>
    <row r="898" spans="4:4">
      <c r="D898" s="583"/>
    </row>
    <row r="899" spans="4:4">
      <c r="D899" s="583"/>
    </row>
    <row r="900" spans="4:4">
      <c r="D900" s="583"/>
    </row>
    <row r="901" spans="4:4">
      <c r="D901" s="583"/>
    </row>
    <row r="902" spans="4:4">
      <c r="D902" s="583"/>
    </row>
    <row r="903" spans="4:4">
      <c r="D903" s="583"/>
    </row>
    <row r="904" spans="4:4">
      <c r="D904" s="583"/>
    </row>
    <row r="905" spans="4:4">
      <c r="D905" s="583"/>
    </row>
    <row r="906" spans="4:4">
      <c r="D906" s="583"/>
    </row>
    <row r="907" spans="4:4">
      <c r="D907" s="583"/>
    </row>
    <row r="908" spans="4:4">
      <c r="D908" s="583"/>
    </row>
    <row r="909" spans="4:4">
      <c r="D909" s="583"/>
    </row>
    <row r="910" spans="4:4">
      <c r="D910" s="583"/>
    </row>
    <row r="911" spans="4:4">
      <c r="D911" s="583"/>
    </row>
    <row r="912" spans="4:4">
      <c r="D912" s="583"/>
    </row>
    <row r="913" spans="4:4">
      <c r="D913" s="583"/>
    </row>
    <row r="914" spans="4:4">
      <c r="D914" s="583"/>
    </row>
    <row r="915" spans="4:4">
      <c r="D915" s="583"/>
    </row>
    <row r="916" spans="4:4">
      <c r="D916" s="583"/>
    </row>
    <row r="917" spans="4:4">
      <c r="D917" s="583"/>
    </row>
    <row r="918" spans="4:4">
      <c r="D918" s="583"/>
    </row>
    <row r="919" spans="4:4">
      <c r="D919" s="583"/>
    </row>
    <row r="920" spans="4:4">
      <c r="D920" s="583"/>
    </row>
    <row r="921" spans="4:4">
      <c r="D921" s="583"/>
    </row>
    <row r="922" spans="4:4">
      <c r="D922" s="583"/>
    </row>
    <row r="923" spans="4:4">
      <c r="D923" s="583"/>
    </row>
    <row r="924" spans="4:4">
      <c r="D924" s="583"/>
    </row>
    <row r="925" spans="4:4">
      <c r="D925" s="583"/>
    </row>
    <row r="926" spans="4:4">
      <c r="D926" s="583"/>
    </row>
    <row r="927" spans="4:4">
      <c r="D927" s="583"/>
    </row>
    <row r="928" spans="4:4">
      <c r="D928" s="583"/>
    </row>
    <row r="929" spans="4:4">
      <c r="D929" s="583"/>
    </row>
    <row r="930" spans="4:4">
      <c r="D930" s="583"/>
    </row>
    <row r="931" spans="4:4">
      <c r="D931" s="583"/>
    </row>
    <row r="932" spans="4:4">
      <c r="D932" s="583"/>
    </row>
    <row r="933" spans="4:4">
      <c r="D933" s="583"/>
    </row>
    <row r="934" spans="4:4">
      <c r="D934" s="583"/>
    </row>
    <row r="935" spans="4:4">
      <c r="D935" s="583"/>
    </row>
    <row r="936" spans="4:4">
      <c r="D936" s="583"/>
    </row>
    <row r="937" spans="4:4">
      <c r="D937" s="583"/>
    </row>
    <row r="938" spans="4:4">
      <c r="D938" s="583"/>
    </row>
    <row r="939" spans="4:4">
      <c r="D939" s="583"/>
    </row>
    <row r="940" spans="4:4">
      <c r="D940" s="583"/>
    </row>
    <row r="941" spans="4:4">
      <c r="D941" s="583"/>
    </row>
    <row r="942" spans="4:4">
      <c r="D942" s="583"/>
    </row>
    <row r="943" spans="4:4">
      <c r="D943" s="583"/>
    </row>
    <row r="944" spans="4:4">
      <c r="D944" s="583"/>
    </row>
    <row r="945" spans="4:4">
      <c r="D945" s="583"/>
    </row>
    <row r="946" spans="4:4">
      <c r="D946" s="583"/>
    </row>
    <row r="947" spans="4:4">
      <c r="D947" s="583"/>
    </row>
    <row r="948" spans="4:4">
      <c r="D948" s="583"/>
    </row>
    <row r="949" spans="4:4">
      <c r="D949" s="583"/>
    </row>
    <row r="950" spans="4:4">
      <c r="D950" s="583"/>
    </row>
    <row r="951" spans="4:4">
      <c r="D951" s="583"/>
    </row>
    <row r="952" spans="4:4">
      <c r="D952" s="583"/>
    </row>
    <row r="953" spans="4:4">
      <c r="D953" s="583"/>
    </row>
    <row r="954" spans="4:4">
      <c r="D954" s="583"/>
    </row>
    <row r="955" spans="4:4">
      <c r="D955" s="583"/>
    </row>
    <row r="956" spans="4:4">
      <c r="D956" s="583"/>
    </row>
    <row r="957" spans="4:4">
      <c r="D957" s="583"/>
    </row>
    <row r="958" spans="4:4">
      <c r="D958" s="583"/>
    </row>
    <row r="959" spans="4:4">
      <c r="D959" s="583"/>
    </row>
    <row r="960" spans="4:4">
      <c r="D960" s="583"/>
    </row>
    <row r="961" spans="4:4">
      <c r="D961" s="583"/>
    </row>
    <row r="962" spans="4:4">
      <c r="D962" s="583"/>
    </row>
    <row r="963" spans="4:4">
      <c r="D963" s="583"/>
    </row>
    <row r="964" spans="4:4">
      <c r="D964" s="583"/>
    </row>
    <row r="965" spans="4:4">
      <c r="D965" s="583"/>
    </row>
    <row r="966" spans="4:4">
      <c r="D966" s="583"/>
    </row>
    <row r="967" spans="4:4">
      <c r="D967" s="583"/>
    </row>
    <row r="968" spans="4:4">
      <c r="D968" s="583"/>
    </row>
    <row r="969" spans="4:4">
      <c r="D969" s="583"/>
    </row>
    <row r="970" spans="4:4">
      <c r="D970" s="583"/>
    </row>
    <row r="971" spans="4:4">
      <c r="D971" s="583"/>
    </row>
    <row r="972" spans="4:4">
      <c r="D972" s="583"/>
    </row>
    <row r="973" spans="4:4">
      <c r="D973" s="583"/>
    </row>
    <row r="974" spans="4:4">
      <c r="D974" s="583"/>
    </row>
    <row r="975" spans="4:4">
      <c r="D975" s="583"/>
    </row>
    <row r="976" spans="4:4">
      <c r="D976" s="583"/>
    </row>
    <row r="977" spans="4:4">
      <c r="D977" s="583"/>
    </row>
    <row r="978" spans="4:4">
      <c r="D978" s="583"/>
    </row>
    <row r="979" spans="4:4">
      <c r="D979" s="583"/>
    </row>
    <row r="980" spans="4:4">
      <c r="D980" s="583"/>
    </row>
    <row r="981" spans="4:4">
      <c r="D981" s="583"/>
    </row>
    <row r="982" spans="4:4">
      <c r="D982" s="583"/>
    </row>
    <row r="983" spans="4:4">
      <c r="D983" s="583"/>
    </row>
    <row r="984" spans="4:4">
      <c r="D984" s="583"/>
    </row>
    <row r="985" spans="4:4">
      <c r="D985" s="583"/>
    </row>
    <row r="986" spans="4:4">
      <c r="D986" s="583"/>
    </row>
    <row r="987" spans="4:4">
      <c r="D987" s="583"/>
    </row>
    <row r="988" spans="4:4">
      <c r="D988" s="583"/>
    </row>
    <row r="989" spans="4:4">
      <c r="D989" s="583"/>
    </row>
    <row r="990" spans="4:4">
      <c r="D990" s="583"/>
    </row>
    <row r="991" spans="4:4">
      <c r="D991" s="583"/>
    </row>
    <row r="992" spans="4:4">
      <c r="D992" s="583"/>
    </row>
    <row r="993" spans="4:4">
      <c r="D993" s="583"/>
    </row>
    <row r="994" spans="4:4">
      <c r="D994" s="583"/>
    </row>
    <row r="995" spans="4:4">
      <c r="D995" s="583"/>
    </row>
    <row r="996" spans="4:4">
      <c r="D996" s="583"/>
    </row>
    <row r="997" spans="4:4">
      <c r="D997" s="583"/>
    </row>
    <row r="998" spans="4:4">
      <c r="D998" s="583"/>
    </row>
    <row r="999" spans="4:4">
      <c r="D999" s="583"/>
    </row>
    <row r="1000" spans="4:4">
      <c r="D1000" s="583"/>
    </row>
    <row r="1001" spans="4:4">
      <c r="D1001" s="583"/>
    </row>
    <row r="1002" spans="4:4">
      <c r="D1002" s="583"/>
    </row>
    <row r="1003" spans="4:4">
      <c r="D1003" s="583"/>
    </row>
    <row r="1004" spans="4:4">
      <c r="D1004" s="583"/>
    </row>
    <row r="1005" spans="4:4">
      <c r="D1005" s="583"/>
    </row>
    <row r="1006" spans="4:4">
      <c r="D1006" s="583"/>
    </row>
    <row r="1007" spans="4:4">
      <c r="D1007" s="583"/>
    </row>
    <row r="1008" spans="4:4">
      <c r="D1008" s="583"/>
    </row>
    <row r="1009" spans="4:4">
      <c r="D1009" s="583"/>
    </row>
    <row r="1010" spans="4:4">
      <c r="D1010" s="583"/>
    </row>
    <row r="1011" spans="4:4">
      <c r="D1011" s="583"/>
    </row>
    <row r="1012" spans="4:4">
      <c r="D1012" s="583"/>
    </row>
    <row r="1013" spans="4:4">
      <c r="D1013" s="583"/>
    </row>
    <row r="1014" spans="4:4">
      <c r="D1014" s="583"/>
    </row>
    <row r="1015" spans="4:4">
      <c r="D1015" s="583"/>
    </row>
    <row r="1016" spans="4:4">
      <c r="D1016" s="583"/>
    </row>
    <row r="1017" spans="4:4">
      <c r="D1017" s="583"/>
    </row>
    <row r="1018" spans="4:4">
      <c r="D1018" s="583"/>
    </row>
    <row r="1019" spans="4:4">
      <c r="D1019" s="583"/>
    </row>
    <row r="1020" spans="4:4">
      <c r="D1020" s="583"/>
    </row>
    <row r="1021" spans="4:4">
      <c r="D1021" s="583"/>
    </row>
    <row r="1022" spans="4:4">
      <c r="D1022" s="583"/>
    </row>
    <row r="1023" spans="4:4">
      <c r="D1023" s="583"/>
    </row>
    <row r="1024" spans="4:4">
      <c r="D1024" s="583"/>
    </row>
    <row r="1025" spans="4:4">
      <c r="D1025" s="583"/>
    </row>
    <row r="1026" spans="4:4">
      <c r="D1026" s="583"/>
    </row>
    <row r="1027" spans="4:4">
      <c r="D1027" s="583"/>
    </row>
    <row r="1028" spans="4:4">
      <c r="D1028" s="583"/>
    </row>
    <row r="1029" spans="4:4">
      <c r="D1029" s="583"/>
    </row>
    <row r="1030" spans="4:4">
      <c r="D1030" s="583"/>
    </row>
    <row r="1031" spans="4:4">
      <c r="D1031" s="583"/>
    </row>
    <row r="1032" spans="4:4">
      <c r="D1032" s="583"/>
    </row>
    <row r="1033" spans="4:4">
      <c r="D1033" s="583"/>
    </row>
    <row r="1034" spans="4:4">
      <c r="D1034" s="583"/>
    </row>
    <row r="1035" spans="4:4">
      <c r="D1035" s="583"/>
    </row>
    <row r="1036" spans="4:4">
      <c r="D1036" s="583"/>
    </row>
    <row r="1037" spans="4:4">
      <c r="D1037" s="583"/>
    </row>
    <row r="1038" spans="4:4">
      <c r="D1038" s="583"/>
    </row>
    <row r="1039" spans="4:4">
      <c r="D1039" s="583"/>
    </row>
    <row r="1040" spans="4:4">
      <c r="D1040" s="583"/>
    </row>
    <row r="1041" spans="4:4">
      <c r="D1041" s="583"/>
    </row>
    <row r="1042" spans="4:4">
      <c r="D1042" s="583"/>
    </row>
    <row r="1043" spans="4:4">
      <c r="D1043" s="583"/>
    </row>
    <row r="1044" spans="4:4">
      <c r="D1044" s="583"/>
    </row>
    <row r="1045" spans="4:4">
      <c r="D1045" s="583"/>
    </row>
    <row r="1046" spans="4:4">
      <c r="D1046" s="583"/>
    </row>
    <row r="1047" spans="4:4">
      <c r="D1047" s="583"/>
    </row>
    <row r="1048" spans="4:4">
      <c r="D1048" s="583"/>
    </row>
    <row r="1049" spans="4:4">
      <c r="D1049" s="583"/>
    </row>
    <row r="1050" spans="4:4">
      <c r="D1050" s="583"/>
    </row>
    <row r="1051" spans="4:4">
      <c r="D1051" s="583"/>
    </row>
    <row r="1052" spans="4:4">
      <c r="D1052" s="583"/>
    </row>
    <row r="1053" spans="4:4">
      <c r="D1053" s="583"/>
    </row>
    <row r="1054" spans="4:4">
      <c r="D1054" s="583"/>
    </row>
    <row r="1055" spans="4:4">
      <c r="D1055" s="583"/>
    </row>
    <row r="1056" spans="4:4">
      <c r="D1056" s="583"/>
    </row>
    <row r="1057" spans="4:4">
      <c r="D1057" s="583"/>
    </row>
    <row r="1058" spans="4:4">
      <c r="D1058" s="583"/>
    </row>
    <row r="1059" spans="4:4">
      <c r="D1059" s="583"/>
    </row>
    <row r="1060" spans="4:4">
      <c r="D1060" s="583"/>
    </row>
    <row r="1061" spans="4:4">
      <c r="D1061" s="583"/>
    </row>
    <row r="1062" spans="4:4">
      <c r="D1062" s="583"/>
    </row>
    <row r="1063" spans="4:4">
      <c r="D1063" s="583"/>
    </row>
    <row r="1064" spans="4:4">
      <c r="D1064" s="583"/>
    </row>
    <row r="1065" spans="4:4">
      <c r="D1065" s="583"/>
    </row>
    <row r="1066" spans="4:4">
      <c r="D1066" s="583"/>
    </row>
    <row r="1067" spans="4:4">
      <c r="D1067" s="583"/>
    </row>
    <row r="1068" spans="4:4">
      <c r="D1068" s="583"/>
    </row>
    <row r="1069" spans="4:4">
      <c r="D1069" s="583"/>
    </row>
    <row r="1070" spans="4:4">
      <c r="D1070" s="583"/>
    </row>
    <row r="1071" spans="4:4">
      <c r="D1071" s="583"/>
    </row>
    <row r="1072" spans="4:4">
      <c r="D1072" s="583"/>
    </row>
    <row r="1073" spans="4:4">
      <c r="D1073" s="583"/>
    </row>
    <row r="1074" spans="4:4">
      <c r="D1074" s="583"/>
    </row>
    <row r="1075" spans="4:4">
      <c r="D1075" s="583"/>
    </row>
    <row r="1076" spans="4:4">
      <c r="D1076" s="583"/>
    </row>
    <row r="1077" spans="4:4">
      <c r="D1077" s="583"/>
    </row>
    <row r="1078" spans="4:4">
      <c r="D1078" s="583"/>
    </row>
    <row r="1079" spans="4:4">
      <c r="D1079" s="583"/>
    </row>
    <row r="1080" spans="4:4">
      <c r="D1080" s="583"/>
    </row>
    <row r="1081" spans="4:4">
      <c r="D1081" s="583"/>
    </row>
    <row r="1082" spans="4:4">
      <c r="D1082" s="583"/>
    </row>
    <row r="1083" spans="4:4">
      <c r="D1083" s="583"/>
    </row>
    <row r="1084" spans="4:4">
      <c r="D1084" s="583"/>
    </row>
    <row r="1085" spans="4:4">
      <c r="D1085" s="583"/>
    </row>
    <row r="1086" spans="4:4">
      <c r="D1086" s="583"/>
    </row>
    <row r="1087" spans="4:4">
      <c r="D1087" s="583"/>
    </row>
    <row r="1088" spans="4:4">
      <c r="D1088" s="583"/>
    </row>
    <row r="1089" spans="4:4">
      <c r="D1089" s="583"/>
    </row>
    <row r="1090" spans="4:4">
      <c r="D1090" s="583"/>
    </row>
    <row r="1091" spans="4:4">
      <c r="D1091" s="583"/>
    </row>
    <row r="1092" spans="4:4">
      <c r="D1092" s="583"/>
    </row>
    <row r="1093" spans="4:4">
      <c r="D1093" s="583"/>
    </row>
    <row r="1094" spans="4:4">
      <c r="D1094" s="583"/>
    </row>
    <row r="1095" spans="4:4">
      <c r="D1095" s="583"/>
    </row>
    <row r="1096" spans="4:4">
      <c r="D1096" s="583"/>
    </row>
    <row r="1097" spans="4:4">
      <c r="D1097" s="583"/>
    </row>
    <row r="1098" spans="4:4">
      <c r="D1098" s="583"/>
    </row>
    <row r="1099" spans="4:4">
      <c r="D1099" s="583"/>
    </row>
    <row r="1100" spans="4:4">
      <c r="D1100" s="583"/>
    </row>
    <row r="1101" spans="4:4">
      <c r="D1101" s="583"/>
    </row>
    <row r="1102" spans="4:4">
      <c r="D1102" s="583"/>
    </row>
    <row r="1103" spans="4:4">
      <c r="D1103" s="583"/>
    </row>
    <row r="1104" spans="4:4">
      <c r="D1104" s="583"/>
    </row>
    <row r="1105" spans="4:4">
      <c r="D1105" s="583"/>
    </row>
    <row r="1106" spans="4:4">
      <c r="D1106" s="583"/>
    </row>
    <row r="1107" spans="4:4">
      <c r="D1107" s="583"/>
    </row>
    <row r="1108" spans="4:4">
      <c r="D1108" s="583"/>
    </row>
    <row r="1109" spans="4:4">
      <c r="D1109" s="583"/>
    </row>
    <row r="1110" spans="4:4">
      <c r="D1110" s="583"/>
    </row>
    <row r="1111" spans="4:4">
      <c r="D1111" s="583"/>
    </row>
    <row r="1112" spans="4:4">
      <c r="D1112" s="583"/>
    </row>
    <row r="1113" spans="4:4">
      <c r="D1113" s="583"/>
    </row>
    <row r="1114" spans="4:4">
      <c r="D1114" s="583"/>
    </row>
    <row r="1115" spans="4:4">
      <c r="D1115" s="583"/>
    </row>
    <row r="1116" spans="4:4">
      <c r="D1116" s="583"/>
    </row>
    <row r="1117" spans="4:4">
      <c r="D1117" s="583"/>
    </row>
    <row r="1118" spans="4:4">
      <c r="D1118" s="583"/>
    </row>
    <row r="1119" spans="4:4">
      <c r="D1119" s="583"/>
    </row>
    <row r="1120" spans="4:4">
      <c r="D1120" s="583"/>
    </row>
    <row r="1121" spans="4:4">
      <c r="D1121" s="583"/>
    </row>
    <row r="1122" spans="4:4">
      <c r="D1122" s="583"/>
    </row>
    <row r="1123" spans="4:4">
      <c r="D1123" s="583"/>
    </row>
    <row r="1124" spans="4:4">
      <c r="D1124" s="583"/>
    </row>
    <row r="1125" spans="4:4">
      <c r="D1125" s="583"/>
    </row>
    <row r="1126" spans="4:4">
      <c r="D1126" s="583"/>
    </row>
    <row r="1127" spans="4:4">
      <c r="D1127" s="583"/>
    </row>
    <row r="1128" spans="4:4">
      <c r="D1128" s="583"/>
    </row>
    <row r="1129" spans="4:4">
      <c r="D1129" s="583"/>
    </row>
    <row r="1130" spans="4:4">
      <c r="D1130" s="583"/>
    </row>
    <row r="1131" spans="4:4">
      <c r="D1131" s="583"/>
    </row>
    <row r="1132" spans="4:4">
      <c r="D1132" s="583"/>
    </row>
    <row r="1133" spans="4:4">
      <c r="D1133" s="583"/>
    </row>
    <row r="1134" spans="4:4">
      <c r="D1134" s="583"/>
    </row>
    <row r="1135" spans="4:4">
      <c r="D1135" s="583"/>
    </row>
    <row r="1136" spans="4:4">
      <c r="D1136" s="583"/>
    </row>
    <row r="1137" spans="4:4">
      <c r="D1137" s="583"/>
    </row>
    <row r="1138" spans="4:4">
      <c r="D1138" s="583"/>
    </row>
    <row r="1139" spans="4:4">
      <c r="D1139" s="583"/>
    </row>
    <row r="1140" spans="4:4">
      <c r="D1140" s="583"/>
    </row>
    <row r="1141" spans="4:4">
      <c r="D1141" s="583"/>
    </row>
    <row r="1142" spans="4:4">
      <c r="D1142" s="583"/>
    </row>
    <row r="1143" spans="4:4">
      <c r="D1143" s="583"/>
    </row>
    <row r="1144" spans="4:4">
      <c r="D1144" s="583"/>
    </row>
    <row r="1145" spans="4:4">
      <c r="D1145" s="583"/>
    </row>
    <row r="1146" spans="4:4">
      <c r="D1146" s="583"/>
    </row>
    <row r="1147" spans="4:4">
      <c r="D1147" s="583"/>
    </row>
    <row r="1148" spans="4:4">
      <c r="D1148" s="583"/>
    </row>
    <row r="1149" spans="4:4">
      <c r="D1149" s="583"/>
    </row>
    <row r="1150" spans="4:4">
      <c r="D1150" s="583"/>
    </row>
    <row r="1151" spans="4:4">
      <c r="D1151" s="583"/>
    </row>
    <row r="1152" spans="4:4">
      <c r="D1152" s="583"/>
    </row>
    <row r="1153" spans="4:4">
      <c r="D1153" s="583"/>
    </row>
    <row r="1154" spans="4:4">
      <c r="D1154" s="583"/>
    </row>
    <row r="1155" spans="4:4">
      <c r="D1155" s="583"/>
    </row>
    <row r="1156" spans="4:4">
      <c r="D1156" s="583"/>
    </row>
    <row r="1157" spans="4:4">
      <c r="D1157" s="583"/>
    </row>
    <row r="1158" spans="4:4">
      <c r="D1158" s="583"/>
    </row>
    <row r="1159" spans="4:4">
      <c r="D1159" s="583"/>
    </row>
    <row r="1160" spans="4:4">
      <c r="D1160" s="583"/>
    </row>
    <row r="1161" spans="4:4">
      <c r="D1161" s="583"/>
    </row>
    <row r="1162" spans="4:4">
      <c r="D1162" s="583"/>
    </row>
    <row r="1163" spans="4:4">
      <c r="D1163" s="583"/>
    </row>
    <row r="1164" spans="4:4">
      <c r="D1164" s="583"/>
    </row>
    <row r="1165" spans="4:4">
      <c r="D1165" s="583"/>
    </row>
    <row r="1166" spans="4:4">
      <c r="D1166" s="583"/>
    </row>
    <row r="1167" spans="4:4">
      <c r="D1167" s="583"/>
    </row>
    <row r="1168" spans="4:4">
      <c r="D1168" s="583"/>
    </row>
    <row r="1169" spans="4:4">
      <c r="D1169" s="583"/>
    </row>
    <row r="1170" spans="4:4">
      <c r="D1170" s="583"/>
    </row>
    <row r="1171" spans="4:4">
      <c r="D1171" s="583"/>
    </row>
    <row r="1172" spans="4:4">
      <c r="D1172" s="583"/>
    </row>
    <row r="1173" spans="4:4">
      <c r="D1173" s="583"/>
    </row>
    <row r="1174" spans="4:4">
      <c r="D1174" s="583"/>
    </row>
    <row r="1175" spans="4:4">
      <c r="D1175" s="583"/>
    </row>
    <row r="1176" spans="4:4">
      <c r="D1176" s="583"/>
    </row>
    <row r="1177" spans="4:4">
      <c r="D1177" s="583"/>
    </row>
    <row r="1178" spans="4:4">
      <c r="D1178" s="583"/>
    </row>
    <row r="1179" spans="4:4">
      <c r="D1179" s="583"/>
    </row>
    <row r="1180" spans="4:4">
      <c r="D1180" s="583"/>
    </row>
    <row r="1181" spans="4:4">
      <c r="D1181" s="583"/>
    </row>
    <row r="1182" spans="4:4">
      <c r="D1182" s="583"/>
    </row>
    <row r="1183" spans="4:4">
      <c r="D1183" s="583"/>
    </row>
    <row r="1184" spans="4:4">
      <c r="D1184" s="583"/>
    </row>
    <row r="1185" spans="4:4">
      <c r="D1185" s="583"/>
    </row>
    <row r="1186" spans="4:4">
      <c r="D1186" s="583"/>
    </row>
    <row r="1187" spans="4:4">
      <c r="D1187" s="583"/>
    </row>
    <row r="1188" spans="4:4">
      <c r="D1188" s="583"/>
    </row>
    <row r="1189" spans="4:4">
      <c r="D1189" s="583"/>
    </row>
    <row r="1190" spans="4:4">
      <c r="D1190" s="583"/>
    </row>
    <row r="1191" spans="4:4">
      <c r="D1191" s="583"/>
    </row>
    <row r="1192" spans="4:4">
      <c r="D1192" s="583"/>
    </row>
    <row r="1193" spans="4:4">
      <c r="D1193" s="583"/>
    </row>
    <row r="1194" spans="4:4">
      <c r="D1194" s="583"/>
    </row>
    <row r="1195" spans="4:4">
      <c r="D1195" s="583"/>
    </row>
    <row r="1196" spans="4:4">
      <c r="D1196" s="583"/>
    </row>
    <row r="1197" spans="4:4">
      <c r="D1197" s="583"/>
    </row>
    <row r="1198" spans="4:4">
      <c r="D1198" s="583"/>
    </row>
    <row r="1199" spans="4:4">
      <c r="D1199" s="583"/>
    </row>
    <row r="1200" spans="4:4">
      <c r="D1200" s="583"/>
    </row>
    <row r="1201" spans="4:4">
      <c r="D1201" s="583"/>
    </row>
    <row r="1202" spans="4:4">
      <c r="D1202" s="583"/>
    </row>
    <row r="1203" spans="4:4">
      <c r="D1203" s="583"/>
    </row>
    <row r="1204" spans="4:4">
      <c r="D1204" s="583"/>
    </row>
    <row r="1205" spans="4:4">
      <c r="D1205" s="583"/>
    </row>
    <row r="1206" spans="4:4">
      <c r="D1206" s="583"/>
    </row>
    <row r="1207" spans="4:4">
      <c r="D1207" s="583"/>
    </row>
    <row r="1208" spans="4:4">
      <c r="D1208" s="583"/>
    </row>
    <row r="1209" spans="4:4">
      <c r="D1209" s="583"/>
    </row>
    <row r="1210" spans="4:4">
      <c r="D1210" s="583"/>
    </row>
    <row r="1211" spans="4:4">
      <c r="D1211" s="583"/>
    </row>
    <row r="1212" spans="4:4">
      <c r="D1212" s="583"/>
    </row>
    <row r="1213" spans="4:4">
      <c r="D1213" s="583"/>
    </row>
    <row r="1214" spans="4:4">
      <c r="D1214" s="583"/>
    </row>
    <row r="1215" spans="4:4">
      <c r="D1215" s="583"/>
    </row>
    <row r="1216" spans="4:4">
      <c r="D1216" s="583"/>
    </row>
    <row r="1217" spans="4:4">
      <c r="D1217" s="583"/>
    </row>
    <row r="1218" spans="4:4">
      <c r="D1218" s="583"/>
    </row>
    <row r="1219" spans="4:4">
      <c r="D1219" s="583"/>
    </row>
    <row r="1220" spans="4:4">
      <c r="D1220" s="583"/>
    </row>
    <row r="1221" spans="4:4">
      <c r="D1221" s="583"/>
    </row>
    <row r="1222" spans="4:4">
      <c r="D1222" s="583"/>
    </row>
    <row r="1223" spans="4:4">
      <c r="D1223" s="583"/>
    </row>
    <row r="1224" spans="4:4">
      <c r="D1224" s="583"/>
    </row>
    <row r="1225" spans="4:4">
      <c r="D1225" s="583"/>
    </row>
    <row r="1226" spans="4:4">
      <c r="D1226" s="583"/>
    </row>
    <row r="1227" spans="4:4">
      <c r="D1227" s="583"/>
    </row>
    <row r="1228" spans="4:4">
      <c r="D1228" s="583"/>
    </row>
    <row r="1229" spans="4:4">
      <c r="D1229" s="583"/>
    </row>
    <row r="1230" spans="4:4">
      <c r="D1230" s="583"/>
    </row>
    <row r="1231" spans="4:4">
      <c r="D1231" s="583"/>
    </row>
    <row r="1232" spans="4:4">
      <c r="D1232" s="583"/>
    </row>
    <row r="1233" spans="4:4">
      <c r="D1233" s="583"/>
    </row>
    <row r="1234" spans="4:4">
      <c r="D1234" s="583"/>
    </row>
    <row r="1235" spans="4:4">
      <c r="D1235" s="583"/>
    </row>
    <row r="1236" spans="4:4">
      <c r="D1236" s="583"/>
    </row>
    <row r="1237" spans="4:4">
      <c r="D1237" s="583"/>
    </row>
    <row r="1238" spans="4:4">
      <c r="D1238" s="583"/>
    </row>
    <row r="1239" spans="4:4">
      <c r="D1239" s="583"/>
    </row>
    <row r="1240" spans="4:4">
      <c r="D1240" s="583"/>
    </row>
    <row r="1241" spans="4:4">
      <c r="D1241" s="583"/>
    </row>
    <row r="1242" spans="4:4">
      <c r="D1242" s="583"/>
    </row>
    <row r="1243" spans="4:4">
      <c r="D1243" s="583"/>
    </row>
    <row r="1244" spans="4:4">
      <c r="D1244" s="583"/>
    </row>
    <row r="1245" spans="4:4">
      <c r="D1245" s="583"/>
    </row>
    <row r="1246" spans="4:4">
      <c r="D1246" s="583"/>
    </row>
    <row r="1247" spans="4:4">
      <c r="D1247" s="583"/>
    </row>
    <row r="1248" spans="4:4">
      <c r="D1248" s="583"/>
    </row>
    <row r="1249" spans="4:4">
      <c r="D1249" s="583"/>
    </row>
    <row r="1250" spans="4:4">
      <c r="D1250" s="583"/>
    </row>
    <row r="1251" spans="4:4">
      <c r="D1251" s="583"/>
    </row>
    <row r="1252" spans="4:4">
      <c r="D1252" s="583"/>
    </row>
    <row r="1253" spans="4:4">
      <c r="D1253" s="583"/>
    </row>
    <row r="1254" spans="4:4">
      <c r="D1254" s="583"/>
    </row>
    <row r="1255" spans="4:4">
      <c r="D1255" s="583"/>
    </row>
    <row r="1256" spans="4:4">
      <c r="D1256" s="583"/>
    </row>
    <row r="1257" spans="4:4">
      <c r="D1257" s="583"/>
    </row>
    <row r="1258" spans="4:4">
      <c r="D1258" s="583"/>
    </row>
    <row r="1259" spans="4:4">
      <c r="D1259" s="583"/>
    </row>
    <row r="1260" spans="4:4">
      <c r="D1260" s="583"/>
    </row>
    <row r="1261" spans="4:4">
      <c r="D1261" s="583"/>
    </row>
    <row r="1262" spans="4:4">
      <c r="D1262" s="583"/>
    </row>
    <row r="1263" spans="4:4">
      <c r="D1263" s="583"/>
    </row>
    <row r="1264" spans="4:4">
      <c r="D1264" s="583"/>
    </row>
    <row r="1265" spans="4:4">
      <c r="D1265" s="583"/>
    </row>
    <row r="1266" spans="4:4">
      <c r="D1266" s="583"/>
    </row>
    <row r="1267" spans="4:4">
      <c r="D1267" s="583"/>
    </row>
    <row r="1268" spans="4:4">
      <c r="D1268" s="583"/>
    </row>
    <row r="1269" spans="4:4">
      <c r="D1269" s="583"/>
    </row>
    <row r="1270" spans="4:4">
      <c r="D1270" s="583"/>
    </row>
    <row r="1271" spans="4:4">
      <c r="D1271" s="583"/>
    </row>
    <row r="1272" spans="4:4">
      <c r="D1272" s="583"/>
    </row>
    <row r="1273" spans="4:4">
      <c r="D1273" s="583"/>
    </row>
    <row r="1274" spans="4:4">
      <c r="D1274" s="583"/>
    </row>
    <row r="1275" spans="4:4">
      <c r="D1275" s="583"/>
    </row>
    <row r="1276" spans="4:4">
      <c r="D1276" s="583"/>
    </row>
    <row r="1277" spans="4:4">
      <c r="D1277" s="583"/>
    </row>
    <row r="1278" spans="4:4">
      <c r="D1278" s="583"/>
    </row>
    <row r="1279" spans="4:4">
      <c r="D1279" s="583"/>
    </row>
    <row r="1280" spans="4:4">
      <c r="D1280" s="583"/>
    </row>
    <row r="1281" spans="4:4">
      <c r="D1281" s="583"/>
    </row>
    <row r="1282" spans="4:4">
      <c r="D1282" s="583"/>
    </row>
    <row r="1283" spans="4:4">
      <c r="D1283" s="583"/>
    </row>
    <row r="1284" spans="4:4">
      <c r="D1284" s="583"/>
    </row>
    <row r="1285" spans="4:4">
      <c r="D1285" s="583"/>
    </row>
    <row r="1286" spans="4:4">
      <c r="D1286" s="583"/>
    </row>
    <row r="1287" spans="4:4">
      <c r="D1287" s="583"/>
    </row>
    <row r="1288" spans="4:4">
      <c r="D1288" s="583"/>
    </row>
    <row r="1289" spans="4:4">
      <c r="D1289" s="583"/>
    </row>
    <row r="1290" spans="4:4">
      <c r="D1290" s="583"/>
    </row>
    <row r="1291" spans="4:4">
      <c r="D1291" s="583"/>
    </row>
    <row r="1292" spans="4:4">
      <c r="D1292" s="583"/>
    </row>
    <row r="1293" spans="4:4">
      <c r="D1293" s="583"/>
    </row>
    <row r="1294" spans="4:4">
      <c r="D1294" s="583"/>
    </row>
    <row r="1295" spans="4:4">
      <c r="D1295" s="583"/>
    </row>
    <row r="1296" spans="4:4">
      <c r="D1296" s="583"/>
    </row>
    <row r="1297" spans="4:4">
      <c r="D1297" s="583"/>
    </row>
    <row r="1298" spans="4:4">
      <c r="D1298" s="583"/>
    </row>
    <row r="1299" spans="4:4">
      <c r="D1299" s="583"/>
    </row>
    <row r="1300" spans="4:4">
      <c r="D1300" s="583"/>
    </row>
    <row r="1301" spans="4:4">
      <c r="D1301" s="583"/>
    </row>
    <row r="1302" spans="4:4">
      <c r="D1302" s="583"/>
    </row>
    <row r="1303" spans="4:4">
      <c r="D1303" s="583"/>
    </row>
    <row r="1304" spans="4:4">
      <c r="D1304" s="583"/>
    </row>
    <row r="1305" spans="4:4">
      <c r="D1305" s="583"/>
    </row>
    <row r="1306" spans="4:4">
      <c r="D1306" s="583"/>
    </row>
    <row r="1307" spans="4:4">
      <c r="D1307" s="583"/>
    </row>
    <row r="1308" spans="4:4">
      <c r="D1308" s="583"/>
    </row>
    <row r="1309" spans="4:4">
      <c r="D1309" s="583"/>
    </row>
    <row r="1310" spans="4:4">
      <c r="D1310" s="583"/>
    </row>
    <row r="1311" spans="4:4">
      <c r="D1311" s="583"/>
    </row>
    <row r="1312" spans="4:4">
      <c r="D1312" s="583"/>
    </row>
    <row r="1313" spans="4:4">
      <c r="D1313" s="583"/>
    </row>
    <row r="1314" spans="4:4">
      <c r="D1314" s="583"/>
    </row>
    <row r="1315" spans="4:4">
      <c r="D1315" s="583"/>
    </row>
    <row r="1316" spans="4:4">
      <c r="D1316" s="583"/>
    </row>
    <row r="1317" spans="4:4">
      <c r="D1317" s="583"/>
    </row>
    <row r="1318" spans="4:4">
      <c r="D1318" s="583"/>
    </row>
    <row r="1319" spans="4:4">
      <c r="D1319" s="583"/>
    </row>
    <row r="1320" spans="4:4">
      <c r="D1320" s="583"/>
    </row>
    <row r="1321" spans="4:4">
      <c r="D1321" s="583"/>
    </row>
    <row r="1322" spans="4:4">
      <c r="D1322" s="583"/>
    </row>
    <row r="1323" spans="4:4">
      <c r="D1323" s="583"/>
    </row>
    <row r="1324" spans="4:4">
      <c r="D1324" s="583"/>
    </row>
    <row r="1325" spans="4:4">
      <c r="D1325" s="583"/>
    </row>
    <row r="1326" spans="4:4">
      <c r="D1326" s="583"/>
    </row>
    <row r="1327" spans="4:4">
      <c r="D1327" s="583"/>
    </row>
    <row r="1328" spans="4:4">
      <c r="D1328" s="583"/>
    </row>
    <row r="1329" spans="4:4">
      <c r="D1329" s="583"/>
    </row>
    <row r="1330" spans="4:4">
      <c r="D1330" s="583"/>
    </row>
    <row r="1331" spans="4:4">
      <c r="D1331" s="583"/>
    </row>
    <row r="1332" spans="4:4">
      <c r="D1332" s="583"/>
    </row>
    <row r="1333" spans="4:4">
      <c r="D1333" s="583"/>
    </row>
    <row r="1334" spans="4:4">
      <c r="D1334" s="583"/>
    </row>
    <row r="1335" spans="4:4">
      <c r="D1335" s="583"/>
    </row>
    <row r="1336" spans="4:4">
      <c r="D1336" s="583"/>
    </row>
    <row r="1337" spans="4:4">
      <c r="D1337" s="583"/>
    </row>
    <row r="1338" spans="4:4">
      <c r="D1338" s="583"/>
    </row>
    <row r="1339" spans="4:4">
      <c r="D1339" s="583"/>
    </row>
    <row r="1340" spans="4:4">
      <c r="D1340" s="583"/>
    </row>
    <row r="1341" spans="4:4">
      <c r="D1341" s="583"/>
    </row>
    <row r="1342" spans="4:4">
      <c r="D1342" s="583"/>
    </row>
    <row r="1343" spans="4:4">
      <c r="D1343" s="583"/>
    </row>
    <row r="1344" spans="4:4">
      <c r="D1344" s="583"/>
    </row>
    <row r="1345" spans="4:4">
      <c r="D1345" s="583"/>
    </row>
    <row r="1346" spans="4:4">
      <c r="D1346" s="583"/>
    </row>
    <row r="1347" spans="4:4">
      <c r="D1347" s="583"/>
    </row>
    <row r="1348" spans="4:4">
      <c r="D1348" s="583"/>
    </row>
    <row r="1349" spans="4:4">
      <c r="D1349" s="583"/>
    </row>
    <row r="1350" spans="4:4">
      <c r="D1350" s="583"/>
    </row>
    <row r="1351" spans="4:4">
      <c r="D1351" s="583"/>
    </row>
    <row r="1352" spans="4:4">
      <c r="D1352" s="583"/>
    </row>
    <row r="1353" spans="4:4">
      <c r="D1353" s="583"/>
    </row>
    <row r="1354" spans="4:4">
      <c r="D1354" s="583"/>
    </row>
    <row r="1355" spans="4:4">
      <c r="D1355" s="583"/>
    </row>
    <row r="1356" spans="4:4">
      <c r="D1356" s="583"/>
    </row>
    <row r="1357" spans="4:4">
      <c r="D1357" s="583"/>
    </row>
    <row r="1358" spans="4:4">
      <c r="D1358" s="583"/>
    </row>
    <row r="1359" spans="4:4">
      <c r="D1359" s="583"/>
    </row>
    <row r="1360" spans="4:4">
      <c r="D1360" s="583"/>
    </row>
    <row r="1361" spans="4:4">
      <c r="D1361" s="583"/>
    </row>
    <row r="1362" spans="4:4">
      <c r="D1362" s="583"/>
    </row>
    <row r="1363" spans="4:4">
      <c r="D1363" s="583"/>
    </row>
    <row r="1364" spans="4:4">
      <c r="D1364" s="583"/>
    </row>
    <row r="1365" spans="4:4">
      <c r="D1365" s="583"/>
    </row>
    <row r="1366" spans="4:4">
      <c r="D1366" s="583"/>
    </row>
    <row r="1367" spans="4:4">
      <c r="D1367" s="583"/>
    </row>
    <row r="1368" spans="4:4">
      <c r="D1368" s="583"/>
    </row>
    <row r="1369" spans="4:4">
      <c r="D1369" s="583"/>
    </row>
    <row r="1370" spans="4:4">
      <c r="D1370" s="583"/>
    </row>
    <row r="1371" spans="4:4">
      <c r="D1371" s="583"/>
    </row>
    <row r="1372" spans="4:4">
      <c r="D1372" s="583"/>
    </row>
    <row r="1373" spans="4:4">
      <c r="D1373" s="583"/>
    </row>
    <row r="1374" spans="4:4">
      <c r="D1374" s="583"/>
    </row>
    <row r="1375" spans="4:4">
      <c r="D1375" s="583"/>
    </row>
    <row r="1376" spans="4:4">
      <c r="D1376" s="583"/>
    </row>
    <row r="1377" spans="4:4">
      <c r="D1377" s="583"/>
    </row>
    <row r="1378" spans="4:4">
      <c r="D1378" s="583"/>
    </row>
    <row r="1379" spans="4:4">
      <c r="D1379" s="583"/>
    </row>
    <row r="1380" spans="4:4">
      <c r="D1380" s="583"/>
    </row>
    <row r="1381" spans="4:4">
      <c r="D1381" s="583"/>
    </row>
    <row r="1382" spans="4:4">
      <c r="D1382" s="583"/>
    </row>
    <row r="1383" spans="4:4">
      <c r="D1383" s="583"/>
    </row>
    <row r="1384" spans="4:4">
      <c r="D1384" s="583"/>
    </row>
    <row r="1385" spans="4:4">
      <c r="D1385" s="583"/>
    </row>
    <row r="1386" spans="4:4">
      <c r="D1386" s="583"/>
    </row>
    <row r="1387" spans="4:4">
      <c r="D1387" s="583"/>
    </row>
    <row r="1388" spans="4:4">
      <c r="D1388" s="583"/>
    </row>
    <row r="1389" spans="4:4">
      <c r="D1389" s="583"/>
    </row>
    <row r="1390" spans="4:4">
      <c r="D1390" s="583"/>
    </row>
    <row r="1391" spans="4:4">
      <c r="D1391" s="583"/>
    </row>
    <row r="1392" spans="4:4">
      <c r="D1392" s="583"/>
    </row>
    <row r="1393" spans="4:4">
      <c r="D1393" s="583"/>
    </row>
    <row r="1394" spans="4:4">
      <c r="D1394" s="583"/>
    </row>
    <row r="1395" spans="4:4">
      <c r="D1395" s="583"/>
    </row>
    <row r="1396" spans="4:4">
      <c r="D1396" s="583"/>
    </row>
    <row r="1397" spans="4:4">
      <c r="D1397" s="583"/>
    </row>
    <row r="1398" spans="4:4">
      <c r="D1398" s="583"/>
    </row>
    <row r="1399" spans="4:4">
      <c r="D1399" s="583"/>
    </row>
    <row r="1400" spans="4:4">
      <c r="D1400" s="583"/>
    </row>
    <row r="1401" spans="4:4">
      <c r="D1401" s="583"/>
    </row>
    <row r="1402" spans="4:4">
      <c r="D1402" s="583"/>
    </row>
    <row r="1403" spans="4:4">
      <c r="D1403" s="583"/>
    </row>
    <row r="1404" spans="4:4">
      <c r="D1404" s="583"/>
    </row>
    <row r="1405" spans="4:4">
      <c r="D1405" s="583"/>
    </row>
    <row r="1406" spans="4:4">
      <c r="D1406" s="583"/>
    </row>
    <row r="1407" spans="4:4">
      <c r="D1407" s="583"/>
    </row>
    <row r="1408" spans="4:4">
      <c r="D1408" s="583"/>
    </row>
    <row r="1409" spans="4:4">
      <c r="D1409" s="583"/>
    </row>
    <row r="1410" spans="4:4">
      <c r="D1410" s="583"/>
    </row>
    <row r="1411" spans="4:4">
      <c r="D1411" s="583"/>
    </row>
    <row r="1412" spans="4:4">
      <c r="D1412" s="583"/>
    </row>
    <row r="1413" spans="4:4">
      <c r="D1413" s="583"/>
    </row>
    <row r="1414" spans="4:4">
      <c r="D1414" s="583"/>
    </row>
    <row r="1415" spans="4:4">
      <c r="D1415" s="583"/>
    </row>
    <row r="1416" spans="4:4">
      <c r="D1416" s="583"/>
    </row>
    <row r="1417" spans="4:4">
      <c r="D1417" s="583"/>
    </row>
    <row r="1418" spans="4:4">
      <c r="D1418" s="583"/>
    </row>
    <row r="1419" spans="4:4">
      <c r="D1419" s="583"/>
    </row>
    <row r="1420" spans="4:4">
      <c r="D1420" s="583"/>
    </row>
    <row r="1421" spans="4:4">
      <c r="D1421" s="583"/>
    </row>
    <row r="1422" spans="4:4">
      <c r="D1422" s="583"/>
    </row>
    <row r="1423" spans="4:4">
      <c r="D1423" s="583"/>
    </row>
    <row r="1424" spans="4:4">
      <c r="D1424" s="583"/>
    </row>
    <row r="1425" spans="4:4">
      <c r="D1425" s="583"/>
    </row>
    <row r="1426" spans="4:4">
      <c r="D1426" s="583"/>
    </row>
    <row r="1427" spans="4:4">
      <c r="D1427" s="583"/>
    </row>
    <row r="1428" spans="4:4">
      <c r="D1428" s="583"/>
    </row>
    <row r="1429" spans="4:4">
      <c r="D1429" s="583"/>
    </row>
    <row r="1430" spans="4:4">
      <c r="D1430" s="583"/>
    </row>
    <row r="1431" spans="4:4">
      <c r="D1431" s="583"/>
    </row>
    <row r="1432" spans="4:4">
      <c r="D1432" s="583"/>
    </row>
    <row r="1433" spans="4:4">
      <c r="D1433" s="583"/>
    </row>
    <row r="1434" spans="4:4">
      <c r="D1434" s="583"/>
    </row>
    <row r="1435" spans="4:4">
      <c r="D1435" s="583"/>
    </row>
    <row r="1436" spans="4:4">
      <c r="D1436" s="583"/>
    </row>
    <row r="1437" spans="4:4">
      <c r="D1437" s="583"/>
    </row>
    <row r="1438" spans="4:4">
      <c r="D1438" s="583"/>
    </row>
    <row r="1439" spans="4:4">
      <c r="D1439" s="583"/>
    </row>
    <row r="1440" spans="4:4">
      <c r="D1440" s="583"/>
    </row>
    <row r="1441" spans="4:4">
      <c r="D1441" s="583"/>
    </row>
    <row r="1442" spans="4:4">
      <c r="D1442" s="583"/>
    </row>
    <row r="1443" spans="4:4">
      <c r="D1443" s="583"/>
    </row>
    <row r="1444" spans="4:4">
      <c r="D1444" s="583"/>
    </row>
    <row r="1445" spans="4:4">
      <c r="D1445" s="583"/>
    </row>
    <row r="1446" spans="4:4">
      <c r="D1446" s="583"/>
    </row>
    <row r="1447" spans="4:4">
      <c r="D1447" s="583"/>
    </row>
    <row r="1448" spans="4:4">
      <c r="D1448" s="583"/>
    </row>
    <row r="1449" spans="4:4">
      <c r="D1449" s="583"/>
    </row>
    <row r="1450" spans="4:4">
      <c r="D1450" s="583"/>
    </row>
    <row r="1451" spans="4:4">
      <c r="D1451" s="583"/>
    </row>
    <row r="1452" spans="4:4">
      <c r="D1452" s="583"/>
    </row>
    <row r="1453" spans="4:4">
      <c r="D1453" s="583"/>
    </row>
    <row r="1454" spans="4:4">
      <c r="D1454" s="583"/>
    </row>
    <row r="1455" spans="4:4">
      <c r="D1455" s="583"/>
    </row>
    <row r="1456" spans="4:4">
      <c r="D1456" s="583"/>
    </row>
    <row r="1457" spans="4:4">
      <c r="D1457" s="583"/>
    </row>
    <row r="1458" spans="4:4">
      <c r="D1458" s="583"/>
    </row>
    <row r="1459" spans="4:4">
      <c r="D1459" s="583"/>
    </row>
    <row r="1460" spans="4:4">
      <c r="D1460" s="583"/>
    </row>
    <row r="1461" spans="4:4">
      <c r="D1461" s="583"/>
    </row>
    <row r="1462" spans="4:4">
      <c r="D1462" s="583"/>
    </row>
    <row r="1463" spans="4:4">
      <c r="D1463" s="583"/>
    </row>
    <row r="1464" spans="4:4">
      <c r="D1464" s="583"/>
    </row>
    <row r="1465" spans="4:4">
      <c r="D1465" s="583"/>
    </row>
    <row r="1466" spans="4:4">
      <c r="D1466" s="583"/>
    </row>
    <row r="1467" spans="4:4">
      <c r="D1467" s="583"/>
    </row>
    <row r="1468" spans="4:4">
      <c r="D1468" s="583"/>
    </row>
    <row r="1469" spans="4:4">
      <c r="D1469" s="583"/>
    </row>
    <row r="1470" spans="4:4">
      <c r="D1470" s="583"/>
    </row>
    <row r="1471" spans="4:4">
      <c r="D1471" s="583"/>
    </row>
    <row r="1472" spans="4:4">
      <c r="D1472" s="583"/>
    </row>
    <row r="1473" spans="4:4">
      <c r="D1473" s="583"/>
    </row>
    <row r="1474" spans="4:4">
      <c r="D1474" s="583"/>
    </row>
    <row r="1475" spans="4:4">
      <c r="D1475" s="583"/>
    </row>
    <row r="1476" spans="4:4">
      <c r="D1476" s="583"/>
    </row>
    <row r="1477" spans="4:4">
      <c r="D1477" s="583"/>
    </row>
    <row r="1478" spans="4:4">
      <c r="D1478" s="583"/>
    </row>
    <row r="1479" spans="4:4">
      <c r="D1479" s="583"/>
    </row>
    <row r="1480" spans="4:4">
      <c r="D1480" s="583"/>
    </row>
    <row r="1481" spans="4:4">
      <c r="D1481" s="583"/>
    </row>
    <row r="1482" spans="4:4">
      <c r="D1482" s="583"/>
    </row>
    <row r="1483" spans="4:4">
      <c r="D1483" s="583"/>
    </row>
    <row r="1484" spans="4:4">
      <c r="D1484" s="583"/>
    </row>
    <row r="1485" spans="4:4">
      <c r="D1485" s="583"/>
    </row>
    <row r="1486" spans="4:4">
      <c r="D1486" s="583"/>
    </row>
    <row r="1487" spans="4:4">
      <c r="D1487" s="583"/>
    </row>
    <row r="1488" spans="4:4">
      <c r="D1488" s="583"/>
    </row>
    <row r="1489" spans="4:4">
      <c r="D1489" s="583"/>
    </row>
    <row r="1490" spans="4:4">
      <c r="D1490" s="583"/>
    </row>
    <row r="1491" spans="4:4">
      <c r="D1491" s="583"/>
    </row>
    <row r="1492" spans="4:4">
      <c r="D1492" s="583"/>
    </row>
    <row r="1493" spans="4:4">
      <c r="D1493" s="583"/>
    </row>
    <row r="1494" spans="4:4">
      <c r="D1494" s="583"/>
    </row>
    <row r="1495" spans="4:4">
      <c r="D1495" s="583"/>
    </row>
    <row r="1496" spans="4:4">
      <c r="D1496" s="583"/>
    </row>
    <row r="1497" spans="4:4">
      <c r="D1497" s="583"/>
    </row>
    <row r="1498" spans="4:4">
      <c r="D1498" s="583"/>
    </row>
    <row r="1499" spans="4:4">
      <c r="D1499" s="583"/>
    </row>
    <row r="1500" spans="4:4">
      <c r="D1500" s="583"/>
    </row>
    <row r="1501" spans="4:4">
      <c r="D1501" s="583"/>
    </row>
    <row r="1502" spans="4:4">
      <c r="D1502" s="583"/>
    </row>
    <row r="1503" spans="4:4">
      <c r="D1503" s="583"/>
    </row>
    <row r="1504" spans="4:4">
      <c r="D1504" s="583"/>
    </row>
    <row r="1505" spans="4:4">
      <c r="D1505" s="583"/>
    </row>
    <row r="1506" spans="4:4">
      <c r="D1506" s="583"/>
    </row>
    <row r="1507" spans="4:4">
      <c r="D1507" s="583"/>
    </row>
    <row r="1508" spans="4:4">
      <c r="D1508" s="583"/>
    </row>
    <row r="1509" spans="4:4">
      <c r="D1509" s="583"/>
    </row>
    <row r="1510" spans="4:4">
      <c r="D1510" s="583"/>
    </row>
    <row r="1511" spans="4:4">
      <c r="D1511" s="583"/>
    </row>
    <row r="1512" spans="4:4">
      <c r="D1512" s="583"/>
    </row>
    <row r="1513" spans="4:4">
      <c r="D1513" s="583"/>
    </row>
    <row r="1514" spans="4:4">
      <c r="D1514" s="583"/>
    </row>
    <row r="1515" spans="4:4">
      <c r="D1515" s="583"/>
    </row>
    <row r="1516" spans="4:4">
      <c r="D1516" s="583"/>
    </row>
    <row r="1517" spans="4:4">
      <c r="D1517" s="583"/>
    </row>
    <row r="1518" spans="4:4">
      <c r="D1518" s="583"/>
    </row>
    <row r="1519" spans="4:4">
      <c r="D1519" s="583"/>
    </row>
    <row r="1520" spans="4:4">
      <c r="D1520" s="583"/>
    </row>
    <row r="1521" spans="4:4">
      <c r="D1521" s="583"/>
    </row>
    <row r="1522" spans="4:4">
      <c r="D1522" s="583"/>
    </row>
    <row r="1523" spans="4:4">
      <c r="D1523" s="583"/>
    </row>
    <row r="1524" spans="4:4">
      <c r="D1524" s="583"/>
    </row>
    <row r="1525" spans="4:4">
      <c r="D1525" s="583"/>
    </row>
    <row r="1526" spans="4:4">
      <c r="D1526" s="583"/>
    </row>
    <row r="1527" spans="4:4">
      <c r="D1527" s="583"/>
    </row>
    <row r="1528" spans="4:4">
      <c r="D1528" s="583"/>
    </row>
    <row r="1529" spans="4:4">
      <c r="D1529" s="583"/>
    </row>
    <row r="1530" spans="4:4">
      <c r="D1530" s="583"/>
    </row>
    <row r="1531" spans="4:4">
      <c r="D1531" s="583"/>
    </row>
    <row r="1532" spans="4:4">
      <c r="D1532" s="583"/>
    </row>
    <row r="1533" spans="4:4">
      <c r="D1533" s="583"/>
    </row>
    <row r="1534" spans="4:4">
      <c r="D1534" s="583"/>
    </row>
    <row r="1535" spans="4:4">
      <c r="D1535" s="583"/>
    </row>
    <row r="1536" spans="4:4">
      <c r="D1536" s="583"/>
    </row>
    <row r="1537" spans="4:4">
      <c r="D1537" s="583"/>
    </row>
    <row r="1538" spans="4:4">
      <c r="D1538" s="583"/>
    </row>
    <row r="1539" spans="4:4">
      <c r="D1539" s="583"/>
    </row>
    <row r="1540" spans="4:4">
      <c r="D1540" s="583"/>
    </row>
    <row r="1541" spans="4:4">
      <c r="D1541" s="583"/>
    </row>
    <row r="1542" spans="4:4">
      <c r="D1542" s="583"/>
    </row>
    <row r="1543" spans="4:4">
      <c r="D1543" s="583"/>
    </row>
    <row r="1544" spans="4:4">
      <c r="D1544" s="583"/>
    </row>
    <row r="1545" spans="4:4">
      <c r="D1545" s="583"/>
    </row>
    <row r="1546" spans="4:4">
      <c r="D1546" s="583"/>
    </row>
    <row r="1547" spans="4:4">
      <c r="D1547" s="583"/>
    </row>
    <row r="1548" spans="4:4">
      <c r="D1548" s="583"/>
    </row>
    <row r="1549" spans="4:4">
      <c r="D1549" s="583"/>
    </row>
    <row r="1550" spans="4:4">
      <c r="D1550" s="583"/>
    </row>
    <row r="1551" spans="4:4">
      <c r="D1551" s="583"/>
    </row>
    <row r="1552" spans="4:4">
      <c r="D1552" s="583"/>
    </row>
    <row r="1553" spans="4:4">
      <c r="D1553" s="583"/>
    </row>
    <row r="1554" spans="4:4">
      <c r="D1554" s="583"/>
    </row>
    <row r="1555" spans="4:4">
      <c r="D1555" s="583"/>
    </row>
    <row r="1556" spans="4:4">
      <c r="D1556" s="583"/>
    </row>
    <row r="1557" spans="4:4">
      <c r="D1557" s="583"/>
    </row>
    <row r="1558" spans="4:4">
      <c r="D1558" s="583"/>
    </row>
    <row r="1559" spans="4:4">
      <c r="D1559" s="583"/>
    </row>
    <row r="1560" spans="4:4">
      <c r="D1560" s="583"/>
    </row>
    <row r="1561" spans="4:4">
      <c r="D1561" s="583"/>
    </row>
    <row r="1562" spans="4:4">
      <c r="D1562" s="583"/>
    </row>
    <row r="1563" spans="4:4">
      <c r="D1563" s="583"/>
    </row>
    <row r="1564" spans="4:4">
      <c r="D1564" s="583"/>
    </row>
    <row r="1565" spans="4:4">
      <c r="D1565" s="583"/>
    </row>
    <row r="1566" spans="4:4">
      <c r="D1566" s="583"/>
    </row>
    <row r="1567" spans="4:4">
      <c r="D1567" s="583"/>
    </row>
    <row r="1568" spans="4:4">
      <c r="D1568" s="583"/>
    </row>
    <row r="1569" spans="4:4">
      <c r="D1569" s="583"/>
    </row>
    <row r="1570" spans="4:4">
      <c r="D1570" s="583"/>
    </row>
    <row r="1571" spans="4:4">
      <c r="D1571" s="583"/>
    </row>
    <row r="1572" spans="4:4">
      <c r="D1572" s="583"/>
    </row>
    <row r="1573" spans="4:4">
      <c r="D1573" s="583"/>
    </row>
    <row r="1574" spans="4:4">
      <c r="D1574" s="583"/>
    </row>
    <row r="1575" spans="4:4">
      <c r="D1575" s="583"/>
    </row>
    <row r="1576" spans="4:4">
      <c r="D1576" s="583"/>
    </row>
    <row r="1577" spans="4:4">
      <c r="D1577" s="583"/>
    </row>
    <row r="1578" spans="4:4">
      <c r="D1578" s="583"/>
    </row>
    <row r="1579" spans="4:4">
      <c r="D1579" s="583"/>
    </row>
    <row r="1580" spans="4:4">
      <c r="D1580" s="583"/>
    </row>
    <row r="1581" spans="4:4">
      <c r="D1581" s="583"/>
    </row>
    <row r="1582" spans="4:4">
      <c r="D1582" s="583"/>
    </row>
    <row r="1583" spans="4:4">
      <c r="D1583" s="583"/>
    </row>
    <row r="1584" spans="4:4">
      <c r="D1584" s="583"/>
    </row>
    <row r="1585" spans="4:4">
      <c r="D1585" s="583"/>
    </row>
    <row r="1586" spans="4:4">
      <c r="D1586" s="583"/>
    </row>
    <row r="1587" spans="4:4">
      <c r="D1587" s="583"/>
    </row>
    <row r="1588" spans="4:4">
      <c r="D1588" s="583"/>
    </row>
    <row r="1589" spans="4:4">
      <c r="D1589" s="583"/>
    </row>
    <row r="1590" spans="4:4">
      <c r="D1590" s="583"/>
    </row>
    <row r="1591" spans="4:4">
      <c r="D1591" s="583"/>
    </row>
    <row r="1592" spans="4:4">
      <c r="D1592" s="583"/>
    </row>
    <row r="1593" spans="4:4">
      <c r="D1593" s="583"/>
    </row>
    <row r="1594" spans="4:4">
      <c r="D1594" s="583"/>
    </row>
    <row r="1595" spans="4:4">
      <c r="D1595" s="583"/>
    </row>
    <row r="1596" spans="4:4">
      <c r="D1596" s="583"/>
    </row>
    <row r="1597" spans="4:4">
      <c r="D1597" s="583"/>
    </row>
    <row r="1598" spans="4:4">
      <c r="D1598" s="583"/>
    </row>
    <row r="1599" spans="4:4">
      <c r="D1599" s="583"/>
    </row>
    <row r="1600" spans="4:4">
      <c r="D1600" s="583"/>
    </row>
    <row r="1601" spans="4:4">
      <c r="D1601" s="583"/>
    </row>
    <row r="1602" spans="4:4">
      <c r="D1602" s="583"/>
    </row>
    <row r="1603" spans="4:4">
      <c r="D1603" s="583"/>
    </row>
    <row r="1604" spans="4:4">
      <c r="D1604" s="583"/>
    </row>
    <row r="1605" spans="4:4">
      <c r="D1605" s="583"/>
    </row>
    <row r="1606" spans="4:4">
      <c r="D1606" s="583"/>
    </row>
    <row r="1607" spans="4:4">
      <c r="D1607" s="583"/>
    </row>
    <row r="1608" spans="4:4">
      <c r="D1608" s="583"/>
    </row>
    <row r="1609" spans="4:4">
      <c r="D1609" s="583"/>
    </row>
    <row r="1610" spans="4:4">
      <c r="D1610" s="583"/>
    </row>
    <row r="1611" spans="4:4">
      <c r="D1611" s="583"/>
    </row>
    <row r="1612" spans="4:4">
      <c r="D1612" s="583"/>
    </row>
    <row r="1613" spans="4:4">
      <c r="D1613" s="583"/>
    </row>
    <row r="1614" spans="4:4">
      <c r="D1614" s="583"/>
    </row>
    <row r="1615" spans="4:4">
      <c r="D1615" s="583"/>
    </row>
    <row r="1616" spans="4:4">
      <c r="D1616" s="583"/>
    </row>
    <row r="1617" spans="4:4">
      <c r="D1617" s="583"/>
    </row>
    <row r="1618" spans="4:4">
      <c r="D1618" s="583"/>
    </row>
    <row r="1619" spans="4:4">
      <c r="D1619" s="583"/>
    </row>
    <row r="1620" spans="4:4">
      <c r="D1620" s="583"/>
    </row>
    <row r="1621" spans="4:4">
      <c r="D1621" s="583"/>
    </row>
    <row r="1622" spans="4:4">
      <c r="D1622" s="583"/>
    </row>
    <row r="1623" spans="4:4">
      <c r="D1623" s="583"/>
    </row>
    <row r="1624" spans="4:4">
      <c r="D1624" s="583"/>
    </row>
    <row r="1625" spans="4:4">
      <c r="D1625" s="583"/>
    </row>
    <row r="1626" spans="4:4">
      <c r="D1626" s="583"/>
    </row>
    <row r="1627" spans="4:4">
      <c r="D1627" s="583"/>
    </row>
    <row r="1628" spans="4:4">
      <c r="D1628" s="583"/>
    </row>
    <row r="1629" spans="4:4">
      <c r="D1629" s="583"/>
    </row>
    <row r="1630" spans="4:4">
      <c r="D1630" s="583"/>
    </row>
    <row r="1631" spans="4:4">
      <c r="D1631" s="583"/>
    </row>
    <row r="1632" spans="4:4">
      <c r="D1632" s="583"/>
    </row>
    <row r="1633" spans="4:4">
      <c r="D1633" s="583"/>
    </row>
    <row r="1634" spans="4:4">
      <c r="D1634" s="583"/>
    </row>
    <row r="1635" spans="4:4">
      <c r="D1635" s="583"/>
    </row>
    <row r="1636" spans="4:4">
      <c r="D1636" s="583"/>
    </row>
    <row r="1637" spans="4:4">
      <c r="D1637" s="583"/>
    </row>
    <row r="1638" spans="4:4">
      <c r="D1638" s="583"/>
    </row>
    <row r="1639" spans="4:4">
      <c r="D1639" s="583"/>
    </row>
    <row r="1640" spans="4:4">
      <c r="D1640" s="583"/>
    </row>
    <row r="1641" spans="4:4">
      <c r="D1641" s="583"/>
    </row>
    <row r="1642" spans="4:4">
      <c r="D1642" s="583"/>
    </row>
    <row r="1643" spans="4:4">
      <c r="D1643" s="583"/>
    </row>
    <row r="1644" spans="4:4">
      <c r="D1644" s="583"/>
    </row>
    <row r="1645" spans="4:4">
      <c r="D1645" s="583"/>
    </row>
    <row r="1646" spans="4:4">
      <c r="D1646" s="583"/>
    </row>
    <row r="1647" spans="4:4">
      <c r="D1647" s="583"/>
    </row>
    <row r="1648" spans="4:4">
      <c r="D1648" s="583"/>
    </row>
    <row r="1649" spans="4:4">
      <c r="D1649" s="583"/>
    </row>
    <row r="1650" spans="4:4">
      <c r="D1650" s="583"/>
    </row>
    <row r="1651" spans="4:4">
      <c r="D1651" s="583"/>
    </row>
    <row r="1652" spans="4:4">
      <c r="D1652" s="583"/>
    </row>
    <row r="1653" spans="4:4">
      <c r="D1653" s="583"/>
    </row>
    <row r="1654" spans="4:4">
      <c r="D1654" s="583"/>
    </row>
    <row r="1655" spans="4:4">
      <c r="D1655" s="583"/>
    </row>
    <row r="1656" spans="4:4">
      <c r="D1656" s="583"/>
    </row>
    <row r="1657" spans="4:4">
      <c r="D1657" s="583"/>
    </row>
    <row r="1658" spans="4:4">
      <c r="D1658" s="583"/>
    </row>
    <row r="1659" spans="4:4">
      <c r="D1659" s="583"/>
    </row>
    <row r="1660" spans="4:4">
      <c r="D1660" s="583"/>
    </row>
    <row r="1661" spans="4:4">
      <c r="D1661" s="583"/>
    </row>
    <row r="1662" spans="4:4">
      <c r="D1662" s="583"/>
    </row>
    <row r="1663" spans="4:4">
      <c r="D1663" s="583"/>
    </row>
    <row r="1664" spans="4:4">
      <c r="D1664" s="583"/>
    </row>
    <row r="1665" spans="4:4">
      <c r="D1665" s="583"/>
    </row>
    <row r="1666" spans="4:4">
      <c r="D1666" s="583"/>
    </row>
    <row r="1667" spans="4:4">
      <c r="D1667" s="583"/>
    </row>
    <row r="1668" spans="4:4">
      <c r="D1668" s="583"/>
    </row>
    <row r="1669" spans="4:4">
      <c r="D1669" s="583"/>
    </row>
    <row r="1670" spans="4:4">
      <c r="D1670" s="583"/>
    </row>
    <row r="1671" spans="4:4">
      <c r="D1671" s="583"/>
    </row>
    <row r="1672" spans="4:4">
      <c r="D1672" s="583"/>
    </row>
    <row r="1673" spans="4:4">
      <c r="D1673" s="583"/>
    </row>
    <row r="1674" spans="4:4">
      <c r="D1674" s="583"/>
    </row>
    <row r="1675" spans="4:4">
      <c r="D1675" s="583"/>
    </row>
    <row r="1676" spans="4:4">
      <c r="D1676" s="583"/>
    </row>
    <row r="1677" spans="4:4">
      <c r="D1677" s="583"/>
    </row>
    <row r="1678" spans="4:4">
      <c r="D1678" s="583"/>
    </row>
    <row r="1679" spans="4:4">
      <c r="D1679" s="583"/>
    </row>
    <row r="1680" spans="4:4">
      <c r="D1680" s="583"/>
    </row>
    <row r="1681" spans="4:4">
      <c r="D1681" s="583"/>
    </row>
    <row r="1682" spans="4:4">
      <c r="D1682" s="583"/>
    </row>
    <row r="1683" spans="4:4">
      <c r="D1683" s="583"/>
    </row>
    <row r="1684" spans="4:4">
      <c r="D1684" s="583"/>
    </row>
    <row r="1685" spans="4:4">
      <c r="D1685" s="583"/>
    </row>
    <row r="1686" spans="4:4">
      <c r="D1686" s="583"/>
    </row>
    <row r="1687" spans="4:4">
      <c r="D1687" s="583"/>
    </row>
    <row r="1688" spans="4:4">
      <c r="D1688" s="583"/>
    </row>
    <row r="1689" spans="4:4">
      <c r="D1689" s="583"/>
    </row>
    <row r="1690" spans="4:4">
      <c r="D1690" s="583"/>
    </row>
    <row r="1691" spans="4:4">
      <c r="D1691" s="583"/>
    </row>
    <row r="1692" spans="4:4">
      <c r="D1692" s="583"/>
    </row>
    <row r="1693" spans="4:4">
      <c r="D1693" s="583"/>
    </row>
    <row r="1694" spans="4:4">
      <c r="D1694" s="583"/>
    </row>
    <row r="1695" spans="4:4">
      <c r="D1695" s="583"/>
    </row>
    <row r="1696" spans="4:4">
      <c r="D1696" s="583"/>
    </row>
    <row r="1697" spans="4:4">
      <c r="D1697" s="583"/>
    </row>
    <row r="1698" spans="4:4">
      <c r="D1698" s="583"/>
    </row>
    <row r="1699" spans="4:4">
      <c r="D1699" s="583"/>
    </row>
    <row r="1700" spans="4:4">
      <c r="D1700" s="583"/>
    </row>
    <row r="1701" spans="4:4">
      <c r="D1701" s="583"/>
    </row>
    <row r="1702" spans="4:4">
      <c r="D1702" s="583"/>
    </row>
    <row r="1703" spans="4:4">
      <c r="D1703" s="583"/>
    </row>
    <row r="1704" spans="4:4">
      <c r="D1704" s="583"/>
    </row>
    <row r="1705" spans="4:4">
      <c r="D1705" s="583"/>
    </row>
    <row r="1706" spans="4:4">
      <c r="D1706" s="583"/>
    </row>
    <row r="1707" spans="4:4">
      <c r="D1707" s="583"/>
    </row>
    <row r="1708" spans="4:4">
      <c r="D1708" s="583"/>
    </row>
    <row r="1709" spans="4:4">
      <c r="D1709" s="583"/>
    </row>
    <row r="1710" spans="4:4">
      <c r="D1710" s="583"/>
    </row>
    <row r="1711" spans="4:4">
      <c r="D1711" s="583"/>
    </row>
    <row r="1712" spans="4:4">
      <c r="D1712" s="583"/>
    </row>
    <row r="1713" spans="4:4">
      <c r="D1713" s="583"/>
    </row>
    <row r="1714" spans="4:4">
      <c r="D1714" s="583"/>
    </row>
    <row r="1715" spans="4:4">
      <c r="D1715" s="583"/>
    </row>
    <row r="1716" spans="4:4">
      <c r="D1716" s="583"/>
    </row>
    <row r="1717" spans="4:4">
      <c r="D1717" s="583"/>
    </row>
    <row r="1718" spans="4:4">
      <c r="D1718" s="583"/>
    </row>
    <row r="1719" spans="4:4">
      <c r="D1719" s="583"/>
    </row>
    <row r="1720" spans="4:4">
      <c r="D1720" s="583"/>
    </row>
    <row r="1721" spans="4:4">
      <c r="D1721" s="583"/>
    </row>
    <row r="1722" spans="4:4">
      <c r="D1722" s="583"/>
    </row>
    <row r="1723" spans="4:4">
      <c r="D1723" s="583"/>
    </row>
    <row r="1724" spans="4:4">
      <c r="D1724" s="583"/>
    </row>
    <row r="1725" spans="4:4">
      <c r="D1725" s="583"/>
    </row>
    <row r="1726" spans="4:4">
      <c r="D1726" s="583"/>
    </row>
    <row r="1727" spans="4:4">
      <c r="D1727" s="583"/>
    </row>
    <row r="1728" spans="4:4">
      <c r="D1728" s="583"/>
    </row>
    <row r="1729" spans="4:4">
      <c r="D1729" s="583"/>
    </row>
    <row r="1730" spans="4:4">
      <c r="D1730" s="583"/>
    </row>
    <row r="1731" spans="4:4">
      <c r="D1731" s="583"/>
    </row>
    <row r="1732" spans="4:4">
      <c r="D1732" s="583"/>
    </row>
    <row r="1733" spans="4:4">
      <c r="D1733" s="583"/>
    </row>
    <row r="1734" spans="4:4">
      <c r="D1734" s="583"/>
    </row>
    <row r="1735" spans="4:4">
      <c r="D1735" s="583"/>
    </row>
    <row r="1736" spans="4:4">
      <c r="D1736" s="583"/>
    </row>
    <row r="1737" spans="4:4">
      <c r="D1737" s="583"/>
    </row>
    <row r="1738" spans="4:4">
      <c r="D1738" s="583"/>
    </row>
    <row r="1739" spans="4:4">
      <c r="D1739" s="583"/>
    </row>
    <row r="1740" spans="4:4">
      <c r="D1740" s="583"/>
    </row>
    <row r="1741" spans="4:4">
      <c r="D1741" s="583"/>
    </row>
    <row r="1742" spans="4:4">
      <c r="D1742" s="583"/>
    </row>
    <row r="1743" spans="4:4">
      <c r="D1743" s="583"/>
    </row>
    <row r="1744" spans="4:4">
      <c r="D1744" s="583"/>
    </row>
    <row r="1745" spans="4:4">
      <c r="D1745" s="583"/>
    </row>
    <row r="1746" spans="4:4">
      <c r="D1746" s="583"/>
    </row>
    <row r="1747" spans="4:4">
      <c r="D1747" s="583"/>
    </row>
    <row r="1748" spans="4:4">
      <c r="D1748" s="583"/>
    </row>
    <row r="1749" spans="4:4">
      <c r="D1749" s="583"/>
    </row>
    <row r="1750" spans="4:4">
      <c r="D1750" s="583"/>
    </row>
    <row r="1751" spans="4:4">
      <c r="D1751" s="583"/>
    </row>
    <row r="1752" spans="4:4">
      <c r="D1752" s="583"/>
    </row>
    <row r="1753" spans="4:4">
      <c r="D1753" s="583"/>
    </row>
    <row r="1754" spans="4:4">
      <c r="D1754" s="583"/>
    </row>
    <row r="1755" spans="4:4">
      <c r="D1755" s="583"/>
    </row>
    <row r="1756" spans="4:4">
      <c r="D1756" s="583"/>
    </row>
    <row r="1757" spans="4:4">
      <c r="D1757" s="583"/>
    </row>
    <row r="1758" spans="4:4">
      <c r="D1758" s="583"/>
    </row>
    <row r="1759" spans="4:4">
      <c r="D1759" s="583"/>
    </row>
    <row r="1760" spans="4:4">
      <c r="D1760" s="583"/>
    </row>
    <row r="1761" spans="4:4">
      <c r="D1761" s="583"/>
    </row>
    <row r="1762" spans="4:4">
      <c r="D1762" s="583"/>
    </row>
    <row r="1763" spans="4:4">
      <c r="D1763" s="583"/>
    </row>
    <row r="1764" spans="4:4">
      <c r="D1764" s="583"/>
    </row>
    <row r="1765" spans="4:4">
      <c r="D1765" s="583"/>
    </row>
    <row r="1766" spans="4:4">
      <c r="D1766" s="583"/>
    </row>
    <row r="1767" spans="4:4">
      <c r="D1767" s="583"/>
    </row>
    <row r="1768" spans="4:4">
      <c r="D1768" s="583"/>
    </row>
    <row r="1769" spans="4:4">
      <c r="D1769" s="583"/>
    </row>
    <row r="1770" spans="4:4">
      <c r="D1770" s="583"/>
    </row>
    <row r="1771" spans="4:4">
      <c r="D1771" s="583"/>
    </row>
    <row r="1772" spans="4:4">
      <c r="D1772" s="583"/>
    </row>
    <row r="1773" spans="4:4">
      <c r="D1773" s="583"/>
    </row>
    <row r="1774" spans="4:4">
      <c r="D1774" s="583"/>
    </row>
    <row r="1775" spans="4:4">
      <c r="D1775" s="583"/>
    </row>
    <row r="1776" spans="4:4">
      <c r="D1776" s="583"/>
    </row>
    <row r="1777" spans="4:4">
      <c r="D1777" s="583"/>
    </row>
    <row r="1778" spans="4:4">
      <c r="D1778" s="583"/>
    </row>
    <row r="1779" spans="4:4">
      <c r="D1779" s="583"/>
    </row>
    <row r="1780" spans="4:4">
      <c r="D1780" s="583"/>
    </row>
    <row r="1781" spans="4:4">
      <c r="D1781" s="583"/>
    </row>
    <row r="1782" spans="4:4">
      <c r="D1782" s="583"/>
    </row>
    <row r="1783" spans="4:4">
      <c r="D1783" s="583"/>
    </row>
    <row r="1784" spans="4:4">
      <c r="D1784" s="583"/>
    </row>
    <row r="1785" spans="4:4">
      <c r="D1785" s="583"/>
    </row>
    <row r="1786" spans="4:4">
      <c r="D1786" s="583"/>
    </row>
    <row r="1787" spans="4:4">
      <c r="D1787" s="583"/>
    </row>
    <row r="1788" spans="4:4">
      <c r="D1788" s="583"/>
    </row>
    <row r="1789" spans="4:4">
      <c r="D1789" s="583"/>
    </row>
    <row r="1790" spans="4:4">
      <c r="D1790" s="583"/>
    </row>
    <row r="1791" spans="4:4">
      <c r="D1791" s="583"/>
    </row>
    <row r="1792" spans="4:4">
      <c r="D1792" s="583"/>
    </row>
    <row r="1793" spans="4:4">
      <c r="D1793" s="583"/>
    </row>
    <row r="1794" spans="4:4">
      <c r="D1794" s="583"/>
    </row>
    <row r="1795" spans="4:4">
      <c r="D1795" s="583"/>
    </row>
    <row r="1796" spans="4:4">
      <c r="D1796" s="583"/>
    </row>
    <row r="1797" spans="4:4">
      <c r="D1797" s="583"/>
    </row>
    <row r="1798" spans="4:4">
      <c r="D1798" s="583"/>
    </row>
    <row r="1799" spans="4:4">
      <c r="D1799" s="583"/>
    </row>
    <row r="1800" spans="4:4">
      <c r="D1800" s="583"/>
    </row>
    <row r="1801" spans="4:4">
      <c r="D1801" s="583"/>
    </row>
    <row r="1802" spans="4:4">
      <c r="D1802" s="583"/>
    </row>
    <row r="1803" spans="4:4">
      <c r="D1803" s="583"/>
    </row>
    <row r="1804" spans="4:4">
      <c r="D1804" s="583"/>
    </row>
    <row r="1805" spans="4:4">
      <c r="D1805" s="583"/>
    </row>
    <row r="1806" spans="4:4">
      <c r="D1806" s="583"/>
    </row>
    <row r="1807" spans="4:4">
      <c r="D1807" s="583"/>
    </row>
    <row r="1808" spans="4:4">
      <c r="D1808" s="583"/>
    </row>
    <row r="1809" spans="4:4">
      <c r="D1809" s="583"/>
    </row>
    <row r="1810" spans="4:4">
      <c r="D1810" s="583"/>
    </row>
    <row r="1811" spans="4:4">
      <c r="D1811" s="583"/>
    </row>
    <row r="1812" spans="4:4">
      <c r="D1812" s="583"/>
    </row>
    <row r="1813" spans="4:4">
      <c r="D1813" s="583"/>
    </row>
    <row r="1814" spans="4:4">
      <c r="D1814" s="583"/>
    </row>
    <row r="1815" spans="4:4">
      <c r="D1815" s="583"/>
    </row>
    <row r="1816" spans="4:4">
      <c r="D1816" s="583"/>
    </row>
    <row r="1817" spans="4:4">
      <c r="D1817" s="583"/>
    </row>
    <row r="1818" spans="4:4">
      <c r="D1818" s="583"/>
    </row>
    <row r="1819" spans="4:4">
      <c r="D1819" s="583"/>
    </row>
    <row r="1820" spans="4:4">
      <c r="D1820" s="583"/>
    </row>
    <row r="1821" spans="4:4">
      <c r="D1821" s="583"/>
    </row>
    <row r="1822" spans="4:4">
      <c r="D1822" s="583"/>
    </row>
    <row r="1823" spans="4:4">
      <c r="D1823" s="583"/>
    </row>
    <row r="1824" spans="4:4">
      <c r="D1824" s="583"/>
    </row>
    <row r="1825" spans="4:4">
      <c r="D1825" s="583"/>
    </row>
    <row r="1826" spans="4:4">
      <c r="D1826" s="583"/>
    </row>
    <row r="1827" spans="4:4">
      <c r="D1827" s="583"/>
    </row>
    <row r="1828" spans="4:4">
      <c r="D1828" s="583"/>
    </row>
    <row r="1829" spans="4:4">
      <c r="D1829" s="583"/>
    </row>
    <row r="1830" spans="4:4">
      <c r="D1830" s="583"/>
    </row>
    <row r="1831" spans="4:4">
      <c r="D1831" s="583"/>
    </row>
    <row r="1832" spans="4:4">
      <c r="D1832" s="583"/>
    </row>
    <row r="1833" spans="4:4">
      <c r="D1833" s="583"/>
    </row>
    <row r="1834" spans="4:4">
      <c r="D1834" s="583"/>
    </row>
    <row r="1835" spans="4:4">
      <c r="D1835" s="583"/>
    </row>
    <row r="1836" spans="4:4">
      <c r="D1836" s="583"/>
    </row>
    <row r="1837" spans="4:4">
      <c r="D1837" s="583"/>
    </row>
    <row r="1838" spans="4:4">
      <c r="D1838" s="583"/>
    </row>
    <row r="1839" spans="4:4">
      <c r="D1839" s="583"/>
    </row>
    <row r="1840" spans="4:4">
      <c r="D1840" s="583"/>
    </row>
    <row r="1841" spans="4:4">
      <c r="D1841" s="583"/>
    </row>
    <row r="1842" spans="4:4">
      <c r="D1842" s="583"/>
    </row>
    <row r="1843" spans="4:4">
      <c r="D1843" s="583"/>
    </row>
    <row r="1844" spans="4:4">
      <c r="D1844" s="583"/>
    </row>
    <row r="1845" spans="4:4">
      <c r="D1845" s="583"/>
    </row>
    <row r="1846" spans="4:4">
      <c r="D1846" s="583"/>
    </row>
    <row r="1847" spans="4:4">
      <c r="D1847" s="583"/>
    </row>
    <row r="1848" spans="4:4">
      <c r="D1848" s="583"/>
    </row>
    <row r="1849" spans="4:4">
      <c r="D1849" s="583"/>
    </row>
    <row r="1850" spans="4:4">
      <c r="D1850" s="583"/>
    </row>
    <row r="1851" spans="4:4">
      <c r="D1851" s="583"/>
    </row>
    <row r="1852" spans="4:4">
      <c r="D1852" s="583"/>
    </row>
    <row r="1853" spans="4:4">
      <c r="D1853" s="583"/>
    </row>
    <row r="1854" spans="4:4">
      <c r="D1854" s="583"/>
    </row>
    <row r="1855" spans="4:4">
      <c r="D1855" s="583"/>
    </row>
    <row r="1856" spans="4:4">
      <c r="D1856" s="583"/>
    </row>
    <row r="1857" spans="4:4">
      <c r="D1857" s="583"/>
    </row>
    <row r="1858" spans="4:4">
      <c r="D1858" s="583"/>
    </row>
    <row r="1859" spans="4:4">
      <c r="D1859" s="583"/>
    </row>
    <row r="1860" spans="4:4">
      <c r="D1860" s="583"/>
    </row>
    <row r="1861" spans="4:4">
      <c r="D1861" s="583"/>
    </row>
    <row r="1862" spans="4:4">
      <c r="D1862" s="583"/>
    </row>
    <row r="1863" spans="4:4">
      <c r="D1863" s="583"/>
    </row>
    <row r="1864" spans="4:4">
      <c r="D1864" s="583"/>
    </row>
    <row r="1865" spans="4:4">
      <c r="D1865" s="583"/>
    </row>
    <row r="1866" spans="4:4">
      <c r="D1866" s="583"/>
    </row>
    <row r="1867" spans="4:4">
      <c r="D1867" s="583"/>
    </row>
    <row r="1868" spans="4:4">
      <c r="D1868" s="583"/>
    </row>
    <row r="1869" spans="4:4">
      <c r="D1869" s="583"/>
    </row>
    <row r="1870" spans="4:4">
      <c r="D1870" s="583"/>
    </row>
    <row r="1871" spans="4:4">
      <c r="D1871" s="583"/>
    </row>
    <row r="1872" spans="4:4">
      <c r="D1872" s="583"/>
    </row>
    <row r="1873" spans="4:4">
      <c r="D1873" s="583"/>
    </row>
    <row r="1874" spans="4:4">
      <c r="D1874" s="583"/>
    </row>
    <row r="1875" spans="4:4">
      <c r="D1875" s="583"/>
    </row>
    <row r="1876" spans="4:4">
      <c r="D1876" s="583"/>
    </row>
    <row r="1877" spans="4:4">
      <c r="D1877" s="583"/>
    </row>
    <row r="1878" spans="4:4">
      <c r="D1878" s="583"/>
    </row>
    <row r="1879" spans="4:4">
      <c r="D1879" s="583"/>
    </row>
    <row r="1880" spans="4:4">
      <c r="D1880" s="583"/>
    </row>
    <row r="1881" spans="4:4">
      <c r="D1881" s="583"/>
    </row>
    <row r="1882" spans="4:4">
      <c r="D1882" s="583"/>
    </row>
    <row r="1883" spans="4:4">
      <c r="D1883" s="583"/>
    </row>
    <row r="1884" spans="4:4">
      <c r="D1884" s="583"/>
    </row>
    <row r="1885" spans="4:4">
      <c r="D1885" s="583"/>
    </row>
    <row r="1886" spans="4:4">
      <c r="D1886" s="583"/>
    </row>
    <row r="1887" spans="4:4">
      <c r="D1887" s="583"/>
    </row>
    <row r="1888" spans="4:4">
      <c r="D1888" s="583"/>
    </row>
    <row r="1889" spans="4:4">
      <c r="D1889" s="583"/>
    </row>
    <row r="1890" spans="4:4">
      <c r="D1890" s="583"/>
    </row>
    <row r="1891" spans="4:4">
      <c r="D1891" s="583"/>
    </row>
    <row r="1892" spans="4:4">
      <c r="D1892" s="583"/>
    </row>
    <row r="1893" spans="4:4">
      <c r="D1893" s="583"/>
    </row>
    <row r="1894" spans="4:4">
      <c r="D1894" s="583"/>
    </row>
    <row r="1895" spans="4:4">
      <c r="D1895" s="583"/>
    </row>
    <row r="1896" spans="4:4">
      <c r="D1896" s="583"/>
    </row>
    <row r="1897" spans="4:4">
      <c r="D1897" s="583"/>
    </row>
    <row r="1898" spans="4:4">
      <c r="D1898" s="583"/>
    </row>
    <row r="1899" spans="4:4">
      <c r="D1899" s="583"/>
    </row>
    <row r="1900" spans="4:4">
      <c r="D1900" s="583"/>
    </row>
    <row r="1901" spans="4:4">
      <c r="D1901" s="583"/>
    </row>
    <row r="1902" spans="4:4">
      <c r="D1902" s="583"/>
    </row>
    <row r="1903" spans="4:4">
      <c r="D1903" s="583"/>
    </row>
    <row r="1904" spans="4:4">
      <c r="D1904" s="583"/>
    </row>
    <row r="1905" spans="4:4">
      <c r="D1905" s="583"/>
    </row>
    <row r="1906" spans="4:4">
      <c r="D1906" s="583"/>
    </row>
    <row r="1907" spans="4:4">
      <c r="D1907" s="583"/>
    </row>
    <row r="1908" spans="4:4">
      <c r="D1908" s="583"/>
    </row>
    <row r="1909" spans="4:4">
      <c r="D1909" s="583"/>
    </row>
    <row r="1910" spans="4:4">
      <c r="D1910" s="583"/>
    </row>
    <row r="1911" spans="4:4">
      <c r="D1911" s="583"/>
    </row>
    <row r="1912" spans="4:4">
      <c r="D1912" s="583"/>
    </row>
    <row r="1913" spans="4:4">
      <c r="D1913" s="583"/>
    </row>
    <row r="1914" spans="4:4">
      <c r="D1914" s="583"/>
    </row>
    <row r="1915" spans="4:4">
      <c r="D1915" s="583"/>
    </row>
    <row r="1916" spans="4:4">
      <c r="D1916" s="583"/>
    </row>
    <row r="1917" spans="4:4">
      <c r="D1917" s="583"/>
    </row>
    <row r="1918" spans="4:4">
      <c r="D1918" s="583"/>
    </row>
    <row r="1919" spans="4:4">
      <c r="D1919" s="583"/>
    </row>
    <row r="1920" spans="4:4">
      <c r="D1920" s="583"/>
    </row>
    <row r="1921" spans="4:4">
      <c r="D1921" s="583"/>
    </row>
    <row r="1922" spans="4:4">
      <c r="D1922" s="583"/>
    </row>
    <row r="1923" spans="4:4">
      <c r="D1923" s="583"/>
    </row>
    <row r="1924" spans="4:4">
      <c r="D1924" s="583"/>
    </row>
    <row r="1925" spans="4:4">
      <c r="D1925" s="583"/>
    </row>
    <row r="1926" spans="4:4">
      <c r="D1926" s="583"/>
    </row>
    <row r="1927" spans="4:4">
      <c r="D1927" s="583"/>
    </row>
    <row r="1928" spans="4:4">
      <c r="D1928" s="583"/>
    </row>
    <row r="1929" spans="4:4">
      <c r="D1929" s="583"/>
    </row>
    <row r="1930" spans="4:4">
      <c r="D1930" s="583"/>
    </row>
    <row r="1931" spans="4:4">
      <c r="D1931" s="583"/>
    </row>
    <row r="1932" spans="4:4">
      <c r="D1932" s="583"/>
    </row>
    <row r="1933" spans="4:4">
      <c r="D1933" s="583"/>
    </row>
    <row r="1934" spans="4:4">
      <c r="D1934" s="583"/>
    </row>
    <row r="1935" spans="4:4">
      <c r="D1935" s="583"/>
    </row>
    <row r="1936" spans="4:4">
      <c r="D1936" s="583"/>
    </row>
    <row r="1937" spans="4:4">
      <c r="D1937" s="583"/>
    </row>
    <row r="1938" spans="4:4">
      <c r="D1938" s="583"/>
    </row>
    <row r="1939" spans="4:4">
      <c r="D1939" s="583"/>
    </row>
    <row r="1940" spans="4:4">
      <c r="D1940" s="583"/>
    </row>
    <row r="1941" spans="4:4">
      <c r="D1941" s="583"/>
    </row>
    <row r="1942" spans="4:4">
      <c r="D1942" s="583"/>
    </row>
    <row r="1943" spans="4:4">
      <c r="D1943" s="583"/>
    </row>
    <row r="1944" spans="4:4">
      <c r="D1944" s="583"/>
    </row>
    <row r="1945" spans="4:4">
      <c r="D1945" s="583"/>
    </row>
    <row r="1946" spans="4:4">
      <c r="D1946" s="583"/>
    </row>
    <row r="1947" spans="4:4">
      <c r="D1947" s="583"/>
    </row>
    <row r="1948" spans="4:4">
      <c r="D1948" s="583"/>
    </row>
    <row r="1949" spans="4:4">
      <c r="D1949" s="583"/>
    </row>
    <row r="1950" spans="4:4">
      <c r="D1950" s="583"/>
    </row>
    <row r="1951" spans="4:4">
      <c r="D1951" s="583"/>
    </row>
    <row r="1952" spans="4:4">
      <c r="D1952" s="583"/>
    </row>
    <row r="1953" spans="4:4">
      <c r="D1953" s="583"/>
    </row>
    <row r="1954" spans="4:4">
      <c r="D1954" s="583"/>
    </row>
    <row r="1955" spans="4:4">
      <c r="D1955" s="583"/>
    </row>
    <row r="1956" spans="4:4">
      <c r="D1956" s="583"/>
    </row>
    <row r="1957" spans="4:4">
      <c r="D1957" s="583"/>
    </row>
    <row r="1958" spans="4:4">
      <c r="D1958" s="583"/>
    </row>
    <row r="1959" spans="4:4">
      <c r="D1959" s="583"/>
    </row>
    <row r="1960" spans="4:4">
      <c r="D1960" s="583"/>
    </row>
    <row r="1961" spans="4:4">
      <c r="D1961" s="583"/>
    </row>
    <row r="1962" spans="4:4">
      <c r="D1962" s="583"/>
    </row>
    <row r="1963" spans="4:4">
      <c r="D1963" s="583"/>
    </row>
    <row r="1964" spans="4:4">
      <c r="D1964" s="583"/>
    </row>
    <row r="1965" spans="4:4">
      <c r="D1965" s="583"/>
    </row>
    <row r="1966" spans="4:4">
      <c r="D1966" s="583"/>
    </row>
    <row r="1967" spans="4:4">
      <c r="D1967" s="583"/>
    </row>
    <row r="1968" spans="4:4">
      <c r="D1968" s="583"/>
    </row>
    <row r="1969" spans="4:4">
      <c r="D1969" s="583"/>
    </row>
    <row r="1970" spans="4:4">
      <c r="D1970" s="583"/>
    </row>
    <row r="1971" spans="4:4">
      <c r="D1971" s="583"/>
    </row>
    <row r="1972" spans="4:4">
      <c r="D1972" s="583"/>
    </row>
    <row r="1973" spans="4:4">
      <c r="D1973" s="583"/>
    </row>
    <row r="1974" spans="4:4">
      <c r="D1974" s="583"/>
    </row>
    <row r="1975" spans="4:4">
      <c r="D1975" s="583"/>
    </row>
    <row r="1976" spans="4:4">
      <c r="D1976" s="583"/>
    </row>
    <row r="1977" spans="4:4">
      <c r="D1977" s="583"/>
    </row>
    <row r="1978" spans="4:4">
      <c r="D1978" s="583"/>
    </row>
    <row r="1979" spans="4:4">
      <c r="D1979" s="583"/>
    </row>
    <row r="1980" spans="4:4">
      <c r="D1980" s="583"/>
    </row>
    <row r="1981" spans="4:4">
      <c r="D1981" s="583"/>
    </row>
    <row r="1982" spans="4:4">
      <c r="D1982" s="583"/>
    </row>
    <row r="1983" spans="4:4">
      <c r="D1983" s="583"/>
    </row>
    <row r="1984" spans="4:4">
      <c r="D1984" s="583"/>
    </row>
    <row r="1985" spans="4:4">
      <c r="D1985" s="583"/>
    </row>
    <row r="1986" spans="4:4">
      <c r="D1986" s="583"/>
    </row>
    <row r="1987" spans="4:4">
      <c r="D1987" s="583"/>
    </row>
    <row r="1988" spans="4:4">
      <c r="D1988" s="583"/>
    </row>
    <row r="1989" spans="4:4">
      <c r="D1989" s="583"/>
    </row>
    <row r="1990" spans="4:4">
      <c r="D1990" s="583"/>
    </row>
    <row r="1991" spans="4:4">
      <c r="D1991" s="583"/>
    </row>
    <row r="1992" spans="4:4">
      <c r="D1992" s="583"/>
    </row>
    <row r="1993" spans="4:4">
      <c r="D1993" s="583"/>
    </row>
    <row r="1994" spans="4:4">
      <c r="D1994" s="583"/>
    </row>
    <row r="1995" spans="4:4">
      <c r="D1995" s="583"/>
    </row>
    <row r="1996" spans="4:4">
      <c r="D1996" s="583"/>
    </row>
    <row r="1997" spans="4:4">
      <c r="D1997" s="583"/>
    </row>
    <row r="1998" spans="4:4">
      <c r="D1998" s="583"/>
    </row>
    <row r="1999" spans="4:4">
      <c r="D1999" s="583"/>
    </row>
    <row r="2000" spans="4:4">
      <c r="D2000" s="583"/>
    </row>
    <row r="2001" spans="4:4">
      <c r="D2001" s="583"/>
    </row>
    <row r="2002" spans="4:4">
      <c r="D2002" s="583"/>
    </row>
    <row r="2003" spans="4:4">
      <c r="D2003" s="583"/>
    </row>
    <row r="2004" spans="4:4">
      <c r="D2004" s="583"/>
    </row>
    <row r="2005" spans="4:4">
      <c r="D2005" s="583"/>
    </row>
    <row r="2006" spans="4:4">
      <c r="D2006" s="583"/>
    </row>
    <row r="2007" spans="4:4">
      <c r="D2007" s="583"/>
    </row>
    <row r="2008" spans="4:4">
      <c r="D2008" s="583"/>
    </row>
    <row r="2009" spans="4:4">
      <c r="D2009" s="583"/>
    </row>
    <row r="2010" spans="4:4">
      <c r="D2010" s="583"/>
    </row>
    <row r="2011" spans="4:4">
      <c r="D2011" s="583"/>
    </row>
    <row r="2012" spans="4:4">
      <c r="D2012" s="583"/>
    </row>
    <row r="2013" spans="4:4">
      <c r="D2013" s="583"/>
    </row>
    <row r="2014" spans="4:4">
      <c r="D2014" s="583"/>
    </row>
    <row r="2015" spans="4:4">
      <c r="D2015" s="583"/>
    </row>
    <row r="2016" spans="4:4">
      <c r="D2016" s="583"/>
    </row>
    <row r="2017" spans="4:4">
      <c r="D2017" s="583"/>
    </row>
    <row r="2018" spans="4:4">
      <c r="D2018" s="583"/>
    </row>
    <row r="2019" spans="4:4">
      <c r="D2019" s="583"/>
    </row>
    <row r="2020" spans="4:4">
      <c r="D2020" s="583"/>
    </row>
    <row r="2021" spans="4:4">
      <c r="D2021" s="583"/>
    </row>
    <row r="2022" spans="4:4">
      <c r="D2022" s="583"/>
    </row>
    <row r="2023" spans="4:4">
      <c r="D2023" s="583"/>
    </row>
    <row r="2024" spans="4:4">
      <c r="D2024" s="583"/>
    </row>
    <row r="2025" spans="4:4">
      <c r="D2025" s="583"/>
    </row>
    <row r="2026" spans="4:4">
      <c r="D2026" s="583"/>
    </row>
    <row r="2027" spans="4:4">
      <c r="D2027" s="583"/>
    </row>
    <row r="2028" spans="4:4">
      <c r="D2028" s="583"/>
    </row>
    <row r="2029" spans="4:4">
      <c r="D2029" s="583"/>
    </row>
    <row r="2030" spans="4:4">
      <c r="D2030" s="583"/>
    </row>
    <row r="2031" spans="4:4">
      <c r="D2031" s="583"/>
    </row>
    <row r="2032" spans="4:4">
      <c r="D2032" s="583"/>
    </row>
    <row r="2033" spans="4:4">
      <c r="D2033" s="583"/>
    </row>
    <row r="2034" spans="4:4">
      <c r="D2034" s="583"/>
    </row>
    <row r="2035" spans="4:4">
      <c r="D2035" s="583"/>
    </row>
    <row r="2036" spans="4:4">
      <c r="D2036" s="583"/>
    </row>
    <row r="2037" spans="4:4">
      <c r="D2037" s="583"/>
    </row>
    <row r="2038" spans="4:4">
      <c r="D2038" s="583"/>
    </row>
    <row r="2039" spans="4:4">
      <c r="D2039" s="583"/>
    </row>
    <row r="2040" spans="4:4">
      <c r="D2040" s="583"/>
    </row>
    <row r="2041" spans="4:4">
      <c r="D2041" s="583"/>
    </row>
    <row r="2042" spans="4:4">
      <c r="D2042" s="583"/>
    </row>
    <row r="2043" spans="4:4">
      <c r="D2043" s="583"/>
    </row>
    <row r="2044" spans="4:4">
      <c r="D2044" s="583"/>
    </row>
    <row r="2045" spans="4:4">
      <c r="D2045" s="583"/>
    </row>
    <row r="2046" spans="4:4">
      <c r="D2046" s="583"/>
    </row>
    <row r="2047" spans="4:4">
      <c r="D2047" s="583"/>
    </row>
    <row r="2048" spans="4:4">
      <c r="D2048" s="583"/>
    </row>
    <row r="2049" spans="4:4">
      <c r="D2049" s="583"/>
    </row>
    <row r="2050" spans="4:4">
      <c r="D2050" s="583"/>
    </row>
    <row r="2051" spans="4:4">
      <c r="D2051" s="583"/>
    </row>
    <row r="2052" spans="4:4">
      <c r="D2052" s="583"/>
    </row>
    <row r="2053" spans="4:4">
      <c r="D2053" s="583"/>
    </row>
    <row r="2054" spans="4:4">
      <c r="D2054" s="583"/>
    </row>
    <row r="2055" spans="4:4">
      <c r="D2055" s="583"/>
    </row>
    <row r="2056" spans="4:4">
      <c r="D2056" s="583"/>
    </row>
    <row r="2057" spans="4:4">
      <c r="D2057" s="583"/>
    </row>
    <row r="2058" spans="4:4">
      <c r="D2058" s="583"/>
    </row>
    <row r="2059" spans="4:4">
      <c r="D2059" s="583"/>
    </row>
    <row r="2060" spans="4:4">
      <c r="D2060" s="583"/>
    </row>
    <row r="2061" spans="4:4">
      <c r="D2061" s="583"/>
    </row>
    <row r="2062" spans="4:4">
      <c r="D2062" s="583"/>
    </row>
    <row r="2063" spans="4:4">
      <c r="D2063" s="583"/>
    </row>
    <row r="2064" spans="4:4">
      <c r="D2064" s="583"/>
    </row>
    <row r="2065" spans="4:4">
      <c r="D2065" s="583"/>
    </row>
    <row r="2066" spans="4:4">
      <c r="D2066" s="583"/>
    </row>
    <row r="2067" spans="4:4">
      <c r="D2067" s="583"/>
    </row>
    <row r="2068" spans="4:4">
      <c r="D2068" s="583"/>
    </row>
    <row r="2069" spans="4:4">
      <c r="D2069" s="583"/>
    </row>
    <row r="2070" spans="4:4">
      <c r="D2070" s="583"/>
    </row>
    <row r="2071" spans="4:4">
      <c r="D2071" s="583"/>
    </row>
    <row r="2072" spans="4:4">
      <c r="D2072" s="583"/>
    </row>
    <row r="2073" spans="4:4">
      <c r="D2073" s="583"/>
    </row>
    <row r="2074" spans="4:4">
      <c r="D2074" s="583"/>
    </row>
    <row r="2075" spans="4:4">
      <c r="D2075" s="583"/>
    </row>
    <row r="2076" spans="4:4">
      <c r="D2076" s="583"/>
    </row>
    <row r="2077" spans="4:4">
      <c r="D2077" s="583"/>
    </row>
    <row r="2078" spans="4:4">
      <c r="D2078" s="583"/>
    </row>
    <row r="2079" spans="4:4">
      <c r="D2079" s="583"/>
    </row>
    <row r="2080" spans="4:4">
      <c r="D2080" s="583"/>
    </row>
    <row r="2081" spans="4:4">
      <c r="D2081" s="583"/>
    </row>
    <row r="2082" spans="4:4">
      <c r="D2082" s="583"/>
    </row>
    <row r="2083" spans="4:4">
      <c r="D2083" s="583"/>
    </row>
    <row r="2084" spans="4:4">
      <c r="D2084" s="583"/>
    </row>
    <row r="2085" spans="4:4">
      <c r="D2085" s="583"/>
    </row>
    <row r="2086" spans="4:4">
      <c r="D2086" s="583"/>
    </row>
    <row r="2087" spans="4:4">
      <c r="D2087" s="583"/>
    </row>
    <row r="2088" spans="4:4">
      <c r="D2088" s="583"/>
    </row>
    <row r="2089" spans="4:4">
      <c r="D2089" s="583"/>
    </row>
    <row r="2090" spans="4:4">
      <c r="D2090" s="583"/>
    </row>
    <row r="2091" spans="4:4">
      <c r="D2091" s="583"/>
    </row>
    <row r="2092" spans="4:4">
      <c r="D2092" s="583"/>
    </row>
    <row r="2093" spans="4:4">
      <c r="D2093" s="583"/>
    </row>
    <row r="2094" spans="4:4">
      <c r="D2094" s="583"/>
    </row>
    <row r="2095" spans="4:4">
      <c r="D2095" s="583"/>
    </row>
    <row r="2096" spans="4:4">
      <c r="D2096" s="583"/>
    </row>
    <row r="2097" spans="4:4">
      <c r="D2097" s="583"/>
    </row>
    <row r="2098" spans="4:4">
      <c r="D2098" s="583"/>
    </row>
    <row r="2099" spans="4:4">
      <c r="D2099" s="583"/>
    </row>
    <row r="2100" spans="4:4">
      <c r="D2100" s="583"/>
    </row>
    <row r="2101" spans="4:4">
      <c r="D2101" s="583"/>
    </row>
    <row r="2102" spans="4:4">
      <c r="D2102" s="583"/>
    </row>
    <row r="2103" spans="4:4">
      <c r="D2103" s="583"/>
    </row>
    <row r="2104" spans="4:4">
      <c r="D2104" s="583"/>
    </row>
    <row r="2105" spans="4:4">
      <c r="D2105" s="583"/>
    </row>
    <row r="2106" spans="4:4">
      <c r="D2106" s="583"/>
    </row>
    <row r="2107" spans="4:4">
      <c r="D2107" s="583"/>
    </row>
    <row r="2108" spans="4:4">
      <c r="D2108" s="583"/>
    </row>
    <row r="2109" spans="4:4">
      <c r="D2109" s="583"/>
    </row>
    <row r="2110" spans="4:4">
      <c r="D2110" s="583"/>
    </row>
    <row r="2111" spans="4:4">
      <c r="D2111" s="583"/>
    </row>
    <row r="2112" spans="4:4">
      <c r="D2112" s="583"/>
    </row>
    <row r="2113" spans="4:4">
      <c r="D2113" s="583"/>
    </row>
    <row r="2114" spans="4:4">
      <c r="D2114" s="583"/>
    </row>
    <row r="2115" spans="4:4">
      <c r="D2115" s="583"/>
    </row>
    <row r="2116" spans="4:4">
      <c r="D2116" s="583"/>
    </row>
    <row r="2117" spans="4:4">
      <c r="D2117" s="583"/>
    </row>
    <row r="2118" spans="4:4">
      <c r="D2118" s="583"/>
    </row>
    <row r="2119" spans="4:4">
      <c r="D2119" s="583"/>
    </row>
    <row r="2120" spans="4:4">
      <c r="D2120" s="583"/>
    </row>
    <row r="2121" spans="4:4">
      <c r="D2121" s="583"/>
    </row>
    <row r="2122" spans="4:4">
      <c r="D2122" s="583"/>
    </row>
    <row r="2123" spans="4:4">
      <c r="D2123" s="583"/>
    </row>
    <row r="2124" spans="4:4">
      <c r="D2124" s="583"/>
    </row>
    <row r="2125" spans="4:4">
      <c r="D2125" s="583"/>
    </row>
    <row r="2126" spans="4:4">
      <c r="D2126" s="583"/>
    </row>
    <row r="2127" spans="4:4">
      <c r="D2127" s="583"/>
    </row>
    <row r="2128" spans="4:4">
      <c r="D2128" s="583"/>
    </row>
    <row r="2129" spans="4:4">
      <c r="D2129" s="583"/>
    </row>
    <row r="2130" spans="4:4">
      <c r="D2130" s="583"/>
    </row>
    <row r="2131" spans="4:4">
      <c r="D2131" s="583"/>
    </row>
    <row r="2132" spans="4:4">
      <c r="D2132" s="583"/>
    </row>
    <row r="2133" spans="4:4">
      <c r="D2133" s="583"/>
    </row>
    <row r="2134" spans="4:4">
      <c r="D2134" s="583"/>
    </row>
    <row r="2135" spans="4:4">
      <c r="D2135" s="583"/>
    </row>
    <row r="2136" spans="4:4">
      <c r="D2136" s="583"/>
    </row>
    <row r="2137" spans="4:4">
      <c r="D2137" s="583"/>
    </row>
    <row r="2138" spans="4:4">
      <c r="D2138" s="583"/>
    </row>
    <row r="2139" spans="4:4">
      <c r="D2139" s="583"/>
    </row>
    <row r="2140" spans="4:4">
      <c r="D2140" s="583"/>
    </row>
    <row r="2141" spans="4:4">
      <c r="D2141" s="583"/>
    </row>
    <row r="2142" spans="4:4">
      <c r="D2142" s="583"/>
    </row>
    <row r="2143" spans="4:4">
      <c r="D2143" s="583"/>
    </row>
    <row r="2144" spans="4:4">
      <c r="D2144" s="583"/>
    </row>
    <row r="2145" spans="4:4">
      <c r="D2145" s="583"/>
    </row>
    <row r="2146" spans="4:4">
      <c r="D2146" s="583"/>
    </row>
    <row r="2147" spans="4:4">
      <c r="D2147" s="583"/>
    </row>
    <row r="2148" spans="4:4">
      <c r="D2148" s="583"/>
    </row>
    <row r="2149" spans="4:4">
      <c r="D2149" s="583"/>
    </row>
    <row r="2150" spans="4:4">
      <c r="D2150" s="583"/>
    </row>
    <row r="2151" spans="4:4">
      <c r="D2151" s="583"/>
    </row>
    <row r="2152" spans="4:4">
      <c r="D2152" s="583"/>
    </row>
    <row r="2153" spans="4:4">
      <c r="D2153" s="583"/>
    </row>
    <row r="2154" spans="4:4">
      <c r="D2154" s="583"/>
    </row>
    <row r="2155" spans="4:4">
      <c r="D2155" s="583"/>
    </row>
    <row r="2156" spans="4:4">
      <c r="D2156" s="583"/>
    </row>
    <row r="2157" spans="4:4">
      <c r="D2157" s="583"/>
    </row>
    <row r="2158" spans="4:4">
      <c r="D2158" s="583"/>
    </row>
    <row r="2159" spans="4:4">
      <c r="D2159" s="583"/>
    </row>
    <row r="2160" spans="4:4">
      <c r="D2160" s="583"/>
    </row>
    <row r="2161" spans="4:4">
      <c r="D2161" s="583"/>
    </row>
    <row r="2162" spans="4:4">
      <c r="D2162" s="583"/>
    </row>
    <row r="2163" spans="4:4">
      <c r="D2163" s="583"/>
    </row>
    <row r="2164" spans="4:4">
      <c r="D2164" s="583"/>
    </row>
    <row r="2165" spans="4:4">
      <c r="D2165" s="583"/>
    </row>
    <row r="2166" spans="4:4">
      <c r="D2166" s="583"/>
    </row>
    <row r="2167" spans="4:4">
      <c r="D2167" s="583"/>
    </row>
    <row r="2168" spans="4:4">
      <c r="D2168" s="583"/>
    </row>
    <row r="2169" spans="4:4">
      <c r="D2169" s="583"/>
    </row>
    <row r="2170" spans="4:4">
      <c r="D2170" s="583"/>
    </row>
    <row r="2171" spans="4:4">
      <c r="D2171" s="583"/>
    </row>
    <row r="2172" spans="4:4">
      <c r="D2172" s="583"/>
    </row>
    <row r="2173" spans="4:4">
      <c r="D2173" s="583"/>
    </row>
    <row r="2174" spans="4:4">
      <c r="D2174" s="583"/>
    </row>
    <row r="2175" spans="4:4">
      <c r="D2175" s="583"/>
    </row>
    <row r="2176" spans="4:4">
      <c r="D2176" s="583"/>
    </row>
    <row r="2177" spans="4:4">
      <c r="D2177" s="583"/>
    </row>
    <row r="2178" spans="4:4">
      <c r="D2178" s="583"/>
    </row>
    <row r="2179" spans="4:4">
      <c r="D2179" s="583"/>
    </row>
    <row r="2180" spans="4:4">
      <c r="D2180" s="583"/>
    </row>
    <row r="2181" spans="4:4">
      <c r="D2181" s="583"/>
    </row>
    <row r="2182" spans="4:4">
      <c r="D2182" s="583"/>
    </row>
    <row r="2183" spans="4:4">
      <c r="D2183" s="583"/>
    </row>
    <row r="2184" spans="4:4">
      <c r="D2184" s="583"/>
    </row>
    <row r="2185" spans="4:4">
      <c r="D2185" s="583"/>
    </row>
    <row r="2186" spans="4:4">
      <c r="D2186" s="583"/>
    </row>
    <row r="2187" spans="4:4">
      <c r="D2187" s="583"/>
    </row>
    <row r="2188" spans="4:4">
      <c r="D2188" s="583"/>
    </row>
    <row r="2189" spans="4:4">
      <c r="D2189" s="583"/>
    </row>
    <row r="2190" spans="4:4">
      <c r="D2190" s="583"/>
    </row>
    <row r="2191" spans="4:4">
      <c r="D2191" s="583"/>
    </row>
    <row r="2192" spans="4:4">
      <c r="D2192" s="583"/>
    </row>
    <row r="2193" spans="4:4">
      <c r="D2193" s="583"/>
    </row>
    <row r="2194" spans="4:4">
      <c r="D2194" s="583"/>
    </row>
    <row r="2195" spans="4:4">
      <c r="D2195" s="583"/>
    </row>
    <row r="2196" spans="4:4">
      <c r="D2196" s="583"/>
    </row>
    <row r="2197" spans="4:4">
      <c r="D2197" s="583"/>
    </row>
    <row r="2198" spans="4:4">
      <c r="D2198" s="583"/>
    </row>
    <row r="2199" spans="4:4">
      <c r="D2199" s="583"/>
    </row>
    <row r="2200" spans="4:4">
      <c r="D2200" s="583"/>
    </row>
    <row r="2201" spans="4:4">
      <c r="D2201" s="583"/>
    </row>
    <row r="2202" spans="4:4">
      <c r="D2202" s="583"/>
    </row>
    <row r="2203" spans="4:4">
      <c r="D2203" s="583"/>
    </row>
    <row r="2204" spans="4:4">
      <c r="D2204" s="583"/>
    </row>
    <row r="2205" spans="4:4">
      <c r="D2205" s="583"/>
    </row>
    <row r="2206" spans="4:4">
      <c r="D2206" s="583"/>
    </row>
    <row r="2207" spans="4:4">
      <c r="D2207" s="583"/>
    </row>
    <row r="2208" spans="4:4">
      <c r="D2208" s="583"/>
    </row>
    <row r="2209" spans="4:4">
      <c r="D2209" s="583"/>
    </row>
    <row r="2210" spans="4:4">
      <c r="D2210" s="583"/>
    </row>
    <row r="2211" spans="4:4">
      <c r="D2211" s="583"/>
    </row>
    <row r="2212" spans="4:4">
      <c r="D2212" s="583"/>
    </row>
    <row r="2213" spans="4:4">
      <c r="D2213" s="583"/>
    </row>
    <row r="2214" spans="4:4">
      <c r="D2214" s="583"/>
    </row>
    <row r="2215" spans="4:4">
      <c r="D2215" s="583"/>
    </row>
    <row r="2216" spans="4:4">
      <c r="D2216" s="583"/>
    </row>
    <row r="2217" spans="4:4">
      <c r="D2217" s="583"/>
    </row>
    <row r="2218" spans="4:4">
      <c r="D2218" s="583"/>
    </row>
    <row r="2219" spans="4:4">
      <c r="D2219" s="583"/>
    </row>
    <row r="2220" spans="4:4">
      <c r="D2220" s="583"/>
    </row>
    <row r="2221" spans="4:4">
      <c r="D2221" s="583"/>
    </row>
    <row r="2222" spans="4:4">
      <c r="D2222" s="583"/>
    </row>
    <row r="2223" spans="4:4">
      <c r="D2223" s="583"/>
    </row>
    <row r="2224" spans="4:4">
      <c r="D2224" s="583"/>
    </row>
    <row r="2225" spans="4:4">
      <c r="D2225" s="583"/>
    </row>
    <row r="2226" spans="4:4">
      <c r="D2226" s="583"/>
    </row>
    <row r="2227" spans="4:4">
      <c r="D2227" s="583"/>
    </row>
    <row r="2228" spans="4:4">
      <c r="D2228" s="583"/>
    </row>
    <row r="2229" spans="4:4">
      <c r="D2229" s="583"/>
    </row>
    <row r="2230" spans="4:4">
      <c r="D2230" s="583"/>
    </row>
    <row r="2231" spans="4:4">
      <c r="D2231" s="583"/>
    </row>
    <row r="2232" spans="4:4">
      <c r="D2232" s="583"/>
    </row>
    <row r="2233" spans="4:4">
      <c r="D2233" s="583"/>
    </row>
    <row r="2234" spans="4:4">
      <c r="D2234" s="583"/>
    </row>
    <row r="2235" spans="4:4">
      <c r="D2235" s="583"/>
    </row>
    <row r="2236" spans="4:4">
      <c r="D2236" s="583"/>
    </row>
    <row r="2237" spans="4:4">
      <c r="D2237" s="583"/>
    </row>
    <row r="2238" spans="4:4">
      <c r="D2238" s="583"/>
    </row>
    <row r="2239" spans="4:4">
      <c r="D2239" s="583"/>
    </row>
    <row r="2240" spans="4:4">
      <c r="D2240" s="583"/>
    </row>
    <row r="2241" spans="4:4">
      <c r="D2241" s="583"/>
    </row>
    <row r="2242" spans="4:4">
      <c r="D2242" s="583"/>
    </row>
    <row r="2243" spans="4:4">
      <c r="D2243" s="583"/>
    </row>
    <row r="2244" spans="4:4">
      <c r="D2244" s="583"/>
    </row>
    <row r="2245" spans="4:4">
      <c r="D2245" s="583"/>
    </row>
    <row r="2246" spans="4:4">
      <c r="D2246" s="583"/>
    </row>
    <row r="2247" spans="4:4">
      <c r="D2247" s="583"/>
    </row>
    <row r="2248" spans="4:4">
      <c r="D2248" s="583"/>
    </row>
    <row r="2249" spans="4:4">
      <c r="D2249" s="583"/>
    </row>
    <row r="2250" spans="4:4">
      <c r="D2250" s="583"/>
    </row>
    <row r="2251" spans="4:4">
      <c r="D2251" s="583"/>
    </row>
    <row r="2252" spans="4:4">
      <c r="D2252" s="583"/>
    </row>
    <row r="2253" spans="4:4">
      <c r="D2253" s="583"/>
    </row>
    <row r="2254" spans="4:4">
      <c r="D2254" s="583"/>
    </row>
    <row r="2255" spans="4:4">
      <c r="D2255" s="583"/>
    </row>
    <row r="2256" spans="4:4">
      <c r="D2256" s="583"/>
    </row>
    <row r="2257" spans="4:4">
      <c r="D2257" s="583"/>
    </row>
    <row r="2258" spans="4:4">
      <c r="D2258" s="583"/>
    </row>
    <row r="2259" spans="4:4">
      <c r="D2259" s="583"/>
    </row>
    <row r="2260" spans="4:4">
      <c r="D2260" s="583"/>
    </row>
    <row r="2261" spans="4:4">
      <c r="D2261" s="583"/>
    </row>
    <row r="2262" spans="4:4">
      <c r="D2262" s="583"/>
    </row>
    <row r="2263" spans="4:4">
      <c r="D2263" s="583"/>
    </row>
    <row r="2264" spans="4:4">
      <c r="D2264" s="583"/>
    </row>
    <row r="2265" spans="4:4">
      <c r="D2265" s="583"/>
    </row>
    <row r="2266" spans="4:4">
      <c r="D2266" s="583"/>
    </row>
    <row r="2267" spans="4:4">
      <c r="D2267" s="583"/>
    </row>
    <row r="2268" spans="4:4">
      <c r="D2268" s="583"/>
    </row>
    <row r="2269" spans="4:4">
      <c r="D2269" s="583"/>
    </row>
    <row r="2270" spans="4:4">
      <c r="D2270" s="583"/>
    </row>
    <row r="2271" spans="4:4">
      <c r="D2271" s="583"/>
    </row>
    <row r="2272" spans="4:4">
      <c r="D2272" s="583"/>
    </row>
    <row r="2273" spans="4:4">
      <c r="D2273" s="583"/>
    </row>
    <row r="2274" spans="4:4">
      <c r="D2274" s="583"/>
    </row>
    <row r="2275" spans="4:4">
      <c r="D2275" s="583"/>
    </row>
    <row r="2276" spans="4:4">
      <c r="D2276" s="583"/>
    </row>
    <row r="2277" spans="4:4">
      <c r="D2277" s="583"/>
    </row>
    <row r="2278" spans="4:4">
      <c r="D2278" s="583"/>
    </row>
    <row r="2279" spans="4:4">
      <c r="D2279" s="583"/>
    </row>
    <row r="2280" spans="4:4">
      <c r="D2280" s="583"/>
    </row>
    <row r="2281" spans="4:4">
      <c r="D2281" s="583"/>
    </row>
    <row r="2282" spans="4:4">
      <c r="D2282" s="583"/>
    </row>
    <row r="2283" spans="4:4">
      <c r="D2283" s="583"/>
    </row>
    <row r="2284" spans="4:4">
      <c r="D2284" s="583"/>
    </row>
    <row r="2285" spans="4:4">
      <c r="D2285" s="583"/>
    </row>
    <row r="2286" spans="4:4">
      <c r="D2286" s="583"/>
    </row>
    <row r="2287" spans="4:4">
      <c r="D2287" s="583"/>
    </row>
    <row r="2288" spans="4:4">
      <c r="D2288" s="583"/>
    </row>
    <row r="2289" spans="4:4">
      <c r="D2289" s="583"/>
    </row>
    <row r="2290" spans="4:4">
      <c r="D2290" s="583"/>
    </row>
    <row r="2291" spans="4:4">
      <c r="D2291" s="583"/>
    </row>
    <row r="2292" spans="4:4">
      <c r="D2292" s="583"/>
    </row>
    <row r="2293" spans="4:4">
      <c r="D2293" s="583"/>
    </row>
    <row r="2294" spans="4:4">
      <c r="D2294" s="583"/>
    </row>
    <row r="2295" spans="4:4">
      <c r="D2295" s="583"/>
    </row>
    <row r="2296" spans="4:4">
      <c r="D2296" s="583"/>
    </row>
    <row r="2297" spans="4:4">
      <c r="D2297" s="583"/>
    </row>
    <row r="2298" spans="4:4">
      <c r="D2298" s="583"/>
    </row>
    <row r="2299" spans="4:4">
      <c r="D2299" s="583"/>
    </row>
    <row r="2300" spans="4:4">
      <c r="D2300" s="583"/>
    </row>
    <row r="2301" spans="4:4">
      <c r="D2301" s="583"/>
    </row>
    <row r="2302" spans="4:4">
      <c r="D2302" s="583"/>
    </row>
    <row r="2303" spans="4:4">
      <c r="D2303" s="583"/>
    </row>
    <row r="2304" spans="4:4">
      <c r="D2304" s="583"/>
    </row>
    <row r="2305" spans="4:4">
      <c r="D2305" s="583"/>
    </row>
    <row r="2306" spans="4:4">
      <c r="D2306" s="583"/>
    </row>
    <row r="2307" spans="4:4">
      <c r="D2307" s="583"/>
    </row>
    <row r="2308" spans="4:4">
      <c r="D2308" s="583"/>
    </row>
    <row r="2309" spans="4:4">
      <c r="D2309" s="583"/>
    </row>
    <row r="2310" spans="4:4">
      <c r="D2310" s="583"/>
    </row>
    <row r="2311" spans="4:4">
      <c r="D2311" s="583"/>
    </row>
    <row r="2312" spans="4:4">
      <c r="D2312" s="583"/>
    </row>
    <row r="2313" spans="4:4">
      <c r="D2313" s="583"/>
    </row>
    <row r="2314" spans="4:4">
      <c r="D2314" s="583"/>
    </row>
    <row r="2315" spans="4:4">
      <c r="D2315" s="583"/>
    </row>
    <row r="2316" spans="4:4">
      <c r="D2316" s="583"/>
    </row>
    <row r="2317" spans="4:4">
      <c r="D2317" s="583"/>
    </row>
    <row r="2318" spans="4:4">
      <c r="D2318" s="583"/>
    </row>
    <row r="2319" spans="4:4">
      <c r="D2319" s="583"/>
    </row>
    <row r="2320" spans="4:4">
      <c r="D2320" s="583"/>
    </row>
    <row r="2321" spans="4:4">
      <c r="D2321" s="583"/>
    </row>
    <row r="2322" spans="4:4">
      <c r="D2322" s="583"/>
    </row>
    <row r="2323" spans="4:4">
      <c r="D2323" s="583"/>
    </row>
    <row r="2324" spans="4:4">
      <c r="D2324" s="583"/>
    </row>
    <row r="2325" spans="4:4">
      <c r="D2325" s="583"/>
    </row>
    <row r="2326" spans="4:4">
      <c r="D2326" s="583"/>
    </row>
    <row r="2327" spans="4:4">
      <c r="D2327" s="583"/>
    </row>
    <row r="2328" spans="4:4">
      <c r="D2328" s="583"/>
    </row>
    <row r="2329" spans="4:4">
      <c r="D2329" s="583"/>
    </row>
    <row r="2330" spans="4:4">
      <c r="D2330" s="583"/>
    </row>
    <row r="2331" spans="4:4">
      <c r="D2331" s="583"/>
    </row>
    <row r="2332" spans="4:4">
      <c r="D2332" s="583"/>
    </row>
    <row r="2333" spans="4:4">
      <c r="D2333" s="583"/>
    </row>
    <row r="2334" spans="4:4">
      <c r="D2334" s="583"/>
    </row>
    <row r="2335" spans="4:4">
      <c r="D2335" s="583"/>
    </row>
    <row r="2336" spans="4:4">
      <c r="D2336" s="583"/>
    </row>
    <row r="2337" spans="4:4">
      <c r="D2337" s="583"/>
    </row>
    <row r="2338" spans="4:4">
      <c r="D2338" s="583"/>
    </row>
    <row r="2339" spans="4:4">
      <c r="D2339" s="583"/>
    </row>
    <row r="2340" spans="4:4">
      <c r="D2340" s="583"/>
    </row>
    <row r="2341" spans="4:4">
      <c r="D2341" s="583"/>
    </row>
    <row r="2342" spans="4:4">
      <c r="D2342" s="583"/>
    </row>
    <row r="2343" spans="4:4">
      <c r="D2343" s="583"/>
    </row>
    <row r="2344" spans="4:4">
      <c r="D2344" s="583"/>
    </row>
    <row r="2345" spans="4:4">
      <c r="D2345" s="583"/>
    </row>
    <row r="2346" spans="4:4">
      <c r="D2346" s="583"/>
    </row>
    <row r="2347" spans="4:4">
      <c r="D2347" s="583"/>
    </row>
    <row r="2348" spans="4:4">
      <c r="D2348" s="583"/>
    </row>
    <row r="2349" spans="4:4">
      <c r="D2349" s="583"/>
    </row>
    <row r="2350" spans="4:4">
      <c r="D2350" s="583"/>
    </row>
    <row r="2351" spans="4:4">
      <c r="D2351" s="583"/>
    </row>
    <row r="2352" spans="4:4">
      <c r="D2352" s="583"/>
    </row>
    <row r="2353" spans="4:4">
      <c r="D2353" s="583"/>
    </row>
    <row r="2354" spans="4:4">
      <c r="D2354" s="583"/>
    </row>
    <row r="2355" spans="4:4">
      <c r="D2355" s="583"/>
    </row>
    <row r="2356" spans="4:4">
      <c r="D2356" s="583"/>
    </row>
    <row r="2357" spans="4:4">
      <c r="D2357" s="583"/>
    </row>
    <row r="2358" spans="4:4">
      <c r="D2358" s="583"/>
    </row>
    <row r="2359" spans="4:4">
      <c r="D2359" s="583"/>
    </row>
    <row r="2360" spans="4:4">
      <c r="D2360" s="583"/>
    </row>
    <row r="2361" spans="4:4">
      <c r="D2361" s="583"/>
    </row>
    <row r="2362" spans="4:4">
      <c r="D2362" s="583"/>
    </row>
    <row r="2363" spans="4:4">
      <c r="D2363" s="583"/>
    </row>
    <row r="2364" spans="4:4">
      <c r="D2364" s="583"/>
    </row>
    <row r="2365" spans="4:4">
      <c r="D2365" s="583"/>
    </row>
    <row r="2366" spans="4:4">
      <c r="D2366" s="583"/>
    </row>
    <row r="2367" spans="4:4">
      <c r="D2367" s="583"/>
    </row>
    <row r="2368" spans="4:4">
      <c r="D2368" s="583"/>
    </row>
    <row r="2369" spans="4:4">
      <c r="D2369" s="583"/>
    </row>
    <row r="2370" spans="4:4">
      <c r="D2370" s="583"/>
    </row>
    <row r="2371" spans="4:4">
      <c r="D2371" s="583"/>
    </row>
    <row r="2372" spans="4:4">
      <c r="D2372" s="583"/>
    </row>
    <row r="2373" spans="4:4">
      <c r="D2373" s="583"/>
    </row>
    <row r="2374" spans="4:4">
      <c r="D2374" s="583"/>
    </row>
    <row r="2375" spans="4:4">
      <c r="D2375" s="583"/>
    </row>
    <row r="2376" spans="4:4">
      <c r="D2376" s="583"/>
    </row>
    <row r="2377" spans="4:4">
      <c r="D2377" s="583"/>
    </row>
    <row r="2378" spans="4:4">
      <c r="D2378" s="583"/>
    </row>
    <row r="2379" spans="4:4">
      <c r="D2379" s="583"/>
    </row>
    <row r="2380" spans="4:4">
      <c r="D2380" s="583"/>
    </row>
    <row r="2381" spans="4:4">
      <c r="D2381" s="583"/>
    </row>
    <row r="2382" spans="4:4">
      <c r="D2382" s="583"/>
    </row>
    <row r="2383" spans="4:4">
      <c r="D2383" s="583"/>
    </row>
    <row r="2384" spans="4:4">
      <c r="D2384" s="583"/>
    </row>
    <row r="2385" spans="4:4">
      <c r="D2385" s="583"/>
    </row>
    <row r="2386" spans="4:4">
      <c r="D2386" s="583"/>
    </row>
    <row r="2387" spans="4:4">
      <c r="D2387" s="583"/>
    </row>
    <row r="2388" spans="4:4">
      <c r="D2388" s="583"/>
    </row>
    <row r="2389" spans="4:4">
      <c r="D2389" s="583"/>
    </row>
    <row r="2390" spans="4:4">
      <c r="D2390" s="583"/>
    </row>
    <row r="2391" spans="4:4">
      <c r="D2391" s="583"/>
    </row>
    <row r="2392" spans="4:4">
      <c r="D2392" s="583"/>
    </row>
    <row r="2393" spans="4:4">
      <c r="D2393" s="583"/>
    </row>
    <row r="2394" spans="4:4">
      <c r="D2394" s="583"/>
    </row>
    <row r="2395" spans="4:4">
      <c r="D2395" s="583"/>
    </row>
    <row r="2396" spans="4:4">
      <c r="D2396" s="583"/>
    </row>
    <row r="2397" spans="4:4">
      <c r="D2397" s="583"/>
    </row>
    <row r="2398" spans="4:4">
      <c r="D2398" s="583"/>
    </row>
    <row r="2399" spans="4:4">
      <c r="D2399" s="583"/>
    </row>
    <row r="2400" spans="4:4">
      <c r="D2400" s="583"/>
    </row>
    <row r="2401" spans="4:4">
      <c r="D2401" s="583"/>
    </row>
    <row r="2402" spans="4:4">
      <c r="D2402" s="583"/>
    </row>
    <row r="2403" spans="4:4">
      <c r="D2403" s="583"/>
    </row>
    <row r="2404" spans="4:4">
      <c r="D2404" s="583"/>
    </row>
    <row r="2405" spans="4:4">
      <c r="D2405" s="583"/>
    </row>
    <row r="2406" spans="4:4">
      <c r="D2406" s="583"/>
    </row>
    <row r="2407" spans="4:4">
      <c r="D2407" s="583"/>
    </row>
    <row r="2408" spans="4:4">
      <c r="D2408" s="583"/>
    </row>
    <row r="2409" spans="4:4">
      <c r="D2409" s="583"/>
    </row>
    <row r="2410" spans="4:4">
      <c r="D2410" s="583"/>
    </row>
    <row r="2411" spans="4:4">
      <c r="D2411" s="583"/>
    </row>
    <row r="2412" spans="4:4">
      <c r="D2412" s="583"/>
    </row>
    <row r="2413" spans="4:4">
      <c r="D2413" s="583"/>
    </row>
    <row r="2414" spans="4:4">
      <c r="D2414" s="583"/>
    </row>
    <row r="2415" spans="4:4">
      <c r="D2415" s="583"/>
    </row>
    <row r="2416" spans="4:4">
      <c r="D2416" s="583"/>
    </row>
    <row r="2417" spans="4:4">
      <c r="D2417" s="583"/>
    </row>
    <row r="2418" spans="4:4">
      <c r="D2418" s="583"/>
    </row>
    <row r="2419" spans="4:4">
      <c r="D2419" s="583"/>
    </row>
    <row r="2420" spans="4:4">
      <c r="D2420" s="583"/>
    </row>
    <row r="2421" spans="4:4">
      <c r="D2421" s="583"/>
    </row>
    <row r="2422" spans="4:4">
      <c r="D2422" s="583"/>
    </row>
    <row r="2423" spans="4:4">
      <c r="D2423" s="583"/>
    </row>
    <row r="2424" spans="4:4">
      <c r="D2424" s="583"/>
    </row>
    <row r="2425" spans="4:4">
      <c r="D2425" s="583"/>
    </row>
    <row r="2426" spans="4:4">
      <c r="D2426" s="583"/>
    </row>
    <row r="2427" spans="4:4">
      <c r="D2427" s="583"/>
    </row>
    <row r="2428" spans="4:4">
      <c r="D2428" s="583"/>
    </row>
    <row r="2429" spans="4:4">
      <c r="D2429" s="583"/>
    </row>
    <row r="2430" spans="4:4">
      <c r="D2430" s="583"/>
    </row>
    <row r="2431" spans="4:4">
      <c r="D2431" s="583"/>
    </row>
    <row r="2432" spans="4:4">
      <c r="D2432" s="583"/>
    </row>
    <row r="2433" spans="4:4">
      <c r="D2433" s="583"/>
    </row>
    <row r="2434" spans="4:4">
      <c r="D2434" s="583"/>
    </row>
    <row r="2435" spans="4:4">
      <c r="D2435" s="583"/>
    </row>
    <row r="2436" spans="4:4">
      <c r="D2436" s="583"/>
    </row>
    <row r="2437" spans="4:4">
      <c r="D2437" s="583"/>
    </row>
    <row r="2438" spans="4:4">
      <c r="D2438" s="583"/>
    </row>
    <row r="2439" spans="4:4">
      <c r="D2439" s="583"/>
    </row>
    <row r="2440" spans="4:4">
      <c r="D2440" s="583"/>
    </row>
    <row r="2441" spans="4:4">
      <c r="D2441" s="583"/>
    </row>
    <row r="2442" spans="4:4">
      <c r="D2442" s="583"/>
    </row>
    <row r="2443" spans="4:4">
      <c r="D2443" s="583"/>
    </row>
    <row r="2444" spans="4:4">
      <c r="D2444" s="583"/>
    </row>
    <row r="2445" spans="4:4">
      <c r="D2445" s="583"/>
    </row>
    <row r="2446" spans="4:4">
      <c r="D2446" s="583"/>
    </row>
    <row r="2447" spans="4:4">
      <c r="D2447" s="583"/>
    </row>
    <row r="2448" spans="4:4">
      <c r="D2448" s="583"/>
    </row>
    <row r="2449" spans="4:4">
      <c r="D2449" s="583"/>
    </row>
    <row r="2450" spans="4:4">
      <c r="D2450" s="583"/>
    </row>
    <row r="2451" spans="4:4">
      <c r="D2451" s="583"/>
    </row>
    <row r="2452" spans="4:4">
      <c r="D2452" s="583"/>
    </row>
    <row r="2453" spans="4:4">
      <c r="D2453" s="583"/>
    </row>
    <row r="2454" spans="4:4">
      <c r="D2454" s="583"/>
    </row>
    <row r="2455" spans="4:4">
      <c r="D2455" s="583"/>
    </row>
    <row r="2456" spans="4:4">
      <c r="D2456" s="583"/>
    </row>
    <row r="2457" spans="4:4">
      <c r="D2457" s="583"/>
    </row>
    <row r="2458" spans="4:4">
      <c r="D2458" s="583"/>
    </row>
    <row r="2459" spans="4:4">
      <c r="D2459" s="583"/>
    </row>
    <row r="2460" spans="4:4">
      <c r="D2460" s="583"/>
    </row>
    <row r="2461" spans="4:4">
      <c r="D2461" s="583"/>
    </row>
    <row r="2462" spans="4:4">
      <c r="D2462" s="583"/>
    </row>
    <row r="2463" spans="4:4">
      <c r="D2463" s="583"/>
    </row>
    <row r="2464" spans="4:4">
      <c r="D2464" s="583"/>
    </row>
    <row r="2465" spans="4:4">
      <c r="D2465" s="583"/>
    </row>
    <row r="2466" spans="4:4">
      <c r="D2466" s="583"/>
    </row>
    <row r="2467" spans="4:4">
      <c r="D2467" s="583"/>
    </row>
    <row r="2468" spans="4:4">
      <c r="D2468" s="583"/>
    </row>
    <row r="2469" spans="4:4">
      <c r="D2469" s="583"/>
    </row>
    <row r="2470" spans="4:4">
      <c r="D2470" s="583"/>
    </row>
    <row r="2471" spans="4:4">
      <c r="D2471" s="583"/>
    </row>
    <row r="2472" spans="4:4">
      <c r="D2472" s="583"/>
    </row>
    <row r="2473" spans="4:4">
      <c r="D2473" s="583"/>
    </row>
    <row r="2474" spans="4:4">
      <c r="D2474" s="583"/>
    </row>
    <row r="2475" spans="4:4">
      <c r="D2475" s="583"/>
    </row>
    <row r="2476" spans="4:4">
      <c r="D2476" s="583"/>
    </row>
    <row r="2477" spans="4:4">
      <c r="D2477" s="583"/>
    </row>
    <row r="2478" spans="4:4">
      <c r="D2478" s="583"/>
    </row>
    <row r="2479" spans="4:4">
      <c r="D2479" s="583"/>
    </row>
    <row r="2480" spans="4:4">
      <c r="D2480" s="583"/>
    </row>
    <row r="2481" spans="4:4">
      <c r="D2481" s="583"/>
    </row>
    <row r="2482" spans="4:4">
      <c r="D2482" s="583"/>
    </row>
    <row r="2483" spans="4:4">
      <c r="D2483" s="583"/>
    </row>
    <row r="2484" spans="4:4">
      <c r="D2484" s="583"/>
    </row>
    <row r="2485" spans="4:4">
      <c r="D2485" s="583"/>
    </row>
    <row r="2486" spans="4:4">
      <c r="D2486" s="583"/>
    </row>
    <row r="2487" spans="4:4">
      <c r="D2487" s="583"/>
    </row>
    <row r="2488" spans="4:4">
      <c r="D2488" s="583"/>
    </row>
    <row r="2489" spans="4:4">
      <c r="D2489" s="583"/>
    </row>
    <row r="2490" spans="4:4">
      <c r="D2490" s="583"/>
    </row>
    <row r="2491" spans="4:4">
      <c r="D2491" s="583"/>
    </row>
    <row r="2492" spans="4:4">
      <c r="D2492" s="583"/>
    </row>
    <row r="2493" spans="4:4">
      <c r="D2493" s="583"/>
    </row>
    <row r="2494" spans="4:4">
      <c r="D2494" s="583"/>
    </row>
    <row r="2495" spans="4:4">
      <c r="D2495" s="583"/>
    </row>
    <row r="2496" spans="4:4">
      <c r="D2496" s="583"/>
    </row>
    <row r="2497" spans="4:4">
      <c r="D2497" s="583"/>
    </row>
    <row r="2498" spans="4:4">
      <c r="D2498" s="583"/>
    </row>
    <row r="2499" spans="4:4">
      <c r="D2499" s="583"/>
    </row>
    <row r="2500" spans="4:4">
      <c r="D2500" s="583"/>
    </row>
    <row r="2501" spans="4:4">
      <c r="D2501" s="583"/>
    </row>
    <row r="2502" spans="4:4">
      <c r="D2502" s="583"/>
    </row>
    <row r="2503" spans="4:4">
      <c r="D2503" s="583"/>
    </row>
    <row r="2504" spans="4:4">
      <c r="D2504" s="583"/>
    </row>
    <row r="2505" spans="4:4">
      <c r="D2505" s="583"/>
    </row>
    <row r="2506" spans="4:4">
      <c r="D2506" s="583"/>
    </row>
    <row r="2507" spans="4:4">
      <c r="D2507" s="583"/>
    </row>
    <row r="2508" spans="4:4">
      <c r="D2508" s="583"/>
    </row>
    <row r="2509" spans="4:4">
      <c r="D2509" s="583"/>
    </row>
    <row r="2510" spans="4:4">
      <c r="D2510" s="583"/>
    </row>
    <row r="2511" spans="4:4">
      <c r="D2511" s="583"/>
    </row>
    <row r="2512" spans="4:4">
      <c r="D2512" s="583"/>
    </row>
    <row r="2513" spans="4:4">
      <c r="D2513" s="583"/>
    </row>
    <row r="2514" spans="4:4">
      <c r="D2514" s="583"/>
    </row>
    <row r="2515" spans="4:4">
      <c r="D2515" s="583"/>
    </row>
    <row r="2516" spans="4:4">
      <c r="D2516" s="583"/>
    </row>
    <row r="2517" spans="4:4">
      <c r="D2517" s="583"/>
    </row>
    <row r="2518" spans="4:4">
      <c r="D2518" s="583"/>
    </row>
    <row r="2519" spans="4:4">
      <c r="D2519" s="583"/>
    </row>
    <row r="2520" spans="4:4">
      <c r="D2520" s="583"/>
    </row>
    <row r="2521" spans="4:4">
      <c r="D2521" s="583"/>
    </row>
    <row r="2522" spans="4:4">
      <c r="D2522" s="583"/>
    </row>
    <row r="2523" spans="4:4">
      <c r="D2523" s="583"/>
    </row>
    <row r="2524" spans="4:4">
      <c r="D2524" s="583"/>
    </row>
    <row r="2525" spans="4:4">
      <c r="D2525" s="583"/>
    </row>
    <row r="2526" spans="4:4">
      <c r="D2526" s="583"/>
    </row>
    <row r="2527" spans="4:4">
      <c r="D2527" s="583"/>
    </row>
    <row r="2528" spans="4:4">
      <c r="D2528" s="583"/>
    </row>
    <row r="2529" spans="4:4">
      <c r="D2529" s="583"/>
    </row>
    <row r="2530" spans="4:4">
      <c r="D2530" s="583"/>
    </row>
    <row r="2531" spans="4:4">
      <c r="D2531" s="583"/>
    </row>
    <row r="2532" spans="4:4">
      <c r="D2532" s="583"/>
    </row>
    <row r="2533" spans="4:4">
      <c r="D2533" s="583"/>
    </row>
    <row r="2534" spans="4:4">
      <c r="D2534" s="583"/>
    </row>
    <row r="2535" spans="4:4">
      <c r="D2535" s="583"/>
    </row>
    <row r="2536" spans="4:4">
      <c r="D2536" s="583"/>
    </row>
    <row r="2537" spans="4:4">
      <c r="D2537" s="583"/>
    </row>
    <row r="2538" spans="4:4">
      <c r="D2538" s="583"/>
    </row>
    <row r="2539" spans="4:4">
      <c r="D2539" s="583"/>
    </row>
    <row r="2540" spans="4:4">
      <c r="D2540" s="583"/>
    </row>
    <row r="2541" spans="4:4">
      <c r="D2541" s="583"/>
    </row>
    <row r="2542" spans="4:4">
      <c r="D2542" s="583"/>
    </row>
    <row r="2543" spans="4:4">
      <c r="D2543" s="583"/>
    </row>
    <row r="2544" spans="4:4">
      <c r="D2544" s="583"/>
    </row>
    <row r="2545" spans="4:4">
      <c r="D2545" s="583"/>
    </row>
    <row r="2546" spans="4:4">
      <c r="D2546" s="583"/>
    </row>
    <row r="2547" spans="4:4">
      <c r="D2547" s="583"/>
    </row>
    <row r="2548" spans="4:4">
      <c r="D2548" s="583"/>
    </row>
    <row r="2549" spans="4:4">
      <c r="D2549" s="583"/>
    </row>
    <row r="2550" spans="4:4">
      <c r="D2550" s="583"/>
    </row>
    <row r="2551" spans="4:4">
      <c r="D2551" s="583"/>
    </row>
    <row r="2552" spans="4:4">
      <c r="D2552" s="583"/>
    </row>
    <row r="2553" spans="4:4">
      <c r="D2553" s="583"/>
    </row>
    <row r="2554" spans="4:4">
      <c r="D2554" s="583"/>
    </row>
    <row r="2555" spans="4:4">
      <c r="D2555" s="583"/>
    </row>
    <row r="2556" spans="4:4">
      <c r="D2556" s="583"/>
    </row>
    <row r="2557" spans="4:4">
      <c r="D2557" s="583"/>
    </row>
    <row r="2558" spans="4:4">
      <c r="D2558" s="583"/>
    </row>
    <row r="2559" spans="4:4">
      <c r="D2559" s="583"/>
    </row>
    <row r="2560" spans="4:4">
      <c r="D2560" s="583"/>
    </row>
    <row r="2561" spans="4:4">
      <c r="D2561" s="583"/>
    </row>
    <row r="2562" spans="4:4">
      <c r="D2562" s="583"/>
    </row>
    <row r="2563" spans="4:4">
      <c r="D2563" s="583"/>
    </row>
    <row r="2564" spans="4:4">
      <c r="D2564" s="583"/>
    </row>
    <row r="2565" spans="4:4">
      <c r="D2565" s="583"/>
    </row>
    <row r="2566" spans="4:4">
      <c r="D2566" s="583"/>
    </row>
    <row r="2567" spans="4:4">
      <c r="D2567" s="583"/>
    </row>
    <row r="2568" spans="4:4">
      <c r="D2568" s="583"/>
    </row>
    <row r="2569" spans="4:4">
      <c r="D2569" s="583"/>
    </row>
    <row r="2570" spans="4:4">
      <c r="D2570" s="583"/>
    </row>
    <row r="2571" spans="4:4">
      <c r="D2571" s="583"/>
    </row>
    <row r="2572" spans="4:4">
      <c r="D2572" s="583"/>
    </row>
    <row r="2573" spans="4:4">
      <c r="D2573" s="583"/>
    </row>
    <row r="2574" spans="4:4">
      <c r="D2574" s="583"/>
    </row>
    <row r="2575" spans="4:4">
      <c r="D2575" s="583"/>
    </row>
    <row r="2576" spans="4:4">
      <c r="D2576" s="583"/>
    </row>
    <row r="2577" spans="4:4">
      <c r="D2577" s="583"/>
    </row>
    <row r="2578" spans="4:4">
      <c r="D2578" s="583"/>
    </row>
    <row r="2579" spans="4:4">
      <c r="D2579" s="583"/>
    </row>
    <row r="2580" spans="4:4">
      <c r="D2580" s="583"/>
    </row>
    <row r="2581" spans="4:4">
      <c r="D2581" s="583"/>
    </row>
    <row r="2582" spans="4:4">
      <c r="D2582" s="583"/>
    </row>
    <row r="2583" spans="4:4">
      <c r="D2583" s="583"/>
    </row>
    <row r="2584" spans="4:4">
      <c r="D2584" s="583"/>
    </row>
    <row r="2585" spans="4:4">
      <c r="D2585" s="583"/>
    </row>
    <row r="2586" spans="4:4">
      <c r="D2586" s="583"/>
    </row>
    <row r="2587" spans="4:4">
      <c r="D2587" s="583"/>
    </row>
    <row r="2588" spans="4:4">
      <c r="D2588" s="583"/>
    </row>
    <row r="2589" spans="4:4">
      <c r="D2589" s="583"/>
    </row>
    <row r="2590" spans="4:4">
      <c r="D2590" s="583"/>
    </row>
    <row r="2591" spans="4:4">
      <c r="D2591" s="583"/>
    </row>
    <row r="2592" spans="4:4">
      <c r="D2592" s="583"/>
    </row>
    <row r="2593" spans="4:4">
      <c r="D2593" s="583"/>
    </row>
    <row r="2594" spans="4:4">
      <c r="D2594" s="583"/>
    </row>
    <row r="2595" spans="4:4">
      <c r="D2595" s="583"/>
    </row>
    <row r="2596" spans="4:4">
      <c r="D2596" s="583"/>
    </row>
    <row r="2597" spans="4:4">
      <c r="D2597" s="583"/>
    </row>
    <row r="2598" spans="4:4">
      <c r="D2598" s="583"/>
    </row>
    <row r="2599" spans="4:4">
      <c r="D2599" s="583"/>
    </row>
    <row r="2600" spans="4:4">
      <c r="D2600" s="583"/>
    </row>
    <row r="2601" spans="4:4">
      <c r="D2601" s="583"/>
    </row>
    <row r="2602" spans="4:4">
      <c r="D2602" s="583"/>
    </row>
    <row r="2603" spans="4:4">
      <c r="D2603" s="583"/>
    </row>
    <row r="2604" spans="4:4">
      <c r="D2604" s="583"/>
    </row>
    <row r="2605" spans="4:4">
      <c r="D2605" s="583"/>
    </row>
    <row r="2606" spans="4:4">
      <c r="D2606" s="583"/>
    </row>
    <row r="2607" spans="4:4">
      <c r="D2607" s="583"/>
    </row>
    <row r="2608" spans="4:4">
      <c r="D2608" s="583"/>
    </row>
    <row r="2609" spans="4:4">
      <c r="D2609" s="583"/>
    </row>
    <row r="2610" spans="4:4">
      <c r="D2610" s="583"/>
    </row>
    <row r="2611" spans="4:4">
      <c r="D2611" s="583"/>
    </row>
    <row r="2612" spans="4:4">
      <c r="D2612" s="583"/>
    </row>
    <row r="2613" spans="4:4">
      <c r="D2613" s="583"/>
    </row>
    <row r="2614" spans="4:4">
      <c r="D2614" s="583"/>
    </row>
    <row r="2615" spans="4:4">
      <c r="D2615" s="583"/>
    </row>
    <row r="2616" spans="4:4">
      <c r="D2616" s="583"/>
    </row>
    <row r="2617" spans="4:4">
      <c r="D2617" s="583"/>
    </row>
    <row r="2618" spans="4:4">
      <c r="D2618" s="583"/>
    </row>
    <row r="2619" spans="4:4">
      <c r="D2619" s="583"/>
    </row>
    <row r="2620" spans="4:4">
      <c r="D2620" s="583"/>
    </row>
    <row r="2621" spans="4:4">
      <c r="D2621" s="583"/>
    </row>
    <row r="2622" spans="4:4">
      <c r="D2622" s="583"/>
    </row>
    <row r="2623" spans="4:4">
      <c r="D2623" s="583"/>
    </row>
    <row r="2624" spans="4:4">
      <c r="D2624" s="583"/>
    </row>
    <row r="2625" spans="4:4">
      <c r="D2625" s="583"/>
    </row>
    <row r="2626" spans="4:4">
      <c r="D2626" s="583"/>
    </row>
    <row r="2627" spans="4:4">
      <c r="D2627" s="583"/>
    </row>
    <row r="2628" spans="4:4">
      <c r="D2628" s="583"/>
    </row>
    <row r="2629" spans="4:4">
      <c r="D2629" s="583"/>
    </row>
    <row r="2630" spans="4:4">
      <c r="D2630" s="583"/>
    </row>
    <row r="2631" spans="4:4">
      <c r="D2631" s="583"/>
    </row>
    <row r="2632" spans="4:4">
      <c r="D2632" s="583"/>
    </row>
    <row r="2633" spans="4:4">
      <c r="D2633" s="583"/>
    </row>
    <row r="2634" spans="4:4">
      <c r="D2634" s="583"/>
    </row>
    <row r="2635" spans="4:4">
      <c r="D2635" s="583"/>
    </row>
    <row r="2636" spans="4:4">
      <c r="D2636" s="583"/>
    </row>
    <row r="2637" spans="4:4">
      <c r="D2637" s="583"/>
    </row>
    <row r="2638" spans="4:4">
      <c r="D2638" s="583"/>
    </row>
    <row r="2639" spans="4:4">
      <c r="D2639" s="583"/>
    </row>
    <row r="2640" spans="4:4">
      <c r="D2640" s="583"/>
    </row>
    <row r="2641" spans="4:4">
      <c r="D2641" s="583"/>
    </row>
    <row r="2642" spans="4:4">
      <c r="D2642" s="583"/>
    </row>
    <row r="2643" spans="4:4">
      <c r="D2643" s="583"/>
    </row>
    <row r="2644" spans="4:4">
      <c r="D2644" s="583"/>
    </row>
    <row r="2645" spans="4:4">
      <c r="D2645" s="583"/>
    </row>
    <row r="2646" spans="4:4">
      <c r="D2646" s="583"/>
    </row>
    <row r="2647" spans="4:4">
      <c r="D2647" s="583"/>
    </row>
    <row r="2648" spans="4:4">
      <c r="D2648" s="583"/>
    </row>
    <row r="2649" spans="4:4">
      <c r="D2649" s="583"/>
    </row>
    <row r="2650" spans="4:4">
      <c r="D2650" s="583"/>
    </row>
    <row r="2651" spans="4:4">
      <c r="D2651" s="583"/>
    </row>
    <row r="2652" spans="4:4">
      <c r="D2652" s="583"/>
    </row>
    <row r="2653" spans="4:4">
      <c r="D2653" s="583"/>
    </row>
    <row r="2654" spans="4:4">
      <c r="D2654" s="583"/>
    </row>
    <row r="2655" spans="4:4">
      <c r="D2655" s="583"/>
    </row>
    <row r="2656" spans="4:4">
      <c r="D2656" s="583"/>
    </row>
    <row r="2657" spans="4:4">
      <c r="D2657" s="583"/>
    </row>
    <row r="2658" spans="4:4">
      <c r="D2658" s="583"/>
    </row>
    <row r="2659" spans="4:4">
      <c r="D2659" s="583"/>
    </row>
    <row r="2660" spans="4:4">
      <c r="D2660" s="583"/>
    </row>
    <row r="2661" spans="4:4">
      <c r="D2661" s="583"/>
    </row>
    <row r="2662" spans="4:4">
      <c r="D2662" s="583"/>
    </row>
    <row r="2663" spans="4:4">
      <c r="D2663" s="583"/>
    </row>
    <row r="2664" spans="4:4">
      <c r="D2664" s="583"/>
    </row>
    <row r="2665" spans="4:4">
      <c r="D2665" s="583"/>
    </row>
    <row r="2666" spans="4:4">
      <c r="D2666" s="583"/>
    </row>
    <row r="2667" spans="4:4">
      <c r="D2667" s="583"/>
    </row>
    <row r="2668" spans="4:4">
      <c r="D2668" s="583"/>
    </row>
    <row r="2669" spans="4:4">
      <c r="D2669" s="583"/>
    </row>
    <row r="2670" spans="4:4">
      <c r="D2670" s="583"/>
    </row>
    <row r="2671" spans="4:4">
      <c r="D2671" s="583"/>
    </row>
    <row r="2672" spans="4:4">
      <c r="D2672" s="583"/>
    </row>
    <row r="2673" spans="4:4">
      <c r="D2673" s="583"/>
    </row>
    <row r="2674" spans="4:4">
      <c r="D2674" s="583"/>
    </row>
    <row r="2675" spans="4:4">
      <c r="D2675" s="583"/>
    </row>
    <row r="2676" spans="4:4">
      <c r="D2676" s="583"/>
    </row>
    <row r="2677" spans="4:4">
      <c r="D2677" s="583"/>
    </row>
    <row r="2678" spans="4:4">
      <c r="D2678" s="583"/>
    </row>
    <row r="2679" spans="4:4">
      <c r="D2679" s="583"/>
    </row>
    <row r="2680" spans="4:4">
      <c r="D2680" s="583"/>
    </row>
    <row r="2681" spans="4:4">
      <c r="D2681" s="583"/>
    </row>
    <row r="2682" spans="4:4">
      <c r="D2682" s="583"/>
    </row>
    <row r="2683" spans="4:4">
      <c r="D2683" s="583"/>
    </row>
    <row r="2684" spans="4:4">
      <c r="D2684" s="583"/>
    </row>
    <row r="2685" spans="4:4">
      <c r="D2685" s="583"/>
    </row>
    <row r="2686" spans="4:4">
      <c r="D2686" s="583"/>
    </row>
    <row r="2687" spans="4:4">
      <c r="D2687" s="583"/>
    </row>
    <row r="2688" spans="4:4">
      <c r="D2688" s="583"/>
    </row>
    <row r="2689" spans="4:4">
      <c r="D2689" s="583"/>
    </row>
    <row r="2690" spans="4:4">
      <c r="D2690" s="583"/>
    </row>
    <row r="2691" spans="4:4">
      <c r="D2691" s="583"/>
    </row>
    <row r="2692" spans="4:4">
      <c r="D2692" s="583"/>
    </row>
    <row r="2693" spans="4:4">
      <c r="D2693" s="583"/>
    </row>
    <row r="2694" spans="4:4">
      <c r="D2694" s="583"/>
    </row>
    <row r="2695" spans="4:4">
      <c r="D2695" s="583"/>
    </row>
    <row r="2696" spans="4:4">
      <c r="D2696" s="583"/>
    </row>
    <row r="2697" spans="4:4">
      <c r="D2697" s="583"/>
    </row>
    <row r="2698" spans="4:4">
      <c r="D2698" s="583"/>
    </row>
    <row r="2699" spans="4:4">
      <c r="D2699" s="583"/>
    </row>
    <row r="2700" spans="4:4">
      <c r="D2700" s="583"/>
    </row>
    <row r="2701" spans="4:4">
      <c r="D2701" s="583"/>
    </row>
    <row r="2702" spans="4:4">
      <c r="D2702" s="583"/>
    </row>
    <row r="2703" spans="4:4">
      <c r="D2703" s="583"/>
    </row>
    <row r="2704" spans="4:4">
      <c r="D2704" s="583"/>
    </row>
    <row r="2705" spans="4:4">
      <c r="D2705" s="583"/>
    </row>
    <row r="2706" spans="4:4">
      <c r="D2706" s="583"/>
    </row>
    <row r="2707" spans="4:4">
      <c r="D2707" s="583"/>
    </row>
    <row r="2708" spans="4:4">
      <c r="D2708" s="583"/>
    </row>
    <row r="2709" spans="4:4">
      <c r="D2709" s="583"/>
    </row>
    <row r="2710" spans="4:4">
      <c r="D2710" s="583"/>
    </row>
    <row r="2711" spans="4:4">
      <c r="D2711" s="583"/>
    </row>
    <row r="2712" spans="4:4">
      <c r="D2712" s="583"/>
    </row>
    <row r="2713" spans="4:4">
      <c r="D2713" s="583"/>
    </row>
    <row r="2714" spans="4:4">
      <c r="D2714" s="583"/>
    </row>
    <row r="2715" spans="4:4">
      <c r="D2715" s="583"/>
    </row>
    <row r="2716" spans="4:4">
      <c r="D2716" s="583"/>
    </row>
    <row r="2717" spans="4:4">
      <c r="D2717" s="583"/>
    </row>
    <row r="2718" spans="4:4">
      <c r="D2718" s="583"/>
    </row>
    <row r="2719" spans="4:4">
      <c r="D2719" s="583"/>
    </row>
    <row r="2720" spans="4:4">
      <c r="D2720" s="583"/>
    </row>
    <row r="2721" spans="4:4">
      <c r="D2721" s="583"/>
    </row>
    <row r="2722" spans="4:4">
      <c r="D2722" s="583"/>
    </row>
    <row r="2723" spans="4:4">
      <c r="D2723" s="583"/>
    </row>
    <row r="2724" spans="4:4">
      <c r="D2724" s="583"/>
    </row>
    <row r="2725" spans="4:4">
      <c r="D2725" s="583"/>
    </row>
    <row r="2726" spans="4:4">
      <c r="D2726" s="583"/>
    </row>
    <row r="2727" spans="4:4">
      <c r="D2727" s="583"/>
    </row>
    <row r="2728" spans="4:4">
      <c r="D2728" s="583"/>
    </row>
    <row r="2729" spans="4:4">
      <c r="D2729" s="583"/>
    </row>
    <row r="2730" spans="4:4">
      <c r="D2730" s="583"/>
    </row>
    <row r="2731" spans="4:4">
      <c r="D2731" s="583"/>
    </row>
    <row r="2732" spans="4:4">
      <c r="D2732" s="583"/>
    </row>
    <row r="2733" spans="4:4">
      <c r="D2733" s="583"/>
    </row>
    <row r="2734" spans="4:4">
      <c r="D2734" s="583"/>
    </row>
    <row r="2735" spans="4:4">
      <c r="D2735" s="583"/>
    </row>
    <row r="2736" spans="4:4">
      <c r="D2736" s="583"/>
    </row>
    <row r="2737" spans="4:4">
      <c r="D2737" s="583"/>
    </row>
    <row r="2738" spans="4:4">
      <c r="D2738" s="583"/>
    </row>
    <row r="2739" spans="4:4">
      <c r="D2739" s="583"/>
    </row>
    <row r="2740" spans="4:4">
      <c r="D2740" s="583"/>
    </row>
    <row r="2741" spans="4:4">
      <c r="D2741" s="583"/>
    </row>
    <row r="2742" spans="4:4">
      <c r="D2742" s="583"/>
    </row>
    <row r="2743" spans="4:4">
      <c r="D2743" s="583"/>
    </row>
    <row r="2744" spans="4:4">
      <c r="D2744" s="583"/>
    </row>
    <row r="2745" spans="4:4">
      <c r="D2745" s="583"/>
    </row>
    <row r="2746" spans="4:4">
      <c r="D2746" s="583"/>
    </row>
    <row r="2747" spans="4:4">
      <c r="D2747" s="583"/>
    </row>
    <row r="2748" spans="4:4">
      <c r="D2748" s="583"/>
    </row>
    <row r="2749" spans="4:4">
      <c r="D2749" s="583"/>
    </row>
    <row r="2750" spans="4:4">
      <c r="D2750" s="583"/>
    </row>
    <row r="2751" spans="4:4">
      <c r="D2751" s="583"/>
    </row>
    <row r="2752" spans="4:4">
      <c r="D2752" s="583"/>
    </row>
    <row r="2753" spans="4:4">
      <c r="D2753" s="583"/>
    </row>
    <row r="2754" spans="4:4">
      <c r="D2754" s="583"/>
    </row>
    <row r="2755" spans="4:4">
      <c r="D2755" s="583"/>
    </row>
    <row r="2756" spans="4:4">
      <c r="D2756" s="583"/>
    </row>
    <row r="2757" spans="4:4">
      <c r="D2757" s="583"/>
    </row>
    <row r="2758" spans="4:4">
      <c r="D2758" s="583"/>
    </row>
    <row r="2759" spans="4:4">
      <c r="D2759" s="583"/>
    </row>
    <row r="2760" spans="4:4">
      <c r="D2760" s="583"/>
    </row>
    <row r="2761" spans="4:4">
      <c r="D2761" s="583"/>
    </row>
    <row r="2762" spans="4:4">
      <c r="D2762" s="583"/>
    </row>
    <row r="2763" spans="4:4">
      <c r="D2763" s="583"/>
    </row>
    <row r="2764" spans="4:4">
      <c r="D2764" s="583"/>
    </row>
    <row r="2765" spans="4:4">
      <c r="D2765" s="583"/>
    </row>
    <row r="2766" spans="4:4">
      <c r="D2766" s="583"/>
    </row>
    <row r="2767" spans="4:4">
      <c r="D2767" s="583"/>
    </row>
    <row r="2768" spans="4:4">
      <c r="D2768" s="583"/>
    </row>
    <row r="2769" spans="4:4">
      <c r="D2769" s="583"/>
    </row>
    <row r="2770" spans="4:4">
      <c r="D2770" s="583"/>
    </row>
    <row r="2771" spans="4:4">
      <c r="D2771" s="583"/>
    </row>
    <row r="2772" spans="4:4">
      <c r="D2772" s="583"/>
    </row>
    <row r="2773" spans="4:4">
      <c r="D2773" s="583"/>
    </row>
    <row r="2774" spans="4:4">
      <c r="D2774" s="583"/>
    </row>
    <row r="2775" spans="4:4">
      <c r="D2775" s="583"/>
    </row>
    <row r="2776" spans="4:4">
      <c r="D2776" s="583"/>
    </row>
    <row r="2777" spans="4:4">
      <c r="D2777" s="583"/>
    </row>
    <row r="2778" spans="4:4">
      <c r="D2778" s="583"/>
    </row>
    <row r="2779" spans="4:4">
      <c r="D2779" s="583"/>
    </row>
    <row r="2780" spans="4:4">
      <c r="D2780" s="583"/>
    </row>
    <row r="2781" spans="4:4">
      <c r="D2781" s="583"/>
    </row>
    <row r="2782" spans="4:4">
      <c r="D2782" s="583"/>
    </row>
    <row r="2783" spans="4:4">
      <c r="D2783" s="583"/>
    </row>
    <row r="2784" spans="4:4">
      <c r="D2784" s="583"/>
    </row>
    <row r="2785" spans="4:4">
      <c r="D2785" s="583"/>
    </row>
    <row r="2786" spans="4:4">
      <c r="D2786" s="583"/>
    </row>
    <row r="2787" spans="4:4">
      <c r="D2787" s="583"/>
    </row>
    <row r="2788" spans="4:4">
      <c r="D2788" s="583"/>
    </row>
    <row r="2789" spans="4:4">
      <c r="D2789" s="583"/>
    </row>
    <row r="2790" spans="4:4">
      <c r="D2790" s="583"/>
    </row>
    <row r="2791" spans="4:4">
      <c r="D2791" s="583"/>
    </row>
    <row r="2792" spans="4:4">
      <c r="D2792" s="583"/>
    </row>
    <row r="2793" spans="4:4">
      <c r="D2793" s="583"/>
    </row>
    <row r="2794" spans="4:4">
      <c r="D2794" s="583"/>
    </row>
    <row r="2795" spans="4:4">
      <c r="D2795" s="583"/>
    </row>
    <row r="2796" spans="4:4">
      <c r="D2796" s="583"/>
    </row>
    <row r="2797" spans="4:4">
      <c r="D2797" s="583"/>
    </row>
    <row r="2798" spans="4:4">
      <c r="D2798" s="583"/>
    </row>
    <row r="2799" spans="4:4">
      <c r="D2799" s="583"/>
    </row>
    <row r="2800" spans="4:4">
      <c r="D2800" s="583"/>
    </row>
    <row r="2801" spans="4:4">
      <c r="D2801" s="583"/>
    </row>
    <row r="2802" spans="4:4">
      <c r="D2802" s="583"/>
    </row>
    <row r="2803" spans="4:4">
      <c r="D2803" s="583"/>
    </row>
    <row r="2804" spans="4:4">
      <c r="D2804" s="583"/>
    </row>
    <row r="2805" spans="4:4">
      <c r="D2805" s="583"/>
    </row>
    <row r="2806" spans="4:4">
      <c r="D2806" s="583"/>
    </row>
    <row r="2807" spans="4:4">
      <c r="D2807" s="583"/>
    </row>
    <row r="2808" spans="4:4">
      <c r="D2808" s="583"/>
    </row>
    <row r="2809" spans="4:4">
      <c r="D2809" s="583"/>
    </row>
    <row r="2810" spans="4:4">
      <c r="D2810" s="583"/>
    </row>
    <row r="2811" spans="4:4">
      <c r="D2811" s="583"/>
    </row>
    <row r="2812" spans="4:4">
      <c r="D2812" s="583"/>
    </row>
    <row r="2813" spans="4:4">
      <c r="D2813" s="583"/>
    </row>
    <row r="2814" spans="4:4">
      <c r="D2814" s="583"/>
    </row>
    <row r="2815" spans="4:4">
      <c r="D2815" s="583"/>
    </row>
    <row r="2816" spans="4:4">
      <c r="D2816" s="583"/>
    </row>
    <row r="2817" spans="4:4">
      <c r="D2817" s="583"/>
    </row>
    <row r="2818" spans="4:4">
      <c r="D2818" s="583"/>
    </row>
    <row r="2819" spans="4:4">
      <c r="D2819" s="583"/>
    </row>
    <row r="2820" spans="4:4">
      <c r="D2820" s="583"/>
    </row>
    <row r="2821" spans="4:4">
      <c r="D2821" s="583"/>
    </row>
    <row r="2822" spans="4:4">
      <c r="D2822" s="583"/>
    </row>
    <row r="2823" spans="4:4">
      <c r="D2823" s="583"/>
    </row>
    <row r="2824" spans="4:4">
      <c r="D2824" s="583"/>
    </row>
    <row r="2825" spans="4:4">
      <c r="D2825" s="583"/>
    </row>
    <row r="2826" spans="4:4">
      <c r="D2826" s="583"/>
    </row>
    <row r="2827" spans="4:4">
      <c r="D2827" s="583"/>
    </row>
    <row r="2828" spans="4:4">
      <c r="D2828" s="583"/>
    </row>
    <row r="2829" spans="4:4">
      <c r="D2829" s="583"/>
    </row>
    <row r="2830" spans="4:4">
      <c r="D2830" s="583"/>
    </row>
    <row r="2831" spans="4:4">
      <c r="D2831" s="583"/>
    </row>
    <row r="2832" spans="4:4">
      <c r="D2832" s="583"/>
    </row>
    <row r="2833" spans="4:4">
      <c r="D2833" s="583"/>
    </row>
    <row r="2834" spans="4:4">
      <c r="D2834" s="583"/>
    </row>
    <row r="2835" spans="4:4">
      <c r="D2835" s="583"/>
    </row>
    <row r="2836" spans="4:4">
      <c r="D2836" s="583"/>
    </row>
    <row r="2837" spans="4:4">
      <c r="D2837" s="583"/>
    </row>
    <row r="2838" spans="4:4">
      <c r="D2838" s="583"/>
    </row>
    <row r="2839" spans="4:4">
      <c r="D2839" s="583"/>
    </row>
    <row r="2840" spans="4:4">
      <c r="D2840" s="583"/>
    </row>
    <row r="2841" spans="4:4">
      <c r="D2841" s="583"/>
    </row>
    <row r="2842" spans="4:4">
      <c r="D2842" s="583"/>
    </row>
    <row r="2843" spans="4:4">
      <c r="D2843" s="583"/>
    </row>
    <row r="2844" spans="4:4">
      <c r="D2844" s="583"/>
    </row>
    <row r="2845" spans="4:4">
      <c r="D2845" s="583"/>
    </row>
    <row r="2846" spans="4:4">
      <c r="D2846" s="583"/>
    </row>
    <row r="2847" spans="4:4">
      <c r="D2847" s="583"/>
    </row>
    <row r="2848" spans="4:4">
      <c r="D2848" s="583"/>
    </row>
    <row r="2849" spans="4:4">
      <c r="D2849" s="583"/>
    </row>
    <row r="2850" spans="4:4">
      <c r="D2850" s="583"/>
    </row>
    <row r="2851" spans="4:4">
      <c r="D2851" s="583"/>
    </row>
    <row r="2852" spans="4:4">
      <c r="D2852" s="583"/>
    </row>
    <row r="2853" spans="4:4">
      <c r="D2853" s="583"/>
    </row>
    <row r="2854" spans="4:4">
      <c r="D2854" s="583"/>
    </row>
    <row r="2855" spans="4:4">
      <c r="D2855" s="583"/>
    </row>
    <row r="2856" spans="4:4">
      <c r="D2856" s="583"/>
    </row>
    <row r="2857" spans="4:4">
      <c r="D2857" s="583"/>
    </row>
    <row r="2858" spans="4:4">
      <c r="D2858" s="583"/>
    </row>
    <row r="2859" spans="4:4">
      <c r="D2859" s="583"/>
    </row>
    <row r="2860" spans="4:4">
      <c r="D2860" s="583"/>
    </row>
    <row r="2861" spans="4:4">
      <c r="D2861" s="583"/>
    </row>
    <row r="2862" spans="4:4">
      <c r="D2862" s="583"/>
    </row>
    <row r="2863" spans="4:4">
      <c r="D2863" s="583"/>
    </row>
    <row r="2864" spans="4:4">
      <c r="D2864" s="583"/>
    </row>
    <row r="2865" spans="4:4">
      <c r="D2865" s="583"/>
    </row>
    <row r="2866" spans="4:4">
      <c r="D2866" s="583"/>
    </row>
    <row r="2867" spans="4:4">
      <c r="D2867" s="583"/>
    </row>
    <row r="2868" spans="4:4">
      <c r="D2868" s="583"/>
    </row>
    <row r="2869" spans="4:4">
      <c r="D2869" s="583"/>
    </row>
    <row r="2870" spans="4:4">
      <c r="D2870" s="583"/>
    </row>
    <row r="2871" spans="4:4">
      <c r="D2871" s="583"/>
    </row>
    <row r="2872" spans="4:4">
      <c r="D2872" s="583"/>
    </row>
    <row r="2873" spans="4:4">
      <c r="D2873" s="583"/>
    </row>
    <row r="2874" spans="4:4">
      <c r="D2874" s="583"/>
    </row>
    <row r="2875" spans="4:4">
      <c r="D2875" s="583"/>
    </row>
    <row r="2876" spans="4:4">
      <c r="D2876" s="583"/>
    </row>
    <row r="2877" spans="4:4">
      <c r="D2877" s="583"/>
    </row>
    <row r="2878" spans="4:4">
      <c r="D2878" s="583"/>
    </row>
    <row r="2879" spans="4:4">
      <c r="D2879" s="583"/>
    </row>
    <row r="2880" spans="4:4">
      <c r="D2880" s="583"/>
    </row>
    <row r="2881" spans="4:4">
      <c r="D2881" s="583"/>
    </row>
    <row r="2882" spans="4:4">
      <c r="D2882" s="583"/>
    </row>
    <row r="2883" spans="4:4">
      <c r="D2883" s="583"/>
    </row>
    <row r="2884" spans="4:4">
      <c r="D2884" s="583"/>
    </row>
    <row r="2885" spans="4:4">
      <c r="D2885" s="583"/>
    </row>
    <row r="2886" spans="4:4">
      <c r="D2886" s="583"/>
    </row>
    <row r="2887" spans="4:4">
      <c r="D2887" s="583"/>
    </row>
    <row r="2888" spans="4:4">
      <c r="D2888" s="583"/>
    </row>
    <row r="2889" spans="4:4">
      <c r="D2889" s="583"/>
    </row>
    <row r="2890" spans="4:4">
      <c r="D2890" s="583"/>
    </row>
    <row r="2891" spans="4:4">
      <c r="D2891" s="583"/>
    </row>
    <row r="2892" spans="4:4">
      <c r="D2892" s="583"/>
    </row>
    <row r="2893" spans="4:4">
      <c r="D2893" s="583"/>
    </row>
    <row r="2894" spans="4:4">
      <c r="D2894" s="583"/>
    </row>
    <row r="2895" spans="4:4">
      <c r="D2895" s="583"/>
    </row>
    <row r="2896" spans="4:4">
      <c r="D2896" s="583"/>
    </row>
    <row r="2897" spans="4:4">
      <c r="D2897" s="583"/>
    </row>
    <row r="2898" spans="4:4">
      <c r="D2898" s="583"/>
    </row>
    <row r="2899" spans="4:4">
      <c r="D2899" s="583"/>
    </row>
    <row r="2900" spans="4:4">
      <c r="D2900" s="583"/>
    </row>
    <row r="2901" spans="4:4">
      <c r="D2901" s="583"/>
    </row>
    <row r="2902" spans="4:4">
      <c r="D2902" s="583"/>
    </row>
    <row r="2903" spans="4:4">
      <c r="D2903" s="583"/>
    </row>
    <row r="2904" spans="4:4">
      <c r="D2904" s="583"/>
    </row>
    <row r="2905" spans="4:4">
      <c r="D2905" s="583"/>
    </row>
    <row r="2906" spans="4:4">
      <c r="D2906" s="583"/>
    </row>
    <row r="2907" spans="4:4">
      <c r="D2907" s="583"/>
    </row>
    <row r="2908" spans="4:4">
      <c r="D2908" s="583"/>
    </row>
    <row r="2909" spans="4:4">
      <c r="D2909" s="583"/>
    </row>
    <row r="2910" spans="4:4">
      <c r="D2910" s="583"/>
    </row>
    <row r="2911" spans="4:4">
      <c r="D2911" s="583"/>
    </row>
    <row r="2912" spans="4:4">
      <c r="D2912" s="583"/>
    </row>
    <row r="2913" spans="4:4">
      <c r="D2913" s="583"/>
    </row>
    <row r="2914" spans="4:4">
      <c r="D2914" s="583"/>
    </row>
    <row r="2915" spans="4:4">
      <c r="D2915" s="583"/>
    </row>
    <row r="2916" spans="4:4">
      <c r="D2916" s="583"/>
    </row>
    <row r="2917" spans="4:4">
      <c r="D2917" s="583"/>
    </row>
    <row r="2918" spans="4:4">
      <c r="D2918" s="583"/>
    </row>
    <row r="2919" spans="4:4">
      <c r="D2919" s="583"/>
    </row>
    <row r="2920" spans="4:4">
      <c r="D2920" s="583"/>
    </row>
    <row r="2921" spans="4:4">
      <c r="D2921" s="583"/>
    </row>
    <row r="2922" spans="4:4">
      <c r="D2922" s="583"/>
    </row>
    <row r="2923" spans="4:4">
      <c r="D2923" s="583"/>
    </row>
    <row r="2924" spans="4:4">
      <c r="D2924" s="583"/>
    </row>
    <row r="2925" spans="4:4">
      <c r="D2925" s="583"/>
    </row>
    <row r="2926" spans="4:4">
      <c r="D2926" s="583"/>
    </row>
    <row r="2927" spans="4:4">
      <c r="D2927" s="583"/>
    </row>
    <row r="2928" spans="4:4">
      <c r="D2928" s="583"/>
    </row>
    <row r="2929" spans="4:4">
      <c r="D2929" s="583"/>
    </row>
    <row r="2930" spans="4:4">
      <c r="D2930" s="583"/>
    </row>
    <row r="2931" spans="4:4">
      <c r="D2931" s="583"/>
    </row>
    <row r="2932" spans="4:4">
      <c r="D2932" s="583"/>
    </row>
    <row r="2933" spans="4:4">
      <c r="D2933" s="583"/>
    </row>
    <row r="2934" spans="4:4">
      <c r="D2934" s="583"/>
    </row>
    <row r="2935" spans="4:4">
      <c r="D2935" s="583"/>
    </row>
    <row r="2936" spans="4:4">
      <c r="D2936" s="583"/>
    </row>
    <row r="2937" spans="4:4">
      <c r="D2937" s="583"/>
    </row>
    <row r="2938" spans="4:4">
      <c r="D2938" s="583"/>
    </row>
    <row r="2939" spans="4:4">
      <c r="D2939" s="583"/>
    </row>
    <row r="2940" spans="4:4">
      <c r="D2940" s="583"/>
    </row>
    <row r="2941" spans="4:4">
      <c r="D2941" s="583"/>
    </row>
    <row r="2942" spans="4:4">
      <c r="D2942" s="583"/>
    </row>
    <row r="2943" spans="4:4">
      <c r="D2943" s="583"/>
    </row>
    <row r="2944" spans="4:4">
      <c r="D2944" s="583"/>
    </row>
    <row r="2945" spans="4:4">
      <c r="D2945" s="583"/>
    </row>
    <row r="2946" spans="4:4">
      <c r="D2946" s="583"/>
    </row>
    <row r="2947" spans="4:4">
      <c r="D2947" s="583"/>
    </row>
    <row r="2948" spans="4:4">
      <c r="D2948" s="583"/>
    </row>
    <row r="2949" spans="4:4">
      <c r="D2949" s="583"/>
    </row>
    <row r="2950" spans="4:4">
      <c r="D2950" s="583"/>
    </row>
    <row r="2951" spans="4:4">
      <c r="D2951" s="583"/>
    </row>
    <row r="2952" spans="4:4">
      <c r="D2952" s="583"/>
    </row>
    <row r="2953" spans="4:4">
      <c r="D2953" s="583"/>
    </row>
    <row r="2954" spans="4:4">
      <c r="D2954" s="583"/>
    </row>
    <row r="2955" spans="4:4">
      <c r="D2955" s="583"/>
    </row>
    <row r="2956" spans="4:4">
      <c r="D2956" s="583"/>
    </row>
    <row r="2957" spans="4:4">
      <c r="D2957" s="583"/>
    </row>
    <row r="2958" spans="4:4">
      <c r="D2958" s="583"/>
    </row>
    <row r="2959" spans="4:4">
      <c r="D2959" s="583"/>
    </row>
    <row r="2960" spans="4:4">
      <c r="D2960" s="583"/>
    </row>
    <row r="2961" spans="4:4">
      <c r="D2961" s="583"/>
    </row>
    <row r="2962" spans="4:4">
      <c r="D2962" s="583"/>
    </row>
    <row r="2963" spans="4:4">
      <c r="D2963" s="583"/>
    </row>
    <row r="2964" spans="4:4">
      <c r="D2964" s="583"/>
    </row>
    <row r="2965" spans="4:4">
      <c r="D2965" s="583"/>
    </row>
    <row r="2966" spans="4:4">
      <c r="D2966" s="583"/>
    </row>
    <row r="2967" spans="4:4">
      <c r="D2967" s="583"/>
    </row>
    <row r="2968" spans="4:4">
      <c r="D2968" s="583"/>
    </row>
    <row r="2969" spans="4:4">
      <c r="D2969" s="583"/>
    </row>
    <row r="2970" spans="4:4">
      <c r="D2970" s="583"/>
    </row>
    <row r="2971" spans="4:4">
      <c r="D2971" s="583"/>
    </row>
    <row r="2972" spans="4:4">
      <c r="D2972" s="583"/>
    </row>
    <row r="2973" spans="4:4">
      <c r="D2973" s="583"/>
    </row>
    <row r="2974" spans="4:4">
      <c r="D2974" s="583"/>
    </row>
    <row r="2975" spans="4:4">
      <c r="D2975" s="583"/>
    </row>
    <row r="2976" spans="4:4">
      <c r="D2976" s="583"/>
    </row>
    <row r="2977" spans="4:4">
      <c r="D2977" s="583"/>
    </row>
    <row r="2978" spans="4:4">
      <c r="D2978" s="583"/>
    </row>
    <row r="2979" spans="4:4">
      <c r="D2979" s="583"/>
    </row>
    <row r="2980" spans="4:4">
      <c r="D2980" s="583"/>
    </row>
    <row r="2981" spans="4:4">
      <c r="D2981" s="583"/>
    </row>
    <row r="2982" spans="4:4">
      <c r="D2982" s="583"/>
    </row>
    <row r="2983" spans="4:4">
      <c r="D2983" s="583"/>
    </row>
    <row r="2984" spans="4:4">
      <c r="D2984" s="583"/>
    </row>
    <row r="2985" spans="4:4">
      <c r="D2985" s="583"/>
    </row>
    <row r="2986" spans="4:4">
      <c r="D2986" s="583"/>
    </row>
    <row r="2987" spans="4:4">
      <c r="D2987" s="583"/>
    </row>
    <row r="2988" spans="4:4">
      <c r="D2988" s="583"/>
    </row>
    <row r="2989" spans="4:4">
      <c r="D2989" s="583"/>
    </row>
    <row r="2990" spans="4:4">
      <c r="D2990" s="583"/>
    </row>
    <row r="2991" spans="4:4">
      <c r="D2991" s="583"/>
    </row>
    <row r="2992" spans="4:4">
      <c r="D2992" s="583"/>
    </row>
    <row r="2993" spans="4:4">
      <c r="D2993" s="583"/>
    </row>
    <row r="2994" spans="4:4">
      <c r="D2994" s="583"/>
    </row>
    <row r="2995" spans="4:4">
      <c r="D2995" s="583"/>
    </row>
    <row r="2996" spans="4:4">
      <c r="D2996" s="583"/>
    </row>
    <row r="2997" spans="4:4">
      <c r="D2997" s="583"/>
    </row>
    <row r="2998" spans="4:4">
      <c r="D2998" s="583"/>
    </row>
    <row r="2999" spans="4:4">
      <c r="D2999" s="583"/>
    </row>
    <row r="3000" spans="4:4">
      <c r="D3000" s="583"/>
    </row>
    <row r="3001" spans="4:4">
      <c r="D3001" s="583"/>
    </row>
    <row r="3002" spans="4:4">
      <c r="D3002" s="583"/>
    </row>
    <row r="3003" spans="4:4">
      <c r="D3003" s="583"/>
    </row>
    <row r="3004" spans="4:4">
      <c r="D3004" s="583"/>
    </row>
    <row r="3005" spans="4:4">
      <c r="D3005" s="583"/>
    </row>
    <row r="3006" spans="4:4">
      <c r="D3006" s="583"/>
    </row>
    <row r="3007" spans="4:4">
      <c r="D3007" s="583"/>
    </row>
    <row r="3008" spans="4:4">
      <c r="D3008" s="583"/>
    </row>
    <row r="3009" spans="4:4">
      <c r="D3009" s="583"/>
    </row>
    <row r="3010" spans="4:4">
      <c r="D3010" s="583"/>
    </row>
    <row r="3011" spans="4:4">
      <c r="D3011" s="583"/>
    </row>
    <row r="3012" spans="4:4">
      <c r="D3012" s="583"/>
    </row>
    <row r="3013" spans="4:4">
      <c r="D3013" s="583"/>
    </row>
    <row r="3014" spans="4:4">
      <c r="D3014" s="583"/>
    </row>
    <row r="3015" spans="4:4">
      <c r="D3015" s="583"/>
    </row>
    <row r="3016" spans="4:4">
      <c r="D3016" s="583"/>
    </row>
    <row r="3017" spans="4:4">
      <c r="D3017" s="583"/>
    </row>
    <row r="3018" spans="4:4">
      <c r="D3018" s="583"/>
    </row>
    <row r="3019" spans="4:4">
      <c r="D3019" s="583"/>
    </row>
    <row r="3020" spans="4:4">
      <c r="D3020" s="583"/>
    </row>
    <row r="3021" spans="4:4">
      <c r="D3021" s="583"/>
    </row>
    <row r="3022" spans="4:4">
      <c r="D3022" s="583"/>
    </row>
    <row r="3023" spans="4:4">
      <c r="D3023" s="583"/>
    </row>
    <row r="3024" spans="4:4">
      <c r="D3024" s="583"/>
    </row>
    <row r="3025" spans="4:4">
      <c r="D3025" s="583"/>
    </row>
    <row r="3026" spans="4:4">
      <c r="D3026" s="583"/>
    </row>
    <row r="3027" spans="4:4">
      <c r="D3027" s="583"/>
    </row>
    <row r="3028" spans="4:4">
      <c r="D3028" s="583"/>
    </row>
    <row r="3029" spans="4:4">
      <c r="D3029" s="583"/>
    </row>
    <row r="3030" spans="4:4">
      <c r="D3030" s="583"/>
    </row>
    <row r="3031" spans="4:4">
      <c r="D3031" s="583"/>
    </row>
    <row r="3032" spans="4:4">
      <c r="D3032" s="583"/>
    </row>
    <row r="3033" spans="4:4">
      <c r="D3033" s="583"/>
    </row>
    <row r="3034" spans="4:4">
      <c r="D3034" s="583"/>
    </row>
    <row r="3035" spans="4:4">
      <c r="D3035" s="583"/>
    </row>
    <row r="3036" spans="4:4">
      <c r="D3036" s="583"/>
    </row>
    <row r="3037" spans="4:4">
      <c r="D3037" s="583"/>
    </row>
    <row r="3038" spans="4:4">
      <c r="D3038" s="583"/>
    </row>
    <row r="3039" spans="4:4">
      <c r="D3039" s="583"/>
    </row>
    <row r="3040" spans="4:4">
      <c r="D3040" s="583"/>
    </row>
    <row r="3041" spans="4:4">
      <c r="D3041" s="583"/>
    </row>
    <row r="3042" spans="4:4">
      <c r="D3042" s="583"/>
    </row>
    <row r="3043" spans="4:4">
      <c r="D3043" s="583"/>
    </row>
    <row r="3044" spans="4:4">
      <c r="D3044" s="583"/>
    </row>
    <row r="3045" spans="4:4">
      <c r="D3045" s="583"/>
    </row>
    <row r="3046" spans="4:4">
      <c r="D3046" s="583"/>
    </row>
    <row r="3047" spans="4:4">
      <c r="D3047" s="583"/>
    </row>
    <row r="3048" spans="4:4">
      <c r="D3048" s="583"/>
    </row>
    <row r="3049" spans="4:4">
      <c r="D3049" s="583"/>
    </row>
    <row r="3050" spans="4:4">
      <c r="D3050" s="583"/>
    </row>
    <row r="3051" spans="4:4">
      <c r="D3051" s="583"/>
    </row>
    <row r="3052" spans="4:4">
      <c r="D3052" s="583"/>
    </row>
    <row r="3053" spans="4:4">
      <c r="D3053" s="583"/>
    </row>
    <row r="3054" spans="4:4">
      <c r="D3054" s="583"/>
    </row>
    <row r="3055" spans="4:4">
      <c r="D3055" s="583"/>
    </row>
    <row r="3056" spans="4:4">
      <c r="D3056" s="583"/>
    </row>
    <row r="3057" spans="4:4">
      <c r="D3057" s="583"/>
    </row>
    <row r="3058" spans="4:4">
      <c r="D3058" s="583"/>
    </row>
    <row r="3059" spans="4:4">
      <c r="D3059" s="583"/>
    </row>
    <row r="3060" spans="4:4">
      <c r="D3060" s="583"/>
    </row>
    <row r="3061" spans="4:4">
      <c r="D3061" s="583"/>
    </row>
    <row r="3062" spans="4:4">
      <c r="D3062" s="583"/>
    </row>
    <row r="3063" spans="4:4">
      <c r="D3063" s="583"/>
    </row>
    <row r="3064" spans="4:4">
      <c r="D3064" s="583"/>
    </row>
    <row r="3065" spans="4:4">
      <c r="D3065" s="583"/>
    </row>
    <row r="3066" spans="4:4">
      <c r="D3066" s="583"/>
    </row>
    <row r="3067" spans="4:4">
      <c r="D3067" s="583"/>
    </row>
    <row r="3068" spans="4:4">
      <c r="D3068" s="583"/>
    </row>
    <row r="3069" spans="4:4">
      <c r="D3069" s="583"/>
    </row>
    <row r="3070" spans="4:4">
      <c r="D3070" s="583"/>
    </row>
    <row r="3071" spans="4:4">
      <c r="D3071" s="583"/>
    </row>
    <row r="3072" spans="4:4">
      <c r="D3072" s="583"/>
    </row>
    <row r="3073" spans="4:4">
      <c r="D3073" s="583"/>
    </row>
    <row r="3074" spans="4:4">
      <c r="D3074" s="583"/>
    </row>
    <row r="3075" spans="4:4">
      <c r="D3075" s="583"/>
    </row>
    <row r="3076" spans="4:4">
      <c r="D3076" s="583"/>
    </row>
    <row r="3077" spans="4:4">
      <c r="D3077" s="583"/>
    </row>
    <row r="3078" spans="4:4">
      <c r="D3078" s="583"/>
    </row>
    <row r="3079" spans="4:4">
      <c r="D3079" s="583"/>
    </row>
    <row r="3080" spans="4:4">
      <c r="D3080" s="583"/>
    </row>
    <row r="3081" spans="4:4">
      <c r="D3081" s="583"/>
    </row>
    <row r="3082" spans="4:4">
      <c r="D3082" s="583"/>
    </row>
    <row r="3083" spans="4:4">
      <c r="D3083" s="583"/>
    </row>
    <row r="3084" spans="4:4">
      <c r="D3084" s="583"/>
    </row>
    <row r="3085" spans="4:4">
      <c r="D3085" s="583"/>
    </row>
    <row r="3086" spans="4:4">
      <c r="D3086" s="583"/>
    </row>
    <row r="3087" spans="4:4">
      <c r="D3087" s="583"/>
    </row>
    <row r="3088" spans="4:4">
      <c r="D3088" s="583"/>
    </row>
    <row r="3089" spans="4:4">
      <c r="D3089" s="583"/>
    </row>
    <row r="3090" spans="4:4">
      <c r="D3090" s="583"/>
    </row>
    <row r="3091" spans="4:4">
      <c r="D3091" s="583"/>
    </row>
    <row r="3092" spans="4:4">
      <c r="D3092" s="583"/>
    </row>
    <row r="3093" spans="4:4">
      <c r="D3093" s="583"/>
    </row>
    <row r="3094" spans="4:4">
      <c r="D3094" s="583"/>
    </row>
    <row r="3095" spans="4:4">
      <c r="D3095" s="583"/>
    </row>
    <row r="3096" spans="4:4">
      <c r="D3096" s="583"/>
    </row>
    <row r="3097" spans="4:4">
      <c r="D3097" s="583"/>
    </row>
    <row r="3098" spans="4:4">
      <c r="D3098" s="583"/>
    </row>
    <row r="3099" spans="4:4">
      <c r="D3099" s="583"/>
    </row>
    <row r="3100" spans="4:4">
      <c r="D3100" s="583"/>
    </row>
    <row r="3101" spans="4:4">
      <c r="D3101" s="583"/>
    </row>
    <row r="3102" spans="4:4">
      <c r="D3102" s="583"/>
    </row>
    <row r="3103" spans="4:4">
      <c r="D3103" s="583"/>
    </row>
    <row r="3104" spans="4:4">
      <c r="D3104" s="583"/>
    </row>
    <row r="3105" spans="4:4">
      <c r="D3105" s="583"/>
    </row>
    <row r="3106" spans="4:4">
      <c r="D3106" s="583"/>
    </row>
    <row r="3107" spans="4:4">
      <c r="D3107" s="583"/>
    </row>
    <row r="3108" spans="4:4">
      <c r="D3108" s="583"/>
    </row>
    <row r="3109" spans="4:4">
      <c r="D3109" s="583"/>
    </row>
    <row r="3110" spans="4:4">
      <c r="D3110" s="583"/>
    </row>
    <row r="3111" spans="4:4">
      <c r="D3111" s="583"/>
    </row>
    <row r="3112" spans="4:4">
      <c r="D3112" s="583"/>
    </row>
    <row r="3113" spans="4:4">
      <c r="D3113" s="583"/>
    </row>
    <row r="3114" spans="4:4">
      <c r="D3114" s="583"/>
    </row>
    <row r="3115" spans="4:4">
      <c r="D3115" s="583"/>
    </row>
    <row r="3116" spans="4:4">
      <c r="D3116" s="583"/>
    </row>
    <row r="3117" spans="4:4">
      <c r="D3117" s="583"/>
    </row>
    <row r="3118" spans="4:4">
      <c r="D3118" s="583"/>
    </row>
    <row r="3119" spans="4:4">
      <c r="D3119" s="583"/>
    </row>
    <row r="3120" spans="4:4">
      <c r="D3120" s="583"/>
    </row>
    <row r="3121" spans="4:4">
      <c r="D3121" s="583"/>
    </row>
    <row r="3122" spans="4:4">
      <c r="D3122" s="583"/>
    </row>
    <row r="3123" spans="4:4">
      <c r="D3123" s="583"/>
    </row>
    <row r="3124" spans="4:4">
      <c r="D3124" s="583"/>
    </row>
    <row r="3125" spans="4:4">
      <c r="D3125" s="583"/>
    </row>
    <row r="3126" spans="4:4">
      <c r="D3126" s="583"/>
    </row>
    <row r="3127" spans="4:4">
      <c r="D3127" s="583"/>
    </row>
    <row r="3128" spans="4:4">
      <c r="D3128" s="583"/>
    </row>
    <row r="3129" spans="4:4">
      <c r="D3129" s="583"/>
    </row>
    <row r="3130" spans="4:4">
      <c r="D3130" s="583"/>
    </row>
    <row r="3131" spans="4:4">
      <c r="D3131" s="583"/>
    </row>
    <row r="3132" spans="4:4">
      <c r="D3132" s="583"/>
    </row>
    <row r="3133" spans="4:4">
      <c r="D3133" s="583"/>
    </row>
    <row r="3134" spans="4:4">
      <c r="D3134" s="583"/>
    </row>
    <row r="3135" spans="4:4">
      <c r="D3135" s="583"/>
    </row>
    <row r="3136" spans="4:4">
      <c r="D3136" s="583"/>
    </row>
    <row r="3137" spans="4:4">
      <c r="D3137" s="583"/>
    </row>
    <row r="3138" spans="4:4">
      <c r="D3138" s="583"/>
    </row>
    <row r="3139" spans="4:4">
      <c r="D3139" s="583"/>
    </row>
    <row r="3140" spans="4:4">
      <c r="D3140" s="583"/>
    </row>
    <row r="3141" spans="4:4">
      <c r="D3141" s="583"/>
    </row>
    <row r="3142" spans="4:4">
      <c r="D3142" s="583"/>
    </row>
    <row r="3143" spans="4:4">
      <c r="D3143" s="583"/>
    </row>
    <row r="3144" spans="4:4">
      <c r="D3144" s="583"/>
    </row>
    <row r="3145" spans="4:4">
      <c r="D3145" s="583"/>
    </row>
    <row r="3146" spans="4:4">
      <c r="D3146" s="583"/>
    </row>
    <row r="3147" spans="4:4">
      <c r="D3147" s="583"/>
    </row>
    <row r="3148" spans="4:4">
      <c r="D3148" s="583"/>
    </row>
    <row r="3149" spans="4:4">
      <c r="D3149" s="583"/>
    </row>
    <row r="3150" spans="4:4">
      <c r="D3150" s="583"/>
    </row>
    <row r="3151" spans="4:4">
      <c r="D3151" s="583"/>
    </row>
    <row r="3152" spans="4:4">
      <c r="D3152" s="583"/>
    </row>
    <row r="3153" spans="4:4">
      <c r="D3153" s="583"/>
    </row>
    <row r="3154" spans="4:4">
      <c r="D3154" s="583"/>
    </row>
    <row r="3155" spans="4:4">
      <c r="D3155" s="583"/>
    </row>
    <row r="3156" spans="4:4">
      <c r="D3156" s="583"/>
    </row>
    <row r="3157" spans="4:4">
      <c r="D3157" s="583"/>
    </row>
    <row r="3158" spans="4:4">
      <c r="D3158" s="583"/>
    </row>
    <row r="3159" spans="4:4">
      <c r="D3159" s="583"/>
    </row>
    <row r="3160" spans="4:4">
      <c r="D3160" s="583"/>
    </row>
    <row r="3161" spans="4:4">
      <c r="D3161" s="583"/>
    </row>
    <row r="3162" spans="4:4">
      <c r="D3162" s="583"/>
    </row>
    <row r="3163" spans="4:4">
      <c r="D3163" s="583"/>
    </row>
    <row r="3164" spans="4:4">
      <c r="D3164" s="583"/>
    </row>
    <row r="3165" spans="4:4">
      <c r="D3165" s="583"/>
    </row>
    <row r="3166" spans="4:4">
      <c r="D3166" s="583"/>
    </row>
    <row r="3167" spans="4:4">
      <c r="D3167" s="583"/>
    </row>
    <row r="3168" spans="4:4">
      <c r="D3168" s="583"/>
    </row>
    <row r="3169" spans="4:4">
      <c r="D3169" s="583"/>
    </row>
    <row r="3170" spans="4:4">
      <c r="D3170" s="583"/>
    </row>
    <row r="3171" spans="4:4">
      <c r="D3171" s="583"/>
    </row>
    <row r="3172" spans="4:4">
      <c r="D3172" s="583"/>
    </row>
    <row r="3173" spans="4:4">
      <c r="D3173" s="583"/>
    </row>
    <row r="3174" spans="4:4">
      <c r="D3174" s="583"/>
    </row>
    <row r="3175" spans="4:4">
      <c r="D3175" s="583"/>
    </row>
    <row r="3176" spans="4:4">
      <c r="D3176" s="583"/>
    </row>
    <row r="3177" spans="4:4">
      <c r="D3177" s="583"/>
    </row>
    <row r="3178" spans="4:4">
      <c r="D3178" s="583"/>
    </row>
    <row r="3179" spans="4:4">
      <c r="D3179" s="583"/>
    </row>
    <row r="3180" spans="4:4">
      <c r="D3180" s="583"/>
    </row>
    <row r="3181" spans="4:4">
      <c r="D3181" s="583"/>
    </row>
    <row r="3182" spans="4:4">
      <c r="D3182" s="583"/>
    </row>
    <row r="3183" spans="4:4">
      <c r="D3183" s="583"/>
    </row>
    <row r="3184" spans="4:4">
      <c r="D3184" s="583"/>
    </row>
    <row r="3185" spans="4:4">
      <c r="D3185" s="583"/>
    </row>
    <row r="3186" spans="4:4">
      <c r="D3186" s="583"/>
    </row>
    <row r="3187" spans="4:4">
      <c r="D3187" s="583"/>
    </row>
    <row r="3188" spans="4:4">
      <c r="D3188" s="583"/>
    </row>
    <row r="3189" spans="4:4">
      <c r="D3189" s="583"/>
    </row>
    <row r="3190" spans="4:4">
      <c r="D3190" s="583"/>
    </row>
    <row r="3191" spans="4:4">
      <c r="D3191" s="583"/>
    </row>
    <row r="3192" spans="4:4">
      <c r="D3192" s="583"/>
    </row>
    <row r="3193" spans="4:4">
      <c r="D3193" s="583"/>
    </row>
    <row r="3194" spans="4:4">
      <c r="D3194" s="583"/>
    </row>
    <row r="3195" spans="4:4">
      <c r="D3195" s="583"/>
    </row>
    <row r="3196" spans="4:4">
      <c r="D3196" s="583"/>
    </row>
    <row r="3197" spans="4:4">
      <c r="D3197" s="583"/>
    </row>
    <row r="3198" spans="4:4">
      <c r="D3198" s="583"/>
    </row>
    <row r="3199" spans="4:4">
      <c r="D3199" s="583"/>
    </row>
    <row r="3200" spans="4:4">
      <c r="D3200" s="583"/>
    </row>
    <row r="3201" spans="4:4">
      <c r="D3201" s="583"/>
    </row>
    <row r="3202" spans="4:4">
      <c r="D3202" s="583"/>
    </row>
    <row r="3203" spans="4:4">
      <c r="D3203" s="583"/>
    </row>
    <row r="3204" spans="4:4">
      <c r="D3204" s="583"/>
    </row>
    <row r="3205" spans="4:4">
      <c r="D3205" s="583"/>
    </row>
    <row r="3206" spans="4:4">
      <c r="D3206" s="583"/>
    </row>
    <row r="3207" spans="4:4">
      <c r="D3207" s="583"/>
    </row>
    <row r="3208" spans="4:4">
      <c r="D3208" s="583"/>
    </row>
    <row r="3209" spans="4:4">
      <c r="D3209" s="583"/>
    </row>
    <row r="3210" spans="4:4">
      <c r="D3210" s="583"/>
    </row>
    <row r="3211" spans="4:4">
      <c r="D3211" s="583"/>
    </row>
    <row r="3212" spans="4:4">
      <c r="D3212" s="583"/>
    </row>
    <row r="3213" spans="4:4">
      <c r="D3213" s="583"/>
    </row>
    <row r="3214" spans="4:4">
      <c r="D3214" s="583"/>
    </row>
    <row r="3215" spans="4:4">
      <c r="D3215" s="583"/>
    </row>
    <row r="3216" spans="4:4">
      <c r="D3216" s="583"/>
    </row>
    <row r="3217" spans="4:4">
      <c r="D3217" s="583"/>
    </row>
    <row r="3218" spans="4:4">
      <c r="D3218" s="583"/>
    </row>
    <row r="3219" spans="4:4">
      <c r="D3219" s="583"/>
    </row>
    <row r="3220" spans="4:4">
      <c r="D3220" s="583"/>
    </row>
    <row r="3221" spans="4:4">
      <c r="D3221" s="583"/>
    </row>
    <row r="3222" spans="4:4">
      <c r="D3222" s="583"/>
    </row>
    <row r="3223" spans="4:4">
      <c r="D3223" s="583"/>
    </row>
    <row r="3224" spans="4:4">
      <c r="D3224" s="583"/>
    </row>
    <row r="3225" spans="4:4">
      <c r="D3225" s="583"/>
    </row>
    <row r="3226" spans="4:4">
      <c r="D3226" s="583"/>
    </row>
    <row r="3227" spans="4:4">
      <c r="D3227" s="583"/>
    </row>
    <row r="3228" spans="4:4">
      <c r="D3228" s="583"/>
    </row>
    <row r="3229" spans="4:4">
      <c r="D3229" s="583"/>
    </row>
    <row r="3230" spans="4:4">
      <c r="D3230" s="583"/>
    </row>
    <row r="3231" spans="4:4">
      <c r="D3231" s="583"/>
    </row>
    <row r="3232" spans="4:4">
      <c r="D3232" s="583"/>
    </row>
    <row r="3233" spans="4:4">
      <c r="D3233" s="583"/>
    </row>
    <row r="3234" spans="4:4">
      <c r="D3234" s="583"/>
    </row>
    <row r="3235" spans="4:4">
      <c r="D3235" s="583"/>
    </row>
    <row r="3236" spans="4:4">
      <c r="D3236" s="583"/>
    </row>
    <row r="3237" spans="4:4">
      <c r="D3237" s="583"/>
    </row>
    <row r="3238" spans="4:4">
      <c r="D3238" s="583"/>
    </row>
    <row r="3239" spans="4:4">
      <c r="D3239" s="583"/>
    </row>
    <row r="3240" spans="4:4">
      <c r="D3240" s="583"/>
    </row>
    <row r="3241" spans="4:4">
      <c r="D3241" s="583"/>
    </row>
    <row r="3242" spans="4:4">
      <c r="D3242" s="583"/>
    </row>
    <row r="3243" spans="4:4">
      <c r="D3243" s="583"/>
    </row>
    <row r="3244" spans="4:4">
      <c r="D3244" s="583"/>
    </row>
    <row r="3245" spans="4:4">
      <c r="D3245" s="583"/>
    </row>
    <row r="3246" spans="4:4">
      <c r="D3246" s="583"/>
    </row>
    <row r="3247" spans="4:4">
      <c r="D3247" s="583"/>
    </row>
    <row r="3248" spans="4:4">
      <c r="D3248" s="583"/>
    </row>
    <row r="3249" spans="4:4">
      <c r="D3249" s="583"/>
    </row>
    <row r="3250" spans="4:4">
      <c r="D3250" s="583"/>
    </row>
    <row r="3251" spans="4:4">
      <c r="D3251" s="583"/>
    </row>
    <row r="3252" spans="4:4">
      <c r="D3252" s="583"/>
    </row>
    <row r="3253" spans="4:4">
      <c r="D3253" s="583"/>
    </row>
    <row r="3254" spans="4:4">
      <c r="D3254" s="583"/>
    </row>
    <row r="3255" spans="4:4">
      <c r="D3255" s="583"/>
    </row>
    <row r="3256" spans="4:4">
      <c r="D3256" s="583"/>
    </row>
    <row r="3257" spans="4:4">
      <c r="D3257" s="583"/>
    </row>
    <row r="3258" spans="4:4">
      <c r="D3258" s="583"/>
    </row>
    <row r="3259" spans="4:4">
      <c r="D3259" s="583"/>
    </row>
    <row r="3260" spans="4:4">
      <c r="D3260" s="583"/>
    </row>
    <row r="3261" spans="4:4">
      <c r="D3261" s="583"/>
    </row>
    <row r="3262" spans="4:4">
      <c r="D3262" s="583"/>
    </row>
    <row r="3263" spans="4:4">
      <c r="D3263" s="583"/>
    </row>
    <row r="3264" spans="4:4">
      <c r="D3264" s="583"/>
    </row>
    <row r="3265" spans="4:4">
      <c r="D3265" s="583"/>
    </row>
    <row r="3266" spans="4:4">
      <c r="D3266" s="583"/>
    </row>
    <row r="3267" spans="4:4">
      <c r="D3267" s="583"/>
    </row>
    <row r="3268" spans="4:4">
      <c r="D3268" s="583"/>
    </row>
    <row r="3269" spans="4:4">
      <c r="D3269" s="583"/>
    </row>
    <row r="3270" spans="4:4">
      <c r="D3270" s="583"/>
    </row>
    <row r="3271" spans="4:4">
      <c r="D3271" s="583"/>
    </row>
    <row r="3272" spans="4:4">
      <c r="D3272" s="583"/>
    </row>
    <row r="3273" spans="4:4">
      <c r="D3273" s="583"/>
    </row>
    <row r="3274" spans="4:4">
      <c r="D3274" s="583"/>
    </row>
    <row r="3275" spans="4:4">
      <c r="D3275" s="583"/>
    </row>
    <row r="3276" spans="4:4">
      <c r="D3276" s="583"/>
    </row>
    <row r="3277" spans="4:4">
      <c r="D3277" s="583"/>
    </row>
    <row r="3278" spans="4:4">
      <c r="D3278" s="583"/>
    </row>
    <row r="3279" spans="4:4">
      <c r="D3279" s="583"/>
    </row>
    <row r="3280" spans="4:4">
      <c r="D3280" s="583"/>
    </row>
    <row r="3281" spans="4:4">
      <c r="D3281" s="583"/>
    </row>
    <row r="3282" spans="4:4">
      <c r="D3282" s="583"/>
    </row>
    <row r="3283" spans="4:4">
      <c r="D3283" s="583"/>
    </row>
    <row r="3284" spans="4:4">
      <c r="D3284" s="583"/>
    </row>
    <row r="3285" spans="4:4">
      <c r="D3285" s="583"/>
    </row>
    <row r="3286" spans="4:4">
      <c r="D3286" s="583"/>
    </row>
    <row r="3287" spans="4:4">
      <c r="D3287" s="583"/>
    </row>
    <row r="3288" spans="4:4">
      <c r="D3288" s="583"/>
    </row>
    <row r="3289" spans="4:4">
      <c r="D3289" s="583"/>
    </row>
    <row r="3290" spans="4:4">
      <c r="D3290" s="583"/>
    </row>
    <row r="3291" spans="4:4">
      <c r="D3291" s="583"/>
    </row>
    <row r="3292" spans="4:4">
      <c r="D3292" s="583"/>
    </row>
    <row r="3293" spans="4:4">
      <c r="D3293" s="583"/>
    </row>
    <row r="3294" spans="4:4">
      <c r="D3294" s="583"/>
    </row>
    <row r="3295" spans="4:4">
      <c r="D3295" s="583"/>
    </row>
    <row r="3296" spans="4:4">
      <c r="D3296" s="583"/>
    </row>
    <row r="3297" spans="4:4">
      <c r="D3297" s="583"/>
    </row>
    <row r="3298" spans="4:4">
      <c r="D3298" s="583"/>
    </row>
    <row r="3299" spans="4:4">
      <c r="D3299" s="583"/>
    </row>
    <row r="3300" spans="4:4">
      <c r="D3300" s="583"/>
    </row>
    <row r="3301" spans="4:4">
      <c r="D3301" s="583"/>
    </row>
    <row r="3302" spans="4:4">
      <c r="D3302" s="583"/>
    </row>
    <row r="3303" spans="4:4">
      <c r="D3303" s="583"/>
    </row>
    <row r="3304" spans="4:4">
      <c r="D3304" s="583"/>
    </row>
    <row r="3305" spans="4:4">
      <c r="D3305" s="583"/>
    </row>
    <row r="3306" spans="4:4">
      <c r="D3306" s="583"/>
    </row>
    <row r="3307" spans="4:4">
      <c r="D3307" s="583"/>
    </row>
    <row r="3308" spans="4:4">
      <c r="D3308" s="583"/>
    </row>
    <row r="3309" spans="4:4">
      <c r="D3309" s="583"/>
    </row>
    <row r="3310" spans="4:4">
      <c r="D3310" s="583"/>
    </row>
    <row r="3311" spans="4:4">
      <c r="D3311" s="583"/>
    </row>
    <row r="3312" spans="4:4">
      <c r="D3312" s="583"/>
    </row>
    <row r="3313" spans="4:4">
      <c r="D3313" s="583"/>
    </row>
    <row r="3314" spans="4:4">
      <c r="D3314" s="583"/>
    </row>
    <row r="3315" spans="4:4">
      <c r="D3315" s="583"/>
    </row>
    <row r="3316" spans="4:4">
      <c r="D3316" s="583"/>
    </row>
    <row r="3317" spans="4:4">
      <c r="D3317" s="583"/>
    </row>
    <row r="3318" spans="4:4">
      <c r="D3318" s="583"/>
    </row>
    <row r="3319" spans="4:4">
      <c r="D3319" s="583"/>
    </row>
    <row r="3320" spans="4:4">
      <c r="D3320" s="583"/>
    </row>
    <row r="3321" spans="4:4">
      <c r="D3321" s="583"/>
    </row>
    <row r="3322" spans="4:4">
      <c r="D3322" s="583"/>
    </row>
    <row r="3323" spans="4:4">
      <c r="D3323" s="583"/>
    </row>
    <row r="3324" spans="4:4">
      <c r="D3324" s="583"/>
    </row>
    <row r="3325" spans="4:4">
      <c r="D3325" s="583"/>
    </row>
    <row r="3326" spans="4:4">
      <c r="D3326" s="583"/>
    </row>
    <row r="3327" spans="4:4">
      <c r="D3327" s="583"/>
    </row>
    <row r="3328" spans="4:4">
      <c r="D3328" s="583"/>
    </row>
    <row r="3329" spans="4:4">
      <c r="D3329" s="583"/>
    </row>
    <row r="3330" spans="4:4">
      <c r="D3330" s="583"/>
    </row>
    <row r="3331" spans="4:4">
      <c r="D3331" s="583"/>
    </row>
    <row r="3332" spans="4:4">
      <c r="D3332" s="583"/>
    </row>
    <row r="3333" spans="4:4">
      <c r="D3333" s="583"/>
    </row>
    <row r="3334" spans="4:4">
      <c r="D3334" s="583"/>
    </row>
    <row r="3335" spans="4:4">
      <c r="D3335" s="583"/>
    </row>
    <row r="3336" spans="4:4">
      <c r="D3336" s="583"/>
    </row>
    <row r="3337" spans="4:4">
      <c r="D3337" s="583"/>
    </row>
    <row r="3338" spans="4:4">
      <c r="D3338" s="583"/>
    </row>
    <row r="3339" spans="4:4">
      <c r="D3339" s="583"/>
    </row>
    <row r="3340" spans="4:4">
      <c r="D3340" s="583"/>
    </row>
    <row r="3341" spans="4:4">
      <c r="D3341" s="583"/>
    </row>
    <row r="3342" spans="4:4">
      <c r="D3342" s="583"/>
    </row>
    <row r="3343" spans="4:4">
      <c r="D3343" s="583"/>
    </row>
    <row r="3344" spans="4:4">
      <c r="D3344" s="583"/>
    </row>
    <row r="3345" spans="4:4">
      <c r="D3345" s="583"/>
    </row>
    <row r="3346" spans="4:4">
      <c r="D3346" s="583"/>
    </row>
    <row r="3347" spans="4:4">
      <c r="D3347" s="583"/>
    </row>
    <row r="3348" spans="4:4">
      <c r="D3348" s="583"/>
    </row>
    <row r="3349" spans="4:4">
      <c r="D3349" s="583"/>
    </row>
    <row r="3350" spans="4:4">
      <c r="D3350" s="583"/>
    </row>
    <row r="3351" spans="4:4">
      <c r="D3351" s="583"/>
    </row>
    <row r="3352" spans="4:4">
      <c r="D3352" s="583"/>
    </row>
    <row r="3353" spans="4:4">
      <c r="D3353" s="583"/>
    </row>
    <row r="3354" spans="4:4">
      <c r="D3354" s="583"/>
    </row>
    <row r="3355" spans="4:4">
      <c r="D3355" s="583"/>
    </row>
    <row r="3356" spans="4:4">
      <c r="D3356" s="583"/>
    </row>
    <row r="3357" spans="4:4">
      <c r="D3357" s="583"/>
    </row>
    <row r="3358" spans="4:4">
      <c r="D3358" s="583"/>
    </row>
    <row r="3359" spans="4:4">
      <c r="D3359" s="583"/>
    </row>
    <row r="3360" spans="4:4">
      <c r="D3360" s="583"/>
    </row>
    <row r="3361" spans="4:4">
      <c r="D3361" s="583"/>
    </row>
    <row r="3362" spans="4:4">
      <c r="D3362" s="583"/>
    </row>
    <row r="3363" spans="4:4">
      <c r="D3363" s="583"/>
    </row>
    <row r="3364" spans="4:4">
      <c r="D3364" s="583"/>
    </row>
    <row r="3365" spans="4:4">
      <c r="D3365" s="583"/>
    </row>
    <row r="3366" spans="4:4">
      <c r="D3366" s="583"/>
    </row>
    <row r="3367" spans="4:4">
      <c r="D3367" s="583"/>
    </row>
    <row r="3368" spans="4:4">
      <c r="D3368" s="583"/>
    </row>
    <row r="3369" spans="4:4">
      <c r="D3369" s="583"/>
    </row>
    <row r="3370" spans="4:4">
      <c r="D3370" s="583"/>
    </row>
    <row r="3371" spans="4:4">
      <c r="D3371" s="583"/>
    </row>
    <row r="3372" spans="4:4">
      <c r="D3372" s="583"/>
    </row>
    <row r="3373" spans="4:4">
      <c r="D3373" s="583"/>
    </row>
    <row r="3374" spans="4:4">
      <c r="D3374" s="583"/>
    </row>
    <row r="3375" spans="4:4">
      <c r="D3375" s="583"/>
    </row>
    <row r="3376" spans="4:4">
      <c r="D3376" s="583"/>
    </row>
    <row r="3377" spans="4:4">
      <c r="D3377" s="583"/>
    </row>
    <row r="3378" spans="4:4">
      <c r="D3378" s="583"/>
    </row>
    <row r="3379" spans="4:4">
      <c r="D3379" s="583"/>
    </row>
    <row r="3380" spans="4:4">
      <c r="D3380" s="583"/>
    </row>
    <row r="3381" spans="4:4">
      <c r="D3381" s="583"/>
    </row>
    <row r="3382" spans="4:4">
      <c r="D3382" s="583"/>
    </row>
    <row r="3383" spans="4:4">
      <c r="D3383" s="583"/>
    </row>
    <row r="3384" spans="4:4">
      <c r="D3384" s="583"/>
    </row>
    <row r="3385" spans="4:4">
      <c r="D3385" s="583"/>
    </row>
    <row r="3386" spans="4:4">
      <c r="D3386" s="583"/>
    </row>
    <row r="3387" spans="4:4">
      <c r="D3387" s="583"/>
    </row>
    <row r="3388" spans="4:4">
      <c r="D3388" s="583"/>
    </row>
    <row r="3389" spans="4:4">
      <c r="D3389" s="583"/>
    </row>
    <row r="3390" spans="4:4">
      <c r="D3390" s="583"/>
    </row>
    <row r="3391" spans="4:4">
      <c r="D3391" s="583"/>
    </row>
    <row r="3392" spans="4:4">
      <c r="D3392" s="583"/>
    </row>
    <row r="3393" spans="4:4">
      <c r="D3393" s="583"/>
    </row>
    <row r="3394" spans="4:4">
      <c r="D3394" s="583"/>
    </row>
    <row r="3395" spans="4:4">
      <c r="D3395" s="583"/>
    </row>
    <row r="3396" spans="4:4">
      <c r="D3396" s="583"/>
    </row>
    <row r="3397" spans="4:4">
      <c r="D3397" s="583"/>
    </row>
    <row r="3398" spans="4:4">
      <c r="D3398" s="583"/>
    </row>
    <row r="3399" spans="4:4">
      <c r="D3399" s="583"/>
    </row>
    <row r="3400" spans="4:4">
      <c r="D3400" s="583"/>
    </row>
    <row r="3401" spans="4:4">
      <c r="D3401" s="583"/>
    </row>
    <row r="3402" spans="4:4">
      <c r="D3402" s="583"/>
    </row>
    <row r="3403" spans="4:4">
      <c r="D3403" s="583"/>
    </row>
    <row r="3404" spans="4:4">
      <c r="D3404" s="583"/>
    </row>
    <row r="3405" spans="4:4">
      <c r="D3405" s="583"/>
    </row>
    <row r="3406" spans="4:4">
      <c r="D3406" s="583"/>
    </row>
    <row r="3407" spans="4:4">
      <c r="D3407" s="583"/>
    </row>
    <row r="3408" spans="4:4">
      <c r="D3408" s="583"/>
    </row>
    <row r="3409" spans="4:4">
      <c r="D3409" s="583"/>
    </row>
    <row r="3410" spans="4:4">
      <c r="D3410" s="583"/>
    </row>
    <row r="3411" spans="4:4">
      <c r="D3411" s="583"/>
    </row>
    <row r="3412" spans="4:4">
      <c r="D3412" s="583"/>
    </row>
    <row r="3413" spans="4:4">
      <c r="D3413" s="583"/>
    </row>
    <row r="3414" spans="4:4">
      <c r="D3414" s="583"/>
    </row>
    <row r="3415" spans="4:4">
      <c r="D3415" s="583"/>
    </row>
    <row r="3416" spans="4:4">
      <c r="D3416" s="583"/>
    </row>
    <row r="3417" spans="4:4">
      <c r="D3417" s="583"/>
    </row>
    <row r="3418" spans="4:4">
      <c r="D3418" s="583"/>
    </row>
    <row r="3419" spans="4:4">
      <c r="D3419" s="583"/>
    </row>
    <row r="3420" spans="4:4">
      <c r="D3420" s="583"/>
    </row>
    <row r="3421" spans="4:4">
      <c r="D3421" s="583"/>
    </row>
    <row r="3422" spans="4:4">
      <c r="D3422" s="583"/>
    </row>
    <row r="3423" spans="4:4">
      <c r="D3423" s="583"/>
    </row>
    <row r="3424" spans="4:4">
      <c r="D3424" s="583"/>
    </row>
    <row r="3425" spans="4:4">
      <c r="D3425" s="583"/>
    </row>
    <row r="3426" spans="4:4">
      <c r="D3426" s="583"/>
    </row>
    <row r="3427" spans="4:4">
      <c r="D3427" s="583"/>
    </row>
    <row r="3428" spans="4:4">
      <c r="D3428" s="583"/>
    </row>
    <row r="3429" spans="4:4">
      <c r="D3429" s="583"/>
    </row>
    <row r="3430" spans="4:4">
      <c r="D3430" s="583"/>
    </row>
    <row r="3431" spans="4:4">
      <c r="D3431" s="583"/>
    </row>
    <row r="3432" spans="4:4">
      <c r="D3432" s="583"/>
    </row>
    <row r="3433" spans="4:4">
      <c r="D3433" s="583"/>
    </row>
    <row r="3434" spans="4:4">
      <c r="D3434" s="583"/>
    </row>
    <row r="3435" spans="4:4">
      <c r="D3435" s="583"/>
    </row>
    <row r="3436" spans="4:4">
      <c r="D3436" s="583"/>
    </row>
    <row r="3437" spans="4:4">
      <c r="D3437" s="583"/>
    </row>
    <row r="3438" spans="4:4">
      <c r="D3438" s="583"/>
    </row>
    <row r="3439" spans="4:4">
      <c r="D3439" s="583"/>
    </row>
    <row r="3440" spans="4:4">
      <c r="D3440" s="583"/>
    </row>
    <row r="3441" spans="4:4">
      <c r="D3441" s="583"/>
    </row>
    <row r="3442" spans="4:4">
      <c r="D3442" s="583"/>
    </row>
    <row r="3443" spans="4:4">
      <c r="D3443" s="583"/>
    </row>
    <row r="3444" spans="4:4">
      <c r="D3444" s="583"/>
    </row>
    <row r="3445" spans="4:4">
      <c r="D3445" s="583"/>
    </row>
    <row r="3446" spans="4:4">
      <c r="D3446" s="583"/>
    </row>
    <row r="3447" spans="4:4">
      <c r="D3447" s="583"/>
    </row>
    <row r="3448" spans="4:4">
      <c r="D3448" s="583"/>
    </row>
    <row r="3449" spans="4:4">
      <c r="D3449" s="583"/>
    </row>
    <row r="3450" spans="4:4">
      <c r="D3450" s="583"/>
    </row>
    <row r="3451" spans="4:4">
      <c r="D3451" s="583"/>
    </row>
    <row r="3452" spans="4:4">
      <c r="D3452" s="583"/>
    </row>
    <row r="3453" spans="4:4">
      <c r="D3453" s="583"/>
    </row>
    <row r="3454" spans="4:4">
      <c r="D3454" s="583"/>
    </row>
    <row r="3455" spans="4:4">
      <c r="D3455" s="583"/>
    </row>
    <row r="3456" spans="4:4">
      <c r="D3456" s="583"/>
    </row>
    <row r="3457" spans="4:4">
      <c r="D3457" s="583"/>
    </row>
    <row r="3458" spans="4:4">
      <c r="D3458" s="583"/>
    </row>
    <row r="3459" spans="4:4">
      <c r="D3459" s="583"/>
    </row>
    <row r="3460" spans="4:4">
      <c r="D3460" s="583"/>
    </row>
    <row r="3461" spans="4:4">
      <c r="D3461" s="583"/>
    </row>
    <row r="3462" spans="4:4">
      <c r="D3462" s="583"/>
    </row>
    <row r="3463" spans="4:4">
      <c r="D3463" s="583"/>
    </row>
    <row r="3464" spans="4:4">
      <c r="D3464" s="583"/>
    </row>
    <row r="3465" spans="4:4">
      <c r="D3465" s="583"/>
    </row>
    <row r="3466" spans="4:4">
      <c r="D3466" s="583"/>
    </row>
    <row r="3467" spans="4:4">
      <c r="D3467" s="583"/>
    </row>
    <row r="3468" spans="4:4">
      <c r="D3468" s="583"/>
    </row>
    <row r="3469" spans="4:4">
      <c r="D3469" s="583"/>
    </row>
    <row r="3470" spans="4:4">
      <c r="D3470" s="583"/>
    </row>
    <row r="3471" spans="4:4">
      <c r="D3471" s="583"/>
    </row>
    <row r="3472" spans="4:4">
      <c r="D3472" s="583"/>
    </row>
    <row r="3473" spans="4:4">
      <c r="D3473" s="583"/>
    </row>
    <row r="3474" spans="4:4">
      <c r="D3474" s="583"/>
    </row>
    <row r="3475" spans="4:4">
      <c r="D3475" s="583"/>
    </row>
    <row r="3476" spans="4:4">
      <c r="D3476" s="583"/>
    </row>
    <row r="3477" spans="4:4">
      <c r="D3477" s="583"/>
    </row>
    <row r="3478" spans="4:4">
      <c r="D3478" s="583"/>
    </row>
    <row r="3479" spans="4:4">
      <c r="D3479" s="583"/>
    </row>
    <row r="3480" spans="4:4">
      <c r="D3480" s="583"/>
    </row>
    <row r="3481" spans="4:4">
      <c r="D3481" s="583"/>
    </row>
    <row r="3482" spans="4:4">
      <c r="D3482" s="583"/>
    </row>
    <row r="3483" spans="4:4">
      <c r="D3483" s="583"/>
    </row>
    <row r="3484" spans="4:4">
      <c r="D3484" s="583"/>
    </row>
    <row r="3485" spans="4:4">
      <c r="D3485" s="583"/>
    </row>
    <row r="3486" spans="4:4">
      <c r="D3486" s="583"/>
    </row>
    <row r="3487" spans="4:4">
      <c r="D3487" s="583"/>
    </row>
    <row r="3488" spans="4:4">
      <c r="D3488" s="583"/>
    </row>
    <row r="3489" spans="4:4">
      <c r="D3489" s="583"/>
    </row>
    <row r="3490" spans="4:4">
      <c r="D3490" s="583"/>
    </row>
    <row r="3491" spans="4:4">
      <c r="D3491" s="583"/>
    </row>
    <row r="3492" spans="4:4">
      <c r="D3492" s="583"/>
    </row>
    <row r="3493" spans="4:4">
      <c r="D3493" s="583"/>
    </row>
    <row r="3494" spans="4:4">
      <c r="D3494" s="583"/>
    </row>
    <row r="3495" spans="4:4">
      <c r="D3495" s="583"/>
    </row>
    <row r="3496" spans="4:4">
      <c r="D3496" s="583"/>
    </row>
    <row r="3497" spans="4:4">
      <c r="D3497" s="583"/>
    </row>
    <row r="3498" spans="4:4">
      <c r="D3498" s="583"/>
    </row>
    <row r="3499" spans="4:4">
      <c r="D3499" s="583"/>
    </row>
    <row r="3500" spans="4:4">
      <c r="D3500" s="583"/>
    </row>
    <row r="3501" spans="4:4">
      <c r="D3501" s="583"/>
    </row>
    <row r="3502" spans="4:4">
      <c r="D3502" s="583"/>
    </row>
    <row r="3503" spans="4:4">
      <c r="D3503" s="583"/>
    </row>
    <row r="3504" spans="4:4">
      <c r="D3504" s="583"/>
    </row>
    <row r="3505" spans="4:4">
      <c r="D3505" s="583"/>
    </row>
    <row r="3506" spans="4:4">
      <c r="D3506" s="583"/>
    </row>
    <row r="3507" spans="4:4">
      <c r="D3507" s="583"/>
    </row>
    <row r="3508" spans="4:4">
      <c r="D3508" s="583"/>
    </row>
    <row r="3509" spans="4:4">
      <c r="D3509" s="583"/>
    </row>
    <row r="3510" spans="4:4">
      <c r="D3510" s="583"/>
    </row>
    <row r="3511" spans="4:4">
      <c r="D3511" s="583"/>
    </row>
    <row r="3512" spans="4:4">
      <c r="D3512" s="583"/>
    </row>
    <row r="3513" spans="4:4">
      <c r="D3513" s="583"/>
    </row>
    <row r="3514" spans="4:4">
      <c r="D3514" s="583"/>
    </row>
    <row r="3515" spans="4:4">
      <c r="D3515" s="583"/>
    </row>
    <row r="3516" spans="4:4">
      <c r="D3516" s="583"/>
    </row>
    <row r="3517" spans="4:4">
      <c r="D3517" s="583"/>
    </row>
    <row r="3518" spans="4:4">
      <c r="D3518" s="583"/>
    </row>
    <row r="3519" spans="4:4">
      <c r="D3519" s="583"/>
    </row>
    <row r="3520" spans="4:4">
      <c r="D3520" s="583"/>
    </row>
    <row r="3521" spans="4:4">
      <c r="D3521" s="583"/>
    </row>
    <row r="3522" spans="4:4">
      <c r="D3522" s="583"/>
    </row>
    <row r="3523" spans="4:4">
      <c r="D3523" s="583"/>
    </row>
    <row r="3524" spans="4:4">
      <c r="D3524" s="583"/>
    </row>
    <row r="3525" spans="4:4">
      <c r="D3525" s="583"/>
    </row>
    <row r="3526" spans="4:4">
      <c r="D3526" s="583"/>
    </row>
    <row r="3527" spans="4:4">
      <c r="D3527" s="583"/>
    </row>
    <row r="3528" spans="4:4">
      <c r="D3528" s="583"/>
    </row>
    <row r="3529" spans="4:4">
      <c r="D3529" s="583"/>
    </row>
    <row r="3530" spans="4:4">
      <c r="D3530" s="583"/>
    </row>
    <row r="3531" spans="4:4">
      <c r="D3531" s="583"/>
    </row>
    <row r="3532" spans="4:4">
      <c r="D3532" s="583"/>
    </row>
    <row r="3533" spans="4:4">
      <c r="D3533" s="583"/>
    </row>
    <row r="3534" spans="4:4">
      <c r="D3534" s="583"/>
    </row>
    <row r="3535" spans="4:4">
      <c r="D3535" s="583"/>
    </row>
    <row r="3536" spans="4:4">
      <c r="D3536" s="583"/>
    </row>
    <row r="3537" spans="4:4">
      <c r="D3537" s="583"/>
    </row>
    <row r="3538" spans="4:4">
      <c r="D3538" s="583"/>
    </row>
    <row r="3539" spans="4:4">
      <c r="D3539" s="583"/>
    </row>
    <row r="3540" spans="4:4">
      <c r="D3540" s="583"/>
    </row>
    <row r="3541" spans="4:4">
      <c r="D3541" s="583"/>
    </row>
    <row r="3542" spans="4:4">
      <c r="D3542" s="583"/>
    </row>
    <row r="3543" spans="4:4">
      <c r="D3543" s="583"/>
    </row>
    <row r="3544" spans="4:4">
      <c r="D3544" s="583"/>
    </row>
    <row r="3545" spans="4:4">
      <c r="D3545" s="583"/>
    </row>
    <row r="3546" spans="4:4">
      <c r="D3546" s="583"/>
    </row>
    <row r="3547" spans="4:4">
      <c r="D3547" s="583"/>
    </row>
    <row r="3548" spans="4:4">
      <c r="D3548" s="583"/>
    </row>
    <row r="3549" spans="4:4">
      <c r="D3549" s="583"/>
    </row>
    <row r="3550" spans="4:4">
      <c r="D3550" s="583"/>
    </row>
    <row r="3551" spans="4:4">
      <c r="D3551" s="583"/>
    </row>
    <row r="3552" spans="4:4">
      <c r="D3552" s="583"/>
    </row>
    <row r="3553" spans="4:4">
      <c r="D3553" s="583"/>
    </row>
    <row r="3554" spans="4:4">
      <c r="D3554" s="583"/>
    </row>
    <row r="3555" spans="4:4">
      <c r="D3555" s="583"/>
    </row>
    <row r="3556" spans="4:4">
      <c r="D3556" s="583"/>
    </row>
    <row r="3557" spans="4:4">
      <c r="D3557" s="583"/>
    </row>
    <row r="3558" spans="4:4">
      <c r="D3558" s="583"/>
    </row>
    <row r="3559" spans="4:4">
      <c r="D3559" s="583"/>
    </row>
    <row r="3560" spans="4:4">
      <c r="D3560" s="583"/>
    </row>
    <row r="3561" spans="4:4">
      <c r="D3561" s="583"/>
    </row>
    <row r="3562" spans="4:4">
      <c r="D3562" s="583"/>
    </row>
    <row r="3563" spans="4:4">
      <c r="D3563" s="583"/>
    </row>
    <row r="3564" spans="4:4">
      <c r="D3564" s="583"/>
    </row>
    <row r="3565" spans="4:4">
      <c r="D3565" s="583"/>
    </row>
    <row r="3566" spans="4:4">
      <c r="D3566" s="583"/>
    </row>
    <row r="3567" spans="4:4">
      <c r="D3567" s="583"/>
    </row>
    <row r="3568" spans="4:4">
      <c r="D3568" s="583"/>
    </row>
    <row r="3569" spans="4:4">
      <c r="D3569" s="583"/>
    </row>
    <row r="3570" spans="4:4">
      <c r="D3570" s="583"/>
    </row>
    <row r="3571" spans="4:4">
      <c r="D3571" s="583"/>
    </row>
    <row r="3572" spans="4:4">
      <c r="D3572" s="583"/>
    </row>
    <row r="3573" spans="4:4">
      <c r="D3573" s="583"/>
    </row>
    <row r="3574" spans="4:4">
      <c r="D3574" s="583"/>
    </row>
    <row r="3575" spans="4:4">
      <c r="D3575" s="583"/>
    </row>
    <row r="3576" spans="4:4">
      <c r="D3576" s="583"/>
    </row>
    <row r="3577" spans="4:4">
      <c r="D3577" s="583"/>
    </row>
    <row r="3578" spans="4:4">
      <c r="D3578" s="583"/>
    </row>
    <row r="3579" spans="4:4">
      <c r="D3579" s="583"/>
    </row>
    <row r="3580" spans="4:4">
      <c r="D3580" s="583"/>
    </row>
    <row r="3581" spans="4:4">
      <c r="D3581" s="583"/>
    </row>
    <row r="3582" spans="4:4">
      <c r="D3582" s="583"/>
    </row>
    <row r="3583" spans="4:4">
      <c r="D3583" s="583"/>
    </row>
    <row r="3584" spans="4:4">
      <c r="D3584" s="583"/>
    </row>
    <row r="3585" spans="4:4">
      <c r="D3585" s="583"/>
    </row>
    <row r="3586" spans="4:4">
      <c r="D3586" s="583"/>
    </row>
    <row r="3587" spans="4:4">
      <c r="D3587" s="583"/>
    </row>
    <row r="3588" spans="4:4">
      <c r="D3588" s="583"/>
    </row>
    <row r="3589" spans="4:4">
      <c r="D3589" s="583"/>
    </row>
    <row r="3590" spans="4:4">
      <c r="D3590" s="583"/>
    </row>
    <row r="3591" spans="4:4">
      <c r="D3591" s="583"/>
    </row>
    <row r="3592" spans="4:4">
      <c r="D3592" s="583"/>
    </row>
    <row r="3593" spans="4:4">
      <c r="D3593" s="583"/>
    </row>
    <row r="3594" spans="4:4">
      <c r="D3594" s="583"/>
    </row>
    <row r="3595" spans="4:4">
      <c r="D3595" s="583"/>
    </row>
    <row r="3596" spans="4:4">
      <c r="D3596" s="583"/>
    </row>
    <row r="3597" spans="4:4">
      <c r="D3597" s="583"/>
    </row>
    <row r="3598" spans="4:4">
      <c r="D3598" s="583"/>
    </row>
    <row r="3599" spans="4:4">
      <c r="D3599" s="583"/>
    </row>
    <row r="3600" spans="4:4">
      <c r="D3600" s="583"/>
    </row>
    <row r="3601" spans="4:4">
      <c r="D3601" s="583"/>
    </row>
    <row r="3602" spans="4:4">
      <c r="D3602" s="583"/>
    </row>
    <row r="3603" spans="4:4">
      <c r="D3603" s="583"/>
    </row>
    <row r="3604" spans="4:4">
      <c r="D3604" s="583"/>
    </row>
    <row r="3605" spans="4:4">
      <c r="D3605" s="583"/>
    </row>
    <row r="3606" spans="4:4">
      <c r="D3606" s="583"/>
    </row>
    <row r="3607" spans="4:4">
      <c r="D3607" s="583"/>
    </row>
    <row r="3608" spans="4:4">
      <c r="D3608" s="583"/>
    </row>
    <row r="3609" spans="4:4">
      <c r="D3609" s="583"/>
    </row>
    <row r="3610" spans="4:4">
      <c r="D3610" s="583"/>
    </row>
    <row r="3611" spans="4:4">
      <c r="D3611" s="583"/>
    </row>
    <row r="3612" spans="4:4">
      <c r="D3612" s="583"/>
    </row>
    <row r="3613" spans="4:4">
      <c r="D3613" s="583"/>
    </row>
    <row r="3614" spans="4:4">
      <c r="D3614" s="583"/>
    </row>
    <row r="3615" spans="4:4">
      <c r="D3615" s="583"/>
    </row>
    <row r="3616" spans="4:4">
      <c r="D3616" s="583"/>
    </row>
    <row r="3617" spans="4:4">
      <c r="D3617" s="583"/>
    </row>
    <row r="3618" spans="4:4">
      <c r="D3618" s="583"/>
    </row>
    <row r="3619" spans="4:4">
      <c r="D3619" s="583"/>
    </row>
    <row r="3620" spans="4:4">
      <c r="D3620" s="583"/>
    </row>
    <row r="3621" spans="4:4">
      <c r="D3621" s="583"/>
    </row>
    <row r="3622" spans="4:4">
      <c r="D3622" s="583"/>
    </row>
    <row r="3623" spans="4:4">
      <c r="D3623" s="583"/>
    </row>
    <row r="3624" spans="4:4">
      <c r="D3624" s="583"/>
    </row>
    <row r="3625" spans="4:4">
      <c r="D3625" s="583"/>
    </row>
    <row r="3626" spans="4:4">
      <c r="D3626" s="583"/>
    </row>
    <row r="3627" spans="4:4">
      <c r="D3627" s="583"/>
    </row>
    <row r="3628" spans="4:4">
      <c r="D3628" s="583"/>
    </row>
    <row r="3629" spans="4:4">
      <c r="D3629" s="583"/>
    </row>
    <row r="3630" spans="4:4">
      <c r="D3630" s="583"/>
    </row>
    <row r="3631" spans="4:4">
      <c r="D3631" s="583"/>
    </row>
    <row r="3632" spans="4:4">
      <c r="D3632" s="583"/>
    </row>
    <row r="3633" spans="4:4">
      <c r="D3633" s="583"/>
    </row>
    <row r="3634" spans="4:4">
      <c r="D3634" s="583"/>
    </row>
    <row r="3635" spans="4:4">
      <c r="D3635" s="583"/>
    </row>
    <row r="3636" spans="4:4">
      <c r="D3636" s="583"/>
    </row>
    <row r="3637" spans="4:4">
      <c r="D3637" s="583"/>
    </row>
    <row r="3638" spans="4:4">
      <c r="D3638" s="583"/>
    </row>
    <row r="3639" spans="4:4">
      <c r="D3639" s="583"/>
    </row>
    <row r="3640" spans="4:4">
      <c r="D3640" s="583"/>
    </row>
    <row r="3641" spans="4:4">
      <c r="D3641" s="583"/>
    </row>
    <row r="3642" spans="4:4">
      <c r="D3642" s="583"/>
    </row>
    <row r="3643" spans="4:4">
      <c r="D3643" s="583"/>
    </row>
    <row r="3644" spans="4:4">
      <c r="D3644" s="583"/>
    </row>
    <row r="3645" spans="4:4">
      <c r="D3645" s="583"/>
    </row>
    <row r="3646" spans="4:4">
      <c r="D3646" s="583"/>
    </row>
    <row r="3647" spans="4:4">
      <c r="D3647" s="583"/>
    </row>
    <row r="3648" spans="4:4">
      <c r="D3648" s="583"/>
    </row>
    <row r="3649" spans="4:4">
      <c r="D3649" s="583"/>
    </row>
    <row r="3650" spans="4:4">
      <c r="D3650" s="583"/>
    </row>
    <row r="3651" spans="4:4">
      <c r="D3651" s="583"/>
    </row>
    <row r="3652" spans="4:4">
      <c r="D3652" s="583"/>
    </row>
    <row r="3653" spans="4:4">
      <c r="D3653" s="583"/>
    </row>
    <row r="3654" spans="4:4">
      <c r="D3654" s="583"/>
    </row>
    <row r="3655" spans="4:4">
      <c r="D3655" s="583"/>
    </row>
    <row r="3656" spans="4:4">
      <c r="D3656" s="583"/>
    </row>
    <row r="3657" spans="4:4">
      <c r="D3657" s="583"/>
    </row>
    <row r="3658" spans="4:4">
      <c r="D3658" s="583"/>
    </row>
    <row r="3659" spans="4:4">
      <c r="D3659" s="583"/>
    </row>
    <row r="3660" spans="4:4">
      <c r="D3660" s="583"/>
    </row>
    <row r="3661" spans="4:4">
      <c r="D3661" s="583"/>
    </row>
    <row r="3662" spans="4:4">
      <c r="D3662" s="583"/>
    </row>
    <row r="3663" spans="4:4">
      <c r="D3663" s="583"/>
    </row>
    <row r="3664" spans="4:4">
      <c r="D3664" s="583"/>
    </row>
    <row r="3665" spans="4:4">
      <c r="D3665" s="583"/>
    </row>
    <row r="3666" spans="4:4">
      <c r="D3666" s="583"/>
    </row>
    <row r="3667" spans="4:4">
      <c r="D3667" s="583"/>
    </row>
    <row r="3668" spans="4:4">
      <c r="D3668" s="583"/>
    </row>
    <row r="3669" spans="4:4">
      <c r="D3669" s="583"/>
    </row>
    <row r="3670" spans="4:4">
      <c r="D3670" s="583"/>
    </row>
    <row r="3671" spans="4:4">
      <c r="D3671" s="583"/>
    </row>
    <row r="3672" spans="4:4">
      <c r="D3672" s="583"/>
    </row>
    <row r="3673" spans="4:4">
      <c r="D3673" s="583"/>
    </row>
    <row r="3674" spans="4:4">
      <c r="D3674" s="583"/>
    </row>
    <row r="3675" spans="4:4">
      <c r="D3675" s="583"/>
    </row>
    <row r="3676" spans="4:4">
      <c r="D3676" s="583"/>
    </row>
    <row r="3677" spans="4:4">
      <c r="D3677" s="583"/>
    </row>
    <row r="3678" spans="4:4">
      <c r="D3678" s="583"/>
    </row>
    <row r="3679" spans="4:4">
      <c r="D3679" s="583"/>
    </row>
    <row r="3680" spans="4:4">
      <c r="D3680" s="583"/>
    </row>
    <row r="3681" spans="4:4">
      <c r="D3681" s="583"/>
    </row>
    <row r="3682" spans="4:4">
      <c r="D3682" s="583"/>
    </row>
    <row r="3683" spans="4:4">
      <c r="D3683" s="583"/>
    </row>
    <row r="3684" spans="4:4">
      <c r="D3684" s="583"/>
    </row>
    <row r="3685" spans="4:4">
      <c r="D3685" s="583"/>
    </row>
    <row r="3686" spans="4:4">
      <c r="D3686" s="583"/>
    </row>
    <row r="3687" spans="4:4">
      <c r="D3687" s="583"/>
    </row>
    <row r="3688" spans="4:4">
      <c r="D3688" s="583"/>
    </row>
    <row r="3689" spans="4:4">
      <c r="D3689" s="583"/>
    </row>
    <row r="3690" spans="4:4">
      <c r="D3690" s="583"/>
    </row>
    <row r="3691" spans="4:4">
      <c r="D3691" s="583"/>
    </row>
    <row r="3692" spans="4:4">
      <c r="D3692" s="583"/>
    </row>
    <row r="3693" spans="4:4">
      <c r="D3693" s="583"/>
    </row>
    <row r="3694" spans="4:4">
      <c r="D3694" s="583"/>
    </row>
    <row r="3695" spans="4:4">
      <c r="D3695" s="583"/>
    </row>
    <row r="3696" spans="4:4">
      <c r="D3696" s="583"/>
    </row>
    <row r="3697" spans="4:4">
      <c r="D3697" s="583"/>
    </row>
    <row r="3698" spans="4:4">
      <c r="D3698" s="583"/>
    </row>
    <row r="3699" spans="4:4">
      <c r="D3699" s="583"/>
    </row>
    <row r="3700" spans="4:4">
      <c r="D3700" s="583"/>
    </row>
    <row r="3701" spans="4:4">
      <c r="D3701" s="583"/>
    </row>
    <row r="3702" spans="4:4">
      <c r="D3702" s="583"/>
    </row>
    <row r="3703" spans="4:4">
      <c r="D3703" s="583"/>
    </row>
    <row r="3704" spans="4:4">
      <c r="D3704" s="583"/>
    </row>
    <row r="3705" spans="4:4">
      <c r="D3705" s="583"/>
    </row>
    <row r="3706" spans="4:4">
      <c r="D3706" s="583"/>
    </row>
    <row r="3707" spans="4:4">
      <c r="D3707" s="583"/>
    </row>
    <row r="3708" spans="4:4">
      <c r="D3708" s="583"/>
    </row>
    <row r="3709" spans="4:4">
      <c r="D3709" s="583"/>
    </row>
    <row r="3710" spans="4:4">
      <c r="D3710" s="583"/>
    </row>
    <row r="3711" spans="4:4">
      <c r="D3711" s="583"/>
    </row>
    <row r="3712" spans="4:4">
      <c r="D3712" s="583"/>
    </row>
    <row r="3713" spans="4:4">
      <c r="D3713" s="583"/>
    </row>
    <row r="3714" spans="4:4">
      <c r="D3714" s="583"/>
    </row>
    <row r="3715" spans="4:4">
      <c r="D3715" s="583"/>
    </row>
    <row r="3716" spans="4:4">
      <c r="D3716" s="583"/>
    </row>
    <row r="3717" spans="4:4">
      <c r="D3717" s="583"/>
    </row>
    <row r="3718" spans="4:4">
      <c r="D3718" s="583"/>
    </row>
    <row r="3719" spans="4:4">
      <c r="D3719" s="583"/>
    </row>
    <row r="3720" spans="4:4">
      <c r="D3720" s="583"/>
    </row>
    <row r="3721" spans="4:4">
      <c r="D3721" s="583"/>
    </row>
    <row r="3722" spans="4:4">
      <c r="D3722" s="583"/>
    </row>
    <row r="3723" spans="4:4">
      <c r="D3723" s="583"/>
    </row>
    <row r="3724" spans="4:4">
      <c r="D3724" s="583"/>
    </row>
    <row r="3725" spans="4:4">
      <c r="D3725" s="583"/>
    </row>
    <row r="3726" spans="4:4">
      <c r="D3726" s="583"/>
    </row>
    <row r="3727" spans="4:4">
      <c r="D3727" s="583"/>
    </row>
    <row r="3728" spans="4:4">
      <c r="D3728" s="583"/>
    </row>
    <row r="3729" spans="4:4">
      <c r="D3729" s="583"/>
    </row>
    <row r="3730" spans="4:4">
      <c r="D3730" s="583"/>
    </row>
    <row r="3731" spans="4:4">
      <c r="D3731" s="583"/>
    </row>
    <row r="3732" spans="4:4">
      <c r="D3732" s="583"/>
    </row>
    <row r="3733" spans="4:4">
      <c r="D3733" s="583"/>
    </row>
    <row r="3734" spans="4:4">
      <c r="D3734" s="583"/>
    </row>
    <row r="3735" spans="4:4">
      <c r="D3735" s="583"/>
    </row>
    <row r="3736" spans="4:4">
      <c r="D3736" s="583"/>
    </row>
    <row r="3737" spans="4:4">
      <c r="D3737" s="583"/>
    </row>
    <row r="3738" spans="4:4">
      <c r="D3738" s="583"/>
    </row>
    <row r="3739" spans="4:4">
      <c r="D3739" s="583"/>
    </row>
    <row r="3740" spans="4:4">
      <c r="D3740" s="583"/>
    </row>
    <row r="3741" spans="4:4">
      <c r="D3741" s="583"/>
    </row>
    <row r="3742" spans="4:4">
      <c r="D3742" s="583"/>
    </row>
    <row r="3743" spans="4:4">
      <c r="D3743" s="583"/>
    </row>
    <row r="3744" spans="4:4">
      <c r="D3744" s="583"/>
    </row>
    <row r="3745" spans="4:4">
      <c r="D3745" s="583"/>
    </row>
    <row r="3746" spans="4:4">
      <c r="D3746" s="583"/>
    </row>
    <row r="3747" spans="4:4">
      <c r="D3747" s="583"/>
    </row>
    <row r="3748" spans="4:4">
      <c r="D3748" s="583"/>
    </row>
    <row r="3749" spans="4:4">
      <c r="D3749" s="583"/>
    </row>
    <row r="3750" spans="4:4">
      <c r="D3750" s="583"/>
    </row>
    <row r="3751" spans="4:4">
      <c r="D3751" s="583"/>
    </row>
    <row r="3752" spans="4:4">
      <c r="D3752" s="583"/>
    </row>
    <row r="3753" spans="4:4">
      <c r="D3753" s="583"/>
    </row>
    <row r="3754" spans="4:4">
      <c r="D3754" s="583"/>
    </row>
    <row r="3755" spans="4:4">
      <c r="D3755" s="583"/>
    </row>
    <row r="3756" spans="4:4">
      <c r="D3756" s="583"/>
    </row>
    <row r="3757" spans="4:4">
      <c r="D3757" s="583"/>
    </row>
    <row r="3758" spans="4:4">
      <c r="D3758" s="583"/>
    </row>
    <row r="3759" spans="4:4">
      <c r="D3759" s="583"/>
    </row>
    <row r="3760" spans="4:4">
      <c r="D3760" s="583"/>
    </row>
    <row r="3761" spans="4:4">
      <c r="D3761" s="583"/>
    </row>
    <row r="3762" spans="4:4">
      <c r="D3762" s="583"/>
    </row>
    <row r="3763" spans="4:4">
      <c r="D3763" s="583"/>
    </row>
    <row r="3764" spans="4:4">
      <c r="D3764" s="583"/>
    </row>
    <row r="3765" spans="4:4">
      <c r="D3765" s="583"/>
    </row>
    <row r="3766" spans="4:4">
      <c r="D3766" s="583"/>
    </row>
    <row r="3767" spans="4:4">
      <c r="D3767" s="583"/>
    </row>
    <row r="3768" spans="4:4">
      <c r="D3768" s="583"/>
    </row>
    <row r="3769" spans="4:4">
      <c r="D3769" s="583"/>
    </row>
    <row r="3770" spans="4:4">
      <c r="D3770" s="583"/>
    </row>
    <row r="3771" spans="4:4">
      <c r="D3771" s="583"/>
    </row>
    <row r="3772" spans="4:4">
      <c r="D3772" s="583"/>
    </row>
    <row r="3773" spans="4:4">
      <c r="D3773" s="583"/>
    </row>
    <row r="3774" spans="4:4">
      <c r="D3774" s="583"/>
    </row>
    <row r="3775" spans="4:4">
      <c r="D3775" s="583"/>
    </row>
    <row r="3776" spans="4:4">
      <c r="D3776" s="583"/>
    </row>
    <row r="3777" spans="4:4">
      <c r="D3777" s="583"/>
    </row>
    <row r="3778" spans="4:4">
      <c r="D3778" s="583"/>
    </row>
    <row r="3779" spans="4:4">
      <c r="D3779" s="583"/>
    </row>
    <row r="3780" spans="4:4">
      <c r="D3780" s="583"/>
    </row>
    <row r="3781" spans="4:4">
      <c r="D3781" s="583"/>
    </row>
    <row r="3782" spans="4:4">
      <c r="D3782" s="583"/>
    </row>
    <row r="3783" spans="4:4">
      <c r="D3783" s="583"/>
    </row>
    <row r="3784" spans="4:4">
      <c r="D3784" s="583"/>
    </row>
    <row r="3785" spans="4:4">
      <c r="D3785" s="583"/>
    </row>
    <row r="3786" spans="4:4">
      <c r="D3786" s="583"/>
    </row>
    <row r="3787" spans="4:4">
      <c r="D3787" s="583"/>
    </row>
    <row r="3788" spans="4:4">
      <c r="D3788" s="583"/>
    </row>
    <row r="3789" spans="4:4">
      <c r="D3789" s="583"/>
    </row>
    <row r="3790" spans="4:4">
      <c r="D3790" s="583"/>
    </row>
    <row r="3791" spans="4:4">
      <c r="D3791" s="583"/>
    </row>
    <row r="3792" spans="4:4">
      <c r="D3792" s="583"/>
    </row>
    <row r="3793" spans="4:4">
      <c r="D3793" s="583"/>
    </row>
    <row r="3794" spans="4:4">
      <c r="D3794" s="583"/>
    </row>
    <row r="3795" spans="4:4">
      <c r="D3795" s="583"/>
    </row>
    <row r="3796" spans="4:4">
      <c r="D3796" s="583"/>
    </row>
    <row r="3797" spans="4:4">
      <c r="D3797" s="583"/>
    </row>
    <row r="3798" spans="4:4">
      <c r="D3798" s="583"/>
    </row>
    <row r="3799" spans="4:4">
      <c r="D3799" s="583"/>
    </row>
    <row r="3800" spans="4:4">
      <c r="D3800" s="583"/>
    </row>
    <row r="3801" spans="4:4">
      <c r="D3801" s="583"/>
    </row>
    <row r="3802" spans="4:4">
      <c r="D3802" s="583"/>
    </row>
    <row r="3803" spans="4:4">
      <c r="D3803" s="583"/>
    </row>
    <row r="3804" spans="4:4">
      <c r="D3804" s="583"/>
    </row>
    <row r="3805" spans="4:4">
      <c r="D3805" s="583"/>
    </row>
    <row r="3806" spans="4:4">
      <c r="D3806" s="583"/>
    </row>
    <row r="3807" spans="4:4">
      <c r="D3807" s="583"/>
    </row>
    <row r="3808" spans="4:4">
      <c r="D3808" s="583"/>
    </row>
    <row r="3809" spans="4:4">
      <c r="D3809" s="583"/>
    </row>
    <row r="3810" spans="4:4">
      <c r="D3810" s="583"/>
    </row>
    <row r="3811" spans="4:4">
      <c r="D3811" s="583"/>
    </row>
    <row r="3812" spans="4:4">
      <c r="D3812" s="583"/>
    </row>
    <row r="3813" spans="4:4">
      <c r="D3813" s="583"/>
    </row>
    <row r="3814" spans="4:4">
      <c r="D3814" s="583"/>
    </row>
    <row r="3815" spans="4:4">
      <c r="D3815" s="583"/>
    </row>
    <row r="3816" spans="4:4">
      <c r="D3816" s="583"/>
    </row>
    <row r="3817" spans="4:4">
      <c r="D3817" s="583"/>
    </row>
    <row r="3818" spans="4:4">
      <c r="D3818" s="583"/>
    </row>
    <row r="3819" spans="4:4">
      <c r="D3819" s="583"/>
    </row>
    <row r="3820" spans="4:4">
      <c r="D3820" s="583"/>
    </row>
    <row r="3821" spans="4:4">
      <c r="D3821" s="583"/>
    </row>
    <row r="3822" spans="4:4">
      <c r="D3822" s="583"/>
    </row>
    <row r="3823" spans="4:4">
      <c r="D3823" s="583"/>
    </row>
    <row r="3824" spans="4:4">
      <c r="D3824" s="583"/>
    </row>
    <row r="3825" spans="4:4">
      <c r="D3825" s="583"/>
    </row>
    <row r="3826" spans="4:4">
      <c r="D3826" s="583"/>
    </row>
    <row r="3827" spans="4:4">
      <c r="D3827" s="583"/>
    </row>
    <row r="3828" spans="4:4">
      <c r="D3828" s="583"/>
    </row>
    <row r="3829" spans="4:4">
      <c r="D3829" s="583"/>
    </row>
    <row r="3830" spans="4:4">
      <c r="D3830" s="583"/>
    </row>
    <row r="3831" spans="4:4">
      <c r="D3831" s="583"/>
    </row>
    <row r="3832" spans="4:4">
      <c r="D3832" s="583"/>
    </row>
    <row r="3833" spans="4:4">
      <c r="D3833" s="583"/>
    </row>
    <row r="3834" spans="4:4">
      <c r="D3834" s="583"/>
    </row>
    <row r="3835" spans="4:4">
      <c r="D3835" s="583"/>
    </row>
    <row r="3836" spans="4:4">
      <c r="D3836" s="583"/>
    </row>
    <row r="3837" spans="4:4">
      <c r="D3837" s="583"/>
    </row>
    <row r="3838" spans="4:4">
      <c r="D3838" s="583"/>
    </row>
    <row r="3839" spans="4:4">
      <c r="D3839" s="583"/>
    </row>
    <row r="3840" spans="4:4">
      <c r="D3840" s="583"/>
    </row>
    <row r="3841" spans="4:4">
      <c r="D3841" s="583"/>
    </row>
    <row r="3842" spans="4:4">
      <c r="D3842" s="583"/>
    </row>
    <row r="3843" spans="4:4">
      <c r="D3843" s="583"/>
    </row>
    <row r="3844" spans="4:4">
      <c r="D3844" s="583"/>
    </row>
    <row r="3845" spans="4:4">
      <c r="D3845" s="583"/>
    </row>
    <row r="3846" spans="4:4">
      <c r="D3846" s="583"/>
    </row>
    <row r="3847" spans="4:4">
      <c r="D3847" s="583"/>
    </row>
    <row r="3848" spans="4:4">
      <c r="D3848" s="583"/>
    </row>
    <row r="3849" spans="4:4">
      <c r="D3849" s="583"/>
    </row>
    <row r="3850" spans="4:4">
      <c r="D3850" s="583"/>
    </row>
    <row r="3851" spans="4:4">
      <c r="D3851" s="583"/>
    </row>
    <row r="3852" spans="4:4">
      <c r="D3852" s="583"/>
    </row>
    <row r="3853" spans="4:4">
      <c r="D3853" s="583"/>
    </row>
    <row r="3854" spans="4:4">
      <c r="D3854" s="583"/>
    </row>
    <row r="3855" spans="4:4">
      <c r="D3855" s="583"/>
    </row>
    <row r="3856" spans="4:4">
      <c r="D3856" s="583"/>
    </row>
    <row r="3857" spans="4:4">
      <c r="D3857" s="583"/>
    </row>
    <row r="3858" spans="4:4">
      <c r="D3858" s="583"/>
    </row>
    <row r="3859" spans="4:4">
      <c r="D3859" s="583"/>
    </row>
    <row r="3860" spans="4:4">
      <c r="D3860" s="583"/>
    </row>
    <row r="3861" spans="4:4">
      <c r="D3861" s="583"/>
    </row>
    <row r="3862" spans="4:4">
      <c r="D3862" s="583"/>
    </row>
    <row r="3863" spans="4:4">
      <c r="D3863" s="583"/>
    </row>
    <row r="3864" spans="4:4">
      <c r="D3864" s="583"/>
    </row>
    <row r="3865" spans="4:4">
      <c r="D3865" s="583"/>
    </row>
    <row r="3866" spans="4:4">
      <c r="D3866" s="583"/>
    </row>
    <row r="3867" spans="4:4">
      <c r="D3867" s="583"/>
    </row>
    <row r="3868" spans="4:4">
      <c r="D3868" s="583"/>
    </row>
    <row r="3869" spans="4:4">
      <c r="D3869" s="583"/>
    </row>
    <row r="3870" spans="4:4">
      <c r="D3870" s="583"/>
    </row>
    <row r="3871" spans="4:4">
      <c r="D3871" s="583"/>
    </row>
    <row r="3872" spans="4:4">
      <c r="D3872" s="583"/>
    </row>
    <row r="3873" spans="4:4">
      <c r="D3873" s="583"/>
    </row>
    <row r="3874" spans="4:4">
      <c r="D3874" s="583"/>
    </row>
    <row r="3875" spans="4:4">
      <c r="D3875" s="583"/>
    </row>
    <row r="3876" spans="4:4">
      <c r="D3876" s="583"/>
    </row>
    <row r="3877" spans="4:4">
      <c r="D3877" s="583"/>
    </row>
    <row r="3878" spans="4:4">
      <c r="D3878" s="583"/>
    </row>
    <row r="3879" spans="4:4">
      <c r="D3879" s="583"/>
    </row>
    <row r="3880" spans="4:4">
      <c r="D3880" s="583"/>
    </row>
    <row r="3881" spans="4:4">
      <c r="D3881" s="583"/>
    </row>
    <row r="3882" spans="4:4">
      <c r="D3882" s="583"/>
    </row>
    <row r="3883" spans="4:4">
      <c r="D3883" s="583"/>
    </row>
    <row r="3884" spans="4:4">
      <c r="D3884" s="583"/>
    </row>
    <row r="3885" spans="4:4">
      <c r="D3885" s="583"/>
    </row>
    <row r="3886" spans="4:4">
      <c r="D3886" s="583"/>
    </row>
    <row r="3887" spans="4:4">
      <c r="D3887" s="583"/>
    </row>
    <row r="3888" spans="4:4">
      <c r="D3888" s="583"/>
    </row>
    <row r="3889" spans="4:4">
      <c r="D3889" s="583"/>
    </row>
    <row r="3890" spans="4:4">
      <c r="D3890" s="583"/>
    </row>
    <row r="3891" spans="4:4">
      <c r="D3891" s="583"/>
    </row>
    <row r="3892" spans="4:4">
      <c r="D3892" s="583"/>
    </row>
    <row r="3893" spans="4:4">
      <c r="D3893" s="583"/>
    </row>
    <row r="3894" spans="4:4">
      <c r="D3894" s="583"/>
    </row>
    <row r="3895" spans="4:4">
      <c r="D3895" s="583"/>
    </row>
    <row r="3896" spans="4:4">
      <c r="D3896" s="583"/>
    </row>
    <row r="3897" spans="4:4">
      <c r="D3897" s="583"/>
    </row>
    <row r="3898" spans="4:4">
      <c r="D3898" s="583"/>
    </row>
    <row r="3899" spans="4:4">
      <c r="D3899" s="583"/>
    </row>
    <row r="3900" spans="4:4">
      <c r="D3900" s="583"/>
    </row>
    <row r="3901" spans="4:4">
      <c r="D3901" s="583"/>
    </row>
    <row r="3902" spans="4:4">
      <c r="D3902" s="583"/>
    </row>
    <row r="3903" spans="4:4">
      <c r="D3903" s="583"/>
    </row>
    <row r="3904" spans="4:4">
      <c r="D3904" s="583"/>
    </row>
    <row r="3905" spans="4:4">
      <c r="D3905" s="583"/>
    </row>
    <row r="3906" spans="4:4">
      <c r="D3906" s="583"/>
    </row>
    <row r="3907" spans="4:4">
      <c r="D3907" s="583"/>
    </row>
    <row r="3908" spans="4:4">
      <c r="D3908" s="583"/>
    </row>
    <row r="3909" spans="4:4">
      <c r="D3909" s="583"/>
    </row>
    <row r="3910" spans="4:4">
      <c r="D3910" s="583"/>
    </row>
    <row r="3911" spans="4:4">
      <c r="D3911" s="583"/>
    </row>
    <row r="3912" spans="4:4">
      <c r="D3912" s="583"/>
    </row>
    <row r="3913" spans="4:4">
      <c r="D3913" s="583"/>
    </row>
    <row r="3914" spans="4:4">
      <c r="D3914" s="583"/>
    </row>
    <row r="3915" spans="4:4">
      <c r="D3915" s="583"/>
    </row>
    <row r="3916" spans="4:4">
      <c r="D3916" s="583"/>
    </row>
    <row r="3917" spans="4:4">
      <c r="D3917" s="583"/>
    </row>
    <row r="3918" spans="4:4">
      <c r="D3918" s="583"/>
    </row>
    <row r="3919" spans="4:4">
      <c r="D3919" s="583"/>
    </row>
    <row r="3920" spans="4:4">
      <c r="D3920" s="583"/>
    </row>
    <row r="3921" spans="4:4">
      <c r="D3921" s="583"/>
    </row>
    <row r="3922" spans="4:4">
      <c r="D3922" s="583"/>
    </row>
    <row r="3923" spans="4:4">
      <c r="D3923" s="583"/>
    </row>
    <row r="3924" spans="4:4">
      <c r="D3924" s="583"/>
    </row>
    <row r="3925" spans="4:4">
      <c r="D3925" s="583"/>
    </row>
    <row r="3926" spans="4:4">
      <c r="D3926" s="583"/>
    </row>
    <row r="3927" spans="4:4">
      <c r="D3927" s="583"/>
    </row>
    <row r="3928" spans="4:4">
      <c r="D3928" s="583"/>
    </row>
    <row r="3929" spans="4:4">
      <c r="D3929" s="583"/>
    </row>
    <row r="3930" spans="4:4">
      <c r="D3930" s="583"/>
    </row>
    <row r="3931" spans="4:4">
      <c r="D3931" s="583"/>
    </row>
    <row r="3932" spans="4:4">
      <c r="D3932" s="583"/>
    </row>
    <row r="3933" spans="4:4">
      <c r="D3933" s="583"/>
    </row>
    <row r="3934" spans="4:4">
      <c r="D3934" s="583"/>
    </row>
    <row r="3935" spans="4:4">
      <c r="D3935" s="583"/>
    </row>
    <row r="3936" spans="4:4">
      <c r="D3936" s="583"/>
    </row>
    <row r="3937" spans="4:4">
      <c r="D3937" s="583"/>
    </row>
    <row r="3938" spans="4:4">
      <c r="D3938" s="583"/>
    </row>
    <row r="3939" spans="4:4">
      <c r="D3939" s="583"/>
    </row>
    <row r="3940" spans="4:4">
      <c r="D3940" s="583"/>
    </row>
    <row r="3941" spans="4:4">
      <c r="D3941" s="583"/>
    </row>
    <row r="3942" spans="4:4">
      <c r="D3942" s="583"/>
    </row>
    <row r="3943" spans="4:4">
      <c r="D3943" s="583"/>
    </row>
    <row r="3944" spans="4:4">
      <c r="D3944" s="583"/>
    </row>
    <row r="3945" spans="4:4">
      <c r="D3945" s="583"/>
    </row>
    <row r="3946" spans="4:4">
      <c r="D3946" s="583"/>
    </row>
    <row r="3947" spans="4:4">
      <c r="D3947" s="583"/>
    </row>
    <row r="3948" spans="4:4">
      <c r="D3948" s="583"/>
    </row>
    <row r="3949" spans="4:4">
      <c r="D3949" s="583"/>
    </row>
    <row r="3950" spans="4:4">
      <c r="D3950" s="583"/>
    </row>
    <row r="3951" spans="4:4">
      <c r="D3951" s="583"/>
    </row>
    <row r="3952" spans="4:4">
      <c r="D3952" s="583"/>
    </row>
    <row r="3953" spans="4:4">
      <c r="D3953" s="583"/>
    </row>
    <row r="3954" spans="4:4">
      <c r="D3954" s="583"/>
    </row>
    <row r="3955" spans="4:4">
      <c r="D3955" s="583"/>
    </row>
    <row r="3956" spans="4:4">
      <c r="D3956" s="583"/>
    </row>
    <row r="3957" spans="4:4">
      <c r="D3957" s="583"/>
    </row>
    <row r="3958" spans="4:4">
      <c r="D3958" s="583"/>
    </row>
    <row r="3959" spans="4:4">
      <c r="D3959" s="583"/>
    </row>
    <row r="3960" spans="4:4">
      <c r="D3960" s="583"/>
    </row>
    <row r="3961" spans="4:4">
      <c r="D3961" s="583"/>
    </row>
    <row r="3962" spans="4:4">
      <c r="D3962" s="583"/>
    </row>
    <row r="3963" spans="4:4">
      <c r="D3963" s="583"/>
    </row>
    <row r="3964" spans="4:4">
      <c r="D3964" s="583"/>
    </row>
    <row r="3965" spans="4:4">
      <c r="D3965" s="583"/>
    </row>
    <row r="3966" spans="4:4">
      <c r="D3966" s="583"/>
    </row>
    <row r="3967" spans="4:4">
      <c r="D3967" s="583"/>
    </row>
    <row r="3968" spans="4:4">
      <c r="D3968" s="583"/>
    </row>
    <row r="3969" spans="4:4">
      <c r="D3969" s="583"/>
    </row>
    <row r="3970" spans="4:4">
      <c r="D3970" s="583"/>
    </row>
    <row r="3971" spans="4:4">
      <c r="D3971" s="583"/>
    </row>
    <row r="3972" spans="4:4">
      <c r="D3972" s="583"/>
    </row>
    <row r="3973" spans="4:4">
      <c r="D3973" s="583"/>
    </row>
    <row r="3974" spans="4:4">
      <c r="D3974" s="583"/>
    </row>
    <row r="3975" spans="4:4">
      <c r="D3975" s="583"/>
    </row>
    <row r="3976" spans="4:4">
      <c r="D3976" s="583"/>
    </row>
    <row r="3977" spans="4:4">
      <c r="D3977" s="583"/>
    </row>
    <row r="3978" spans="4:4">
      <c r="D3978" s="583"/>
    </row>
    <row r="3979" spans="4:4">
      <c r="D3979" s="583"/>
    </row>
    <row r="3980" spans="4:4">
      <c r="D3980" s="583"/>
    </row>
    <row r="3981" spans="4:4">
      <c r="D3981" s="583"/>
    </row>
    <row r="3982" spans="4:4">
      <c r="D3982" s="583"/>
    </row>
    <row r="3983" spans="4:4">
      <c r="D3983" s="583"/>
    </row>
    <row r="3984" spans="4:4">
      <c r="D3984" s="583"/>
    </row>
    <row r="3985" spans="4:4">
      <c r="D3985" s="583"/>
    </row>
    <row r="3986" spans="4:4">
      <c r="D3986" s="583"/>
    </row>
    <row r="3987" spans="4:4">
      <c r="D3987" s="583"/>
    </row>
    <row r="3988" spans="4:4">
      <c r="D3988" s="583"/>
    </row>
    <row r="3989" spans="4:4">
      <c r="D3989" s="583"/>
    </row>
    <row r="3990" spans="4:4">
      <c r="D3990" s="583"/>
    </row>
    <row r="3991" spans="4:4">
      <c r="D3991" s="583"/>
    </row>
    <row r="3992" spans="4:4">
      <c r="D3992" s="583"/>
    </row>
    <row r="3993" spans="4:4">
      <c r="D3993" s="583"/>
    </row>
    <row r="3994" spans="4:4">
      <c r="D3994" s="583"/>
    </row>
    <row r="3995" spans="4:4">
      <c r="D3995" s="583"/>
    </row>
    <row r="3996" spans="4:4">
      <c r="D3996" s="583"/>
    </row>
    <row r="3997" spans="4:4">
      <c r="D3997" s="583"/>
    </row>
    <row r="3998" spans="4:4">
      <c r="D3998" s="583"/>
    </row>
    <row r="3999" spans="4:4">
      <c r="D3999" s="583"/>
    </row>
    <row r="4000" spans="4:4">
      <c r="D4000" s="583"/>
    </row>
    <row r="4001" spans="4:4">
      <c r="D4001" s="583"/>
    </row>
    <row r="4002" spans="4:4">
      <c r="D4002" s="583"/>
    </row>
    <row r="4003" spans="4:4">
      <c r="D4003" s="583"/>
    </row>
    <row r="4004" spans="4:4">
      <c r="D4004" s="583"/>
    </row>
    <row r="4005" spans="4:4">
      <c r="D4005" s="583"/>
    </row>
    <row r="4006" spans="4:4">
      <c r="D4006" s="583"/>
    </row>
    <row r="4007" spans="4:4">
      <c r="D4007" s="583"/>
    </row>
    <row r="4008" spans="4:4">
      <c r="D4008" s="583"/>
    </row>
    <row r="4009" spans="4:4">
      <c r="D4009" s="583"/>
    </row>
    <row r="4010" spans="4:4">
      <c r="D4010" s="583"/>
    </row>
    <row r="4011" spans="4:4">
      <c r="D4011" s="583"/>
    </row>
    <row r="4012" spans="4:4">
      <c r="D4012" s="583"/>
    </row>
    <row r="4013" spans="4:4">
      <c r="D4013" s="583"/>
    </row>
    <row r="4014" spans="4:4">
      <c r="D4014" s="583"/>
    </row>
    <row r="4015" spans="4:4">
      <c r="D4015" s="583"/>
    </row>
    <row r="4016" spans="4:4">
      <c r="D4016" s="583"/>
    </row>
    <row r="4017" spans="4:4">
      <c r="D4017" s="583"/>
    </row>
    <row r="4018" spans="4:4">
      <c r="D4018" s="583"/>
    </row>
    <row r="4019" spans="4:4">
      <c r="D4019" s="583"/>
    </row>
    <row r="4020" spans="4:4">
      <c r="D4020" s="583"/>
    </row>
    <row r="4021" spans="4:4">
      <c r="D4021" s="583"/>
    </row>
    <row r="4022" spans="4:4">
      <c r="D4022" s="583"/>
    </row>
    <row r="4023" spans="4:4">
      <c r="D4023" s="583"/>
    </row>
    <row r="4024" spans="4:4">
      <c r="D4024" s="583"/>
    </row>
    <row r="4025" spans="4:4">
      <c r="D4025" s="583"/>
    </row>
    <row r="4026" spans="4:4">
      <c r="D4026" s="583"/>
    </row>
    <row r="4027" spans="4:4">
      <c r="D4027" s="583"/>
    </row>
    <row r="4028" spans="4:4">
      <c r="D4028" s="583"/>
    </row>
    <row r="4029" spans="4:4">
      <c r="D4029" s="583"/>
    </row>
    <row r="4030" spans="4:4">
      <c r="D4030" s="583"/>
    </row>
    <row r="4031" spans="4:4">
      <c r="D4031" s="583"/>
    </row>
    <row r="4032" spans="4:4">
      <c r="D4032" s="583"/>
    </row>
    <row r="4033" spans="4:4">
      <c r="D4033" s="583"/>
    </row>
    <row r="4034" spans="4:4">
      <c r="D4034" s="583"/>
    </row>
    <row r="4035" spans="4:4">
      <c r="D4035" s="583"/>
    </row>
    <row r="4036" spans="4:4">
      <c r="D4036" s="583"/>
    </row>
    <row r="4037" spans="4:4">
      <c r="D4037" s="583"/>
    </row>
    <row r="4038" spans="4:4">
      <c r="D4038" s="583"/>
    </row>
    <row r="4039" spans="4:4">
      <c r="D4039" s="583"/>
    </row>
    <row r="4040" spans="4:4">
      <c r="D4040" s="583"/>
    </row>
    <row r="4041" spans="4:4">
      <c r="D4041" s="583"/>
    </row>
    <row r="4042" spans="4:4">
      <c r="D4042" s="583"/>
    </row>
    <row r="4043" spans="4:4">
      <c r="D4043" s="583"/>
    </row>
    <row r="4044" spans="4:4">
      <c r="D4044" s="583"/>
    </row>
    <row r="4045" spans="4:4">
      <c r="D4045" s="583"/>
    </row>
    <row r="4046" spans="4:4">
      <c r="D4046" s="583"/>
    </row>
    <row r="4047" spans="4:4">
      <c r="D4047" s="583"/>
    </row>
    <row r="4048" spans="4:4">
      <c r="D4048" s="583"/>
    </row>
    <row r="4049" spans="4:4">
      <c r="D4049" s="583"/>
    </row>
    <row r="4050" spans="4:4">
      <c r="D4050" s="583"/>
    </row>
    <row r="4051" spans="4:4">
      <c r="D4051" s="583"/>
    </row>
    <row r="4052" spans="4:4">
      <c r="D4052" s="583"/>
    </row>
    <row r="4053" spans="4:4">
      <c r="D4053" s="583"/>
    </row>
    <row r="4054" spans="4:4">
      <c r="D4054" s="583"/>
    </row>
    <row r="4055" spans="4:4">
      <c r="D4055" s="583"/>
    </row>
    <row r="4056" spans="4:4">
      <c r="D4056" s="583"/>
    </row>
    <row r="4057" spans="4:4">
      <c r="D4057" s="583"/>
    </row>
    <row r="4058" spans="4:4">
      <c r="D4058" s="583"/>
    </row>
    <row r="4059" spans="4:4">
      <c r="D4059" s="583"/>
    </row>
    <row r="4060" spans="4:4">
      <c r="D4060" s="583"/>
    </row>
    <row r="4061" spans="4:4">
      <c r="D4061" s="583"/>
    </row>
    <row r="4062" spans="4:4">
      <c r="D4062" s="583"/>
    </row>
    <row r="4063" spans="4:4">
      <c r="D4063" s="583"/>
    </row>
    <row r="4064" spans="4:4">
      <c r="D4064" s="583"/>
    </row>
    <row r="4065" spans="4:4">
      <c r="D4065" s="583"/>
    </row>
    <row r="4066" spans="4:4">
      <c r="D4066" s="583"/>
    </row>
    <row r="4067" spans="4:4">
      <c r="D4067" s="583"/>
    </row>
    <row r="4068" spans="4:4">
      <c r="D4068" s="583"/>
    </row>
    <row r="4069" spans="4:4">
      <c r="D4069" s="583"/>
    </row>
    <row r="4070" spans="4:4">
      <c r="D4070" s="583"/>
    </row>
    <row r="4071" spans="4:4">
      <c r="D4071" s="583"/>
    </row>
    <row r="4072" spans="4:4">
      <c r="D4072" s="583"/>
    </row>
    <row r="4073" spans="4:4">
      <c r="D4073" s="583"/>
    </row>
    <row r="4074" spans="4:4">
      <c r="D4074" s="583"/>
    </row>
    <row r="4075" spans="4:4">
      <c r="D4075" s="583"/>
    </row>
    <row r="4076" spans="4:4">
      <c r="D4076" s="583"/>
    </row>
    <row r="4077" spans="4:4">
      <c r="D4077" s="583"/>
    </row>
    <row r="4078" spans="4:4">
      <c r="D4078" s="583"/>
    </row>
    <row r="4079" spans="4:4">
      <c r="D4079" s="583"/>
    </row>
    <row r="4080" spans="4:4">
      <c r="D4080" s="583"/>
    </row>
    <row r="4081" spans="4:4">
      <c r="D4081" s="583"/>
    </row>
    <row r="4082" spans="4:4">
      <c r="D4082" s="583"/>
    </row>
    <row r="4083" spans="4:4">
      <c r="D4083" s="583"/>
    </row>
    <row r="4084" spans="4:4">
      <c r="D4084" s="583"/>
    </row>
    <row r="4085" spans="4:4">
      <c r="D4085" s="583"/>
    </row>
    <row r="4086" spans="4:4">
      <c r="D4086" s="583"/>
    </row>
    <row r="4087" spans="4:4">
      <c r="D4087" s="583"/>
    </row>
    <row r="4088" spans="4:4">
      <c r="D4088" s="583"/>
    </row>
    <row r="4089" spans="4:4">
      <c r="D4089" s="583"/>
    </row>
    <row r="4090" spans="4:4">
      <c r="D4090" s="583"/>
    </row>
    <row r="4091" spans="4:4">
      <c r="D4091" s="583"/>
    </row>
    <row r="4092" spans="4:4">
      <c r="D4092" s="583"/>
    </row>
    <row r="4093" spans="4:4">
      <c r="D4093" s="583"/>
    </row>
    <row r="4094" spans="4:4">
      <c r="D4094" s="583"/>
    </row>
    <row r="4095" spans="4:4">
      <c r="D4095" s="583"/>
    </row>
    <row r="4096" spans="4:4">
      <c r="D4096" s="583"/>
    </row>
    <row r="4097" spans="4:4">
      <c r="D4097" s="583"/>
    </row>
    <row r="4098" spans="4:4">
      <c r="D4098" s="583"/>
    </row>
    <row r="4099" spans="4:4">
      <c r="D4099" s="583"/>
    </row>
    <row r="4100" spans="4:4">
      <c r="D4100" s="583"/>
    </row>
    <row r="4101" spans="4:4">
      <c r="D4101" s="583"/>
    </row>
    <row r="4102" spans="4:4">
      <c r="D4102" s="583"/>
    </row>
    <row r="4103" spans="4:4">
      <c r="D4103" s="583"/>
    </row>
    <row r="4104" spans="4:4">
      <c r="D4104" s="583"/>
    </row>
    <row r="4105" spans="4:4">
      <c r="D4105" s="583"/>
    </row>
    <row r="4106" spans="4:4">
      <c r="D4106" s="583"/>
    </row>
    <row r="4107" spans="4:4">
      <c r="D4107" s="583"/>
    </row>
    <row r="4108" spans="4:4">
      <c r="D4108" s="583"/>
    </row>
    <row r="4109" spans="4:4">
      <c r="D4109" s="583"/>
    </row>
    <row r="4110" spans="4:4">
      <c r="D4110" s="583"/>
    </row>
    <row r="4111" spans="4:4">
      <c r="D4111" s="583"/>
    </row>
    <row r="4112" spans="4:4">
      <c r="D4112" s="583"/>
    </row>
    <row r="4113" spans="4:4">
      <c r="D4113" s="583"/>
    </row>
    <row r="4114" spans="4:4">
      <c r="D4114" s="583"/>
    </row>
    <row r="4115" spans="4:4">
      <c r="D4115" s="583"/>
    </row>
    <row r="4116" spans="4:4">
      <c r="D4116" s="583"/>
    </row>
    <row r="4117" spans="4:4">
      <c r="D4117" s="583"/>
    </row>
    <row r="4118" spans="4:4">
      <c r="D4118" s="583"/>
    </row>
    <row r="4119" spans="4:4">
      <c r="D4119" s="583"/>
    </row>
    <row r="4120" spans="4:4">
      <c r="D4120" s="583"/>
    </row>
    <row r="4121" spans="4:4">
      <c r="D4121" s="583"/>
    </row>
    <row r="4122" spans="4:4">
      <c r="D4122" s="583"/>
    </row>
    <row r="4123" spans="4:4">
      <c r="D4123" s="583"/>
    </row>
    <row r="4124" spans="4:4">
      <c r="D4124" s="583"/>
    </row>
    <row r="4125" spans="4:4">
      <c r="D4125" s="583"/>
    </row>
    <row r="4126" spans="4:4">
      <c r="D4126" s="583"/>
    </row>
    <row r="4127" spans="4:4">
      <c r="D4127" s="583"/>
    </row>
    <row r="4128" spans="4:4">
      <c r="D4128" s="583"/>
    </row>
    <row r="4129" spans="4:4">
      <c r="D4129" s="583"/>
    </row>
    <row r="4130" spans="4:4">
      <c r="D4130" s="583"/>
    </row>
    <row r="4131" spans="4:4">
      <c r="D4131" s="583"/>
    </row>
    <row r="4132" spans="4:4">
      <c r="D4132" s="583"/>
    </row>
    <row r="4133" spans="4:4">
      <c r="D4133" s="583"/>
    </row>
    <row r="4134" spans="4:4">
      <c r="D4134" s="583"/>
    </row>
    <row r="4135" spans="4:4">
      <c r="D4135" s="583"/>
    </row>
    <row r="4136" spans="4:4">
      <c r="D4136" s="583"/>
    </row>
    <row r="4137" spans="4:4">
      <c r="D4137" s="583"/>
    </row>
    <row r="4138" spans="4:4">
      <c r="D4138" s="583"/>
    </row>
    <row r="4139" spans="4:4">
      <c r="D4139" s="583"/>
    </row>
    <row r="4140" spans="4:4">
      <c r="D4140" s="583"/>
    </row>
    <row r="4141" spans="4:4">
      <c r="D4141" s="583"/>
    </row>
    <row r="4142" spans="4:4">
      <c r="D4142" s="583"/>
    </row>
    <row r="4143" spans="4:4">
      <c r="D4143" s="583"/>
    </row>
    <row r="4144" spans="4:4">
      <c r="D4144" s="583"/>
    </row>
    <row r="4145" spans="4:4">
      <c r="D4145" s="583"/>
    </row>
    <row r="4146" spans="4:4">
      <c r="D4146" s="583"/>
    </row>
    <row r="4147" spans="4:4">
      <c r="D4147" s="583"/>
    </row>
    <row r="4148" spans="4:4">
      <c r="D4148" s="583"/>
    </row>
    <row r="4149" spans="4:4">
      <c r="D4149" s="583"/>
    </row>
    <row r="4150" spans="4:4">
      <c r="D4150" s="583"/>
    </row>
    <row r="4151" spans="4:4">
      <c r="D4151" s="583"/>
    </row>
    <row r="4152" spans="4:4">
      <c r="D4152" s="583"/>
    </row>
    <row r="4153" spans="4:4">
      <c r="D4153" s="583"/>
    </row>
    <row r="4154" spans="4:4">
      <c r="D4154" s="583"/>
    </row>
    <row r="4155" spans="4:4">
      <c r="D4155" s="583"/>
    </row>
    <row r="4156" spans="4:4">
      <c r="D4156" s="583"/>
    </row>
    <row r="4157" spans="4:4">
      <c r="D4157" s="583"/>
    </row>
    <row r="4158" spans="4:4">
      <c r="D4158" s="583"/>
    </row>
    <row r="4159" spans="4:4">
      <c r="D4159" s="583"/>
    </row>
    <row r="4160" spans="4:4">
      <c r="D4160" s="583"/>
    </row>
    <row r="4161" spans="4:4">
      <c r="D4161" s="583"/>
    </row>
    <row r="4162" spans="4:4">
      <c r="D4162" s="583"/>
    </row>
    <row r="4163" spans="4:4">
      <c r="D4163" s="583"/>
    </row>
    <row r="4164" spans="4:4">
      <c r="D4164" s="583"/>
    </row>
    <row r="4165" spans="4:4">
      <c r="D4165" s="583"/>
    </row>
    <row r="4166" spans="4:4">
      <c r="D4166" s="583"/>
    </row>
    <row r="4167" spans="4:4">
      <c r="D4167" s="583"/>
    </row>
    <row r="4168" spans="4:4">
      <c r="D4168" s="583"/>
    </row>
    <row r="4169" spans="4:4">
      <c r="D4169" s="583"/>
    </row>
    <row r="4170" spans="4:4">
      <c r="D4170" s="583"/>
    </row>
    <row r="4171" spans="4:4">
      <c r="D4171" s="583"/>
    </row>
    <row r="4172" spans="4:4">
      <c r="D4172" s="583"/>
    </row>
    <row r="4173" spans="4:4">
      <c r="D4173" s="583"/>
    </row>
    <row r="4174" spans="4:4">
      <c r="D4174" s="583"/>
    </row>
    <row r="4175" spans="4:4">
      <c r="D4175" s="583"/>
    </row>
    <row r="4176" spans="4:4">
      <c r="D4176" s="583"/>
    </row>
    <row r="4177" spans="4:4">
      <c r="D4177" s="583"/>
    </row>
    <row r="4178" spans="4:4">
      <c r="D4178" s="583"/>
    </row>
    <row r="4179" spans="4:4">
      <c r="D4179" s="583"/>
    </row>
    <row r="4180" spans="4:4">
      <c r="D4180" s="583"/>
    </row>
    <row r="4181" spans="4:4">
      <c r="D4181" s="583"/>
    </row>
    <row r="4182" spans="4:4">
      <c r="D4182" s="583"/>
    </row>
    <row r="4183" spans="4:4">
      <c r="D4183" s="583"/>
    </row>
    <row r="4184" spans="4:4">
      <c r="D4184" s="583"/>
    </row>
    <row r="4185" spans="4:4">
      <c r="D4185" s="583"/>
    </row>
    <row r="4186" spans="4:4">
      <c r="D4186" s="583"/>
    </row>
    <row r="4187" spans="4:4">
      <c r="D4187" s="583"/>
    </row>
    <row r="4188" spans="4:4">
      <c r="D4188" s="583"/>
    </row>
    <row r="4189" spans="4:4">
      <c r="D4189" s="583"/>
    </row>
    <row r="4190" spans="4:4">
      <c r="D4190" s="583"/>
    </row>
    <row r="4191" spans="4:4">
      <c r="D4191" s="583"/>
    </row>
    <row r="4192" spans="4:4">
      <c r="D4192" s="583"/>
    </row>
    <row r="4193" spans="4:4">
      <c r="D4193" s="583"/>
    </row>
    <row r="4194" spans="4:4">
      <c r="D4194" s="583"/>
    </row>
    <row r="4195" spans="4:4">
      <c r="D4195" s="583"/>
    </row>
    <row r="4196" spans="4:4">
      <c r="D4196" s="583"/>
    </row>
    <row r="4197" spans="4:4">
      <c r="D4197" s="583"/>
    </row>
    <row r="4198" spans="4:4">
      <c r="D4198" s="583"/>
    </row>
    <row r="4199" spans="4:4">
      <c r="D4199" s="583"/>
    </row>
    <row r="4200" spans="4:4">
      <c r="D4200" s="583"/>
    </row>
    <row r="4201" spans="4:4">
      <c r="D4201" s="583"/>
    </row>
    <row r="4202" spans="4:4">
      <c r="D4202" s="583"/>
    </row>
    <row r="4203" spans="4:4">
      <c r="D4203" s="583"/>
    </row>
    <row r="4204" spans="4:4">
      <c r="D4204" s="583"/>
    </row>
    <row r="4205" spans="4:4">
      <c r="D4205" s="583"/>
    </row>
    <row r="4206" spans="4:4">
      <c r="D4206" s="583"/>
    </row>
    <row r="4207" spans="4:4">
      <c r="D4207" s="583"/>
    </row>
    <row r="4208" spans="4:4">
      <c r="D4208" s="583"/>
    </row>
    <row r="4209" spans="4:4">
      <c r="D4209" s="583"/>
    </row>
    <row r="4210" spans="4:4">
      <c r="D4210" s="583"/>
    </row>
    <row r="4211" spans="4:4">
      <c r="D4211" s="583"/>
    </row>
    <row r="4212" spans="4:4">
      <c r="D4212" s="583"/>
    </row>
    <row r="4213" spans="4:4">
      <c r="D4213" s="583"/>
    </row>
    <row r="4214" spans="4:4">
      <c r="D4214" s="583"/>
    </row>
    <row r="4215" spans="4:4">
      <c r="D4215" s="583"/>
    </row>
    <row r="4216" spans="4:4">
      <c r="D4216" s="583"/>
    </row>
    <row r="4217" spans="4:4">
      <c r="D4217" s="583"/>
    </row>
    <row r="4218" spans="4:4">
      <c r="D4218" s="583"/>
    </row>
    <row r="4219" spans="4:4">
      <c r="D4219" s="583"/>
    </row>
    <row r="4220" spans="4:4">
      <c r="D4220" s="583"/>
    </row>
    <row r="4221" spans="4:4">
      <c r="D4221" s="583"/>
    </row>
    <row r="4222" spans="4:4">
      <c r="D4222" s="583"/>
    </row>
    <row r="4223" spans="4:4">
      <c r="D4223" s="583"/>
    </row>
    <row r="4224" spans="4:4">
      <c r="D4224" s="583"/>
    </row>
    <row r="4225" spans="4:4">
      <c r="D4225" s="583"/>
    </row>
    <row r="4226" spans="4:4">
      <c r="D4226" s="583"/>
    </row>
    <row r="4227" spans="4:4">
      <c r="D4227" s="583"/>
    </row>
    <row r="4228" spans="4:4">
      <c r="D4228" s="583"/>
    </row>
    <row r="4229" spans="4:4">
      <c r="D4229" s="583"/>
    </row>
    <row r="4230" spans="4:4">
      <c r="D4230" s="583"/>
    </row>
    <row r="4231" spans="4:4">
      <c r="D4231" s="583"/>
    </row>
    <row r="4232" spans="4:4">
      <c r="D4232" s="583"/>
    </row>
    <row r="4233" spans="4:4">
      <c r="D4233" s="583"/>
    </row>
    <row r="4234" spans="4:4">
      <c r="D4234" s="583"/>
    </row>
    <row r="4235" spans="4:4">
      <c r="D4235" s="583"/>
    </row>
    <row r="4236" spans="4:4">
      <c r="D4236" s="583"/>
    </row>
    <row r="4237" spans="4:4">
      <c r="D4237" s="583"/>
    </row>
    <row r="4238" spans="4:4">
      <c r="D4238" s="583"/>
    </row>
    <row r="4239" spans="4:4">
      <c r="D4239" s="583"/>
    </row>
    <row r="4240" spans="4:4">
      <c r="D4240" s="583"/>
    </row>
    <row r="4241" spans="4:4">
      <c r="D4241" s="583"/>
    </row>
    <row r="4242" spans="4:4">
      <c r="D4242" s="583"/>
    </row>
    <row r="4243" spans="4:4">
      <c r="D4243" s="583"/>
    </row>
    <row r="4244" spans="4:4">
      <c r="D4244" s="583"/>
    </row>
    <row r="4245" spans="4:4">
      <c r="D4245" s="583"/>
    </row>
    <row r="4246" spans="4:4">
      <c r="D4246" s="583"/>
    </row>
    <row r="4247" spans="4:4">
      <c r="D4247" s="583"/>
    </row>
    <row r="4248" spans="4:4">
      <c r="D4248" s="583"/>
    </row>
    <row r="4249" spans="4:4">
      <c r="D4249" s="583"/>
    </row>
    <row r="4250" spans="4:4">
      <c r="D4250" s="583"/>
    </row>
    <row r="4251" spans="4:4">
      <c r="D4251" s="583"/>
    </row>
    <row r="4252" spans="4:4">
      <c r="D4252" s="583"/>
    </row>
    <row r="4253" spans="4:4">
      <c r="D4253" s="583"/>
    </row>
    <row r="4254" spans="4:4">
      <c r="D4254" s="583"/>
    </row>
    <row r="4255" spans="4:4">
      <c r="D4255" s="583"/>
    </row>
    <row r="4256" spans="4:4">
      <c r="D4256" s="583"/>
    </row>
    <row r="4257" spans="4:4">
      <c r="D4257" s="583"/>
    </row>
    <row r="4258" spans="4:4">
      <c r="D4258" s="583"/>
    </row>
    <row r="4259" spans="4:4">
      <c r="D4259" s="583"/>
    </row>
    <row r="4260" spans="4:4">
      <c r="D4260" s="583"/>
    </row>
    <row r="4261" spans="4:4">
      <c r="D4261" s="583"/>
    </row>
    <row r="4262" spans="4:4">
      <c r="D4262" s="583"/>
    </row>
    <row r="4263" spans="4:4">
      <c r="D4263" s="583"/>
    </row>
    <row r="4264" spans="4:4">
      <c r="D4264" s="583"/>
    </row>
    <row r="4265" spans="4:4">
      <c r="D4265" s="583"/>
    </row>
    <row r="4266" spans="4:4">
      <c r="D4266" s="583"/>
    </row>
    <row r="4267" spans="4:4">
      <c r="D4267" s="583"/>
    </row>
    <row r="4268" spans="4:4">
      <c r="D4268" s="583"/>
    </row>
    <row r="4269" spans="4:4">
      <c r="D4269" s="583"/>
    </row>
    <row r="4270" spans="4:4">
      <c r="D4270" s="583"/>
    </row>
    <row r="4271" spans="4:4">
      <c r="D4271" s="583"/>
    </row>
    <row r="4272" spans="4:4">
      <c r="D4272" s="583"/>
    </row>
    <row r="4273" spans="4:4">
      <c r="D4273" s="583"/>
    </row>
    <row r="4274" spans="4:4">
      <c r="D4274" s="583"/>
    </row>
    <row r="4275" spans="4:4">
      <c r="D4275" s="583"/>
    </row>
    <row r="4276" spans="4:4">
      <c r="D4276" s="583"/>
    </row>
    <row r="4277" spans="4:4">
      <c r="D4277" s="583"/>
    </row>
    <row r="4278" spans="4:4">
      <c r="D4278" s="583"/>
    </row>
    <row r="4279" spans="4:4">
      <c r="D4279" s="583"/>
    </row>
    <row r="4280" spans="4:4">
      <c r="D4280" s="583"/>
    </row>
    <row r="4281" spans="4:4">
      <c r="D4281" s="583"/>
    </row>
    <row r="4282" spans="4:4">
      <c r="D4282" s="583"/>
    </row>
    <row r="4283" spans="4:4">
      <c r="D4283" s="583"/>
    </row>
    <row r="4284" spans="4:4">
      <c r="D4284" s="583"/>
    </row>
    <row r="4285" spans="4:4">
      <c r="D4285" s="583"/>
    </row>
    <row r="4286" spans="4:4">
      <c r="D4286" s="583"/>
    </row>
    <row r="4287" spans="4:4">
      <c r="D4287" s="583"/>
    </row>
    <row r="4288" spans="4:4">
      <c r="D4288" s="583"/>
    </row>
    <row r="4289" spans="4:4">
      <c r="D4289" s="583"/>
    </row>
    <row r="4290" spans="4:4">
      <c r="D4290" s="583"/>
    </row>
    <row r="4291" spans="4:4">
      <c r="D4291" s="583"/>
    </row>
    <row r="4292" spans="4:4">
      <c r="D4292" s="583"/>
    </row>
    <row r="4293" spans="4:4">
      <c r="D4293" s="583"/>
    </row>
    <row r="4294" spans="4:4">
      <c r="D4294" s="583"/>
    </row>
    <row r="4295" spans="4:4">
      <c r="D4295" s="583"/>
    </row>
    <row r="4296" spans="4:4">
      <c r="D4296" s="583"/>
    </row>
    <row r="4297" spans="4:4">
      <c r="D4297" s="583"/>
    </row>
    <row r="4298" spans="4:4">
      <c r="D4298" s="583"/>
    </row>
    <row r="4299" spans="4:4">
      <c r="D4299" s="583"/>
    </row>
    <row r="4300" spans="4:4">
      <c r="D4300" s="583"/>
    </row>
    <row r="4301" spans="4:4">
      <c r="D4301" s="583"/>
    </row>
    <row r="4302" spans="4:4">
      <c r="D4302" s="583"/>
    </row>
    <row r="4303" spans="4:4">
      <c r="D4303" s="583"/>
    </row>
    <row r="4304" spans="4:4">
      <c r="D4304" s="583"/>
    </row>
    <row r="4305" spans="4:4">
      <c r="D4305" s="583"/>
    </row>
    <row r="4306" spans="4:4">
      <c r="D4306" s="583"/>
    </row>
    <row r="4307" spans="4:4">
      <c r="D4307" s="583"/>
    </row>
    <row r="4308" spans="4:4">
      <c r="D4308" s="583"/>
    </row>
    <row r="4309" spans="4:4">
      <c r="D4309" s="583"/>
    </row>
    <row r="4310" spans="4:4">
      <c r="D4310" s="583"/>
    </row>
    <row r="4311" spans="4:4">
      <c r="D4311" s="583"/>
    </row>
    <row r="4312" spans="4:4">
      <c r="D4312" s="583"/>
    </row>
    <row r="4313" spans="4:4">
      <c r="D4313" s="583"/>
    </row>
    <row r="4314" spans="4:4">
      <c r="D4314" s="583"/>
    </row>
    <row r="4315" spans="4:4">
      <c r="D4315" s="583"/>
    </row>
    <row r="4316" spans="4:4">
      <c r="D4316" s="583"/>
    </row>
    <row r="4317" spans="4:4">
      <c r="D4317" s="583"/>
    </row>
    <row r="4318" spans="4:4">
      <c r="D4318" s="583"/>
    </row>
    <row r="4319" spans="4:4">
      <c r="D4319" s="583"/>
    </row>
    <row r="4320" spans="4:4">
      <c r="D4320" s="583"/>
    </row>
    <row r="4321" spans="4:4">
      <c r="D4321" s="583"/>
    </row>
    <row r="4322" spans="4:4">
      <c r="D4322" s="583"/>
    </row>
    <row r="4323" spans="4:4">
      <c r="D4323" s="583"/>
    </row>
    <row r="4324" spans="4:4">
      <c r="D4324" s="583"/>
    </row>
    <row r="4325" spans="4:4">
      <c r="D4325" s="583"/>
    </row>
    <row r="4326" spans="4:4">
      <c r="D4326" s="583"/>
    </row>
    <row r="4327" spans="4:4">
      <c r="D4327" s="583"/>
    </row>
    <row r="4328" spans="4:4">
      <c r="D4328" s="583"/>
    </row>
    <row r="4329" spans="4:4">
      <c r="D4329" s="583"/>
    </row>
    <row r="4330" spans="4:4">
      <c r="D4330" s="583"/>
    </row>
    <row r="4331" spans="4:4">
      <c r="D4331" s="583"/>
    </row>
    <row r="4332" spans="4:4">
      <c r="D4332" s="583"/>
    </row>
    <row r="4333" spans="4:4">
      <c r="D4333" s="583"/>
    </row>
    <row r="4334" spans="4:4">
      <c r="D4334" s="583"/>
    </row>
    <row r="4335" spans="4:4">
      <c r="D4335" s="583"/>
    </row>
    <row r="4336" spans="4:4">
      <c r="D4336" s="583"/>
    </row>
    <row r="4337" spans="4:4">
      <c r="D4337" s="583"/>
    </row>
    <row r="4338" spans="4:4">
      <c r="D4338" s="583"/>
    </row>
    <row r="4339" spans="4:4">
      <c r="D4339" s="583"/>
    </row>
    <row r="4340" spans="4:4">
      <c r="D4340" s="583"/>
    </row>
    <row r="4341" spans="4:4">
      <c r="D4341" s="583"/>
    </row>
    <row r="4342" spans="4:4">
      <c r="D4342" s="583"/>
    </row>
    <row r="4343" spans="4:4">
      <c r="D4343" s="583"/>
    </row>
    <row r="4344" spans="4:4">
      <c r="D4344" s="583"/>
    </row>
    <row r="4345" spans="4:4">
      <c r="D4345" s="583"/>
    </row>
    <row r="4346" spans="4:4">
      <c r="D4346" s="583"/>
    </row>
    <row r="4347" spans="4:4">
      <c r="D4347" s="583"/>
    </row>
    <row r="4348" spans="4:4">
      <c r="D4348" s="583"/>
    </row>
    <row r="4349" spans="4:4">
      <c r="D4349" s="583"/>
    </row>
    <row r="4350" spans="4:4">
      <c r="D4350" s="583"/>
    </row>
    <row r="4351" spans="4:4">
      <c r="D4351" s="583"/>
    </row>
    <row r="4352" spans="4:4">
      <c r="D4352" s="583"/>
    </row>
    <row r="4353" spans="4:4">
      <c r="D4353" s="583"/>
    </row>
    <row r="4354" spans="4:4">
      <c r="D4354" s="583"/>
    </row>
    <row r="4355" spans="4:4">
      <c r="D4355" s="583"/>
    </row>
    <row r="4356" spans="4:4">
      <c r="D4356" s="583"/>
    </row>
    <row r="4357" spans="4:4">
      <c r="D4357" s="583"/>
    </row>
    <row r="4358" spans="4:4">
      <c r="D4358" s="583"/>
    </row>
    <row r="4359" spans="4:4">
      <c r="D4359" s="583"/>
    </row>
    <row r="4360" spans="4:4">
      <c r="D4360" s="583"/>
    </row>
    <row r="4361" spans="4:4">
      <c r="D4361" s="583"/>
    </row>
    <row r="4362" spans="4:4">
      <c r="D4362" s="583"/>
    </row>
    <row r="4363" spans="4:4">
      <c r="D4363" s="583"/>
    </row>
    <row r="4364" spans="4:4">
      <c r="D4364" s="583"/>
    </row>
    <row r="4365" spans="4:4">
      <c r="D4365" s="583"/>
    </row>
    <row r="4366" spans="4:4">
      <c r="D4366" s="583"/>
    </row>
    <row r="4367" spans="4:4">
      <c r="D4367" s="583"/>
    </row>
    <row r="4368" spans="4:4">
      <c r="D4368" s="583"/>
    </row>
    <row r="4369" spans="4:4">
      <c r="D4369" s="583"/>
    </row>
    <row r="4370" spans="4:4">
      <c r="D4370" s="583"/>
    </row>
    <row r="4371" spans="4:4">
      <c r="D4371" s="583"/>
    </row>
    <row r="4372" spans="4:4">
      <c r="D4372" s="583"/>
    </row>
    <row r="4373" spans="4:4">
      <c r="D4373" s="583"/>
    </row>
    <row r="4374" spans="4:4">
      <c r="D4374" s="583"/>
    </row>
    <row r="4375" spans="4:4">
      <c r="D4375" s="583"/>
    </row>
    <row r="4376" spans="4:4">
      <c r="D4376" s="583"/>
    </row>
    <row r="4377" spans="4:4">
      <c r="D4377" s="583"/>
    </row>
    <row r="4378" spans="4:4">
      <c r="D4378" s="583"/>
    </row>
    <row r="4379" spans="4:4">
      <c r="D4379" s="583"/>
    </row>
    <row r="4380" spans="4:4">
      <c r="D4380" s="583"/>
    </row>
    <row r="4381" spans="4:4">
      <c r="D4381" s="583"/>
    </row>
    <row r="4382" spans="4:4">
      <c r="D4382" s="583"/>
    </row>
    <row r="4383" spans="4:4">
      <c r="D4383" s="583"/>
    </row>
    <row r="4384" spans="4:4">
      <c r="D4384" s="583"/>
    </row>
    <row r="4385" spans="4:4">
      <c r="D4385" s="583"/>
    </row>
    <row r="4386" spans="4:4">
      <c r="D4386" s="583"/>
    </row>
    <row r="4387" spans="4:4">
      <c r="D4387" s="583"/>
    </row>
    <row r="4388" spans="4:4">
      <c r="D4388" s="583"/>
    </row>
    <row r="4389" spans="4:4">
      <c r="D4389" s="583"/>
    </row>
    <row r="4390" spans="4:4">
      <c r="D4390" s="583"/>
    </row>
    <row r="4391" spans="4:4">
      <c r="D4391" s="583"/>
    </row>
    <row r="4392" spans="4:4">
      <c r="D4392" s="583"/>
    </row>
    <row r="4393" spans="4:4">
      <c r="D4393" s="583"/>
    </row>
    <row r="4394" spans="4:4">
      <c r="D4394" s="583"/>
    </row>
    <row r="4395" spans="4:4">
      <c r="D4395" s="583"/>
    </row>
    <row r="4396" spans="4:4">
      <c r="D4396" s="583"/>
    </row>
    <row r="4397" spans="4:4">
      <c r="D4397" s="583"/>
    </row>
    <row r="4398" spans="4:4">
      <c r="D4398" s="583"/>
    </row>
    <row r="4399" spans="4:4">
      <c r="D4399" s="583"/>
    </row>
    <row r="4400" spans="4:4">
      <c r="D4400" s="583"/>
    </row>
    <row r="4401" spans="4:4">
      <c r="D4401" s="583"/>
    </row>
    <row r="4402" spans="4:4">
      <c r="D4402" s="583"/>
    </row>
    <row r="4403" spans="4:4">
      <c r="D4403" s="583"/>
    </row>
    <row r="4404" spans="4:4">
      <c r="D4404" s="583"/>
    </row>
    <row r="4405" spans="4:4">
      <c r="D4405" s="583"/>
    </row>
    <row r="4406" spans="4:4">
      <c r="D4406" s="583"/>
    </row>
    <row r="4407" spans="4:4">
      <c r="D4407" s="583"/>
    </row>
    <row r="4408" spans="4:4">
      <c r="D4408" s="583"/>
    </row>
    <row r="4409" spans="4:4">
      <c r="D4409" s="583"/>
    </row>
    <row r="4410" spans="4:4">
      <c r="D4410" s="583"/>
    </row>
    <row r="4411" spans="4:4">
      <c r="D4411" s="583"/>
    </row>
    <row r="4412" spans="4:4">
      <c r="D4412" s="583"/>
    </row>
    <row r="4413" spans="4:4">
      <c r="D4413" s="583"/>
    </row>
    <row r="4414" spans="4:4">
      <c r="D4414" s="583"/>
    </row>
    <row r="4415" spans="4:4">
      <c r="D4415" s="583"/>
    </row>
    <row r="4416" spans="4:4">
      <c r="D4416" s="583"/>
    </row>
    <row r="4417" spans="4:4">
      <c r="D4417" s="583"/>
    </row>
    <row r="4418" spans="4:4">
      <c r="D4418" s="583"/>
    </row>
    <row r="4419" spans="4:4">
      <c r="D4419" s="583"/>
    </row>
    <row r="4420" spans="4:4">
      <c r="D4420" s="583"/>
    </row>
    <row r="4421" spans="4:4">
      <c r="D4421" s="583"/>
    </row>
    <row r="4422" spans="4:4">
      <c r="D4422" s="583"/>
    </row>
    <row r="4423" spans="4:4">
      <c r="D4423" s="583"/>
    </row>
    <row r="4424" spans="4:4">
      <c r="D4424" s="583"/>
    </row>
    <row r="4425" spans="4:4">
      <c r="D4425" s="583"/>
    </row>
    <row r="4426" spans="4:4">
      <c r="D4426" s="583"/>
    </row>
    <row r="4427" spans="4:4">
      <c r="D4427" s="583"/>
    </row>
    <row r="4428" spans="4:4">
      <c r="D4428" s="583"/>
    </row>
    <row r="4429" spans="4:4">
      <c r="D4429" s="583"/>
    </row>
    <row r="4430" spans="4:4">
      <c r="D4430" s="583"/>
    </row>
    <row r="4431" spans="4:4">
      <c r="D4431" s="583"/>
    </row>
    <row r="4432" spans="4:4">
      <c r="D4432" s="583"/>
    </row>
    <row r="4433" spans="4:4">
      <c r="D4433" s="583"/>
    </row>
    <row r="4434" spans="4:4">
      <c r="D4434" s="583"/>
    </row>
    <row r="4435" spans="4:4">
      <c r="D4435" s="583"/>
    </row>
    <row r="4436" spans="4:4">
      <c r="D4436" s="583"/>
    </row>
    <row r="4437" spans="4:4">
      <c r="D4437" s="583"/>
    </row>
    <row r="4438" spans="4:4">
      <c r="D4438" s="583"/>
    </row>
    <row r="4439" spans="4:4">
      <c r="D4439" s="583"/>
    </row>
    <row r="4440" spans="4:4">
      <c r="D4440" s="583"/>
    </row>
    <row r="4441" spans="4:4">
      <c r="D4441" s="583"/>
    </row>
    <row r="4442" spans="4:4">
      <c r="D4442" s="583"/>
    </row>
    <row r="4443" spans="4:4">
      <c r="D4443" s="583"/>
    </row>
    <row r="4444" spans="4:4">
      <c r="D4444" s="583"/>
    </row>
    <row r="4445" spans="4:4">
      <c r="D4445" s="583"/>
    </row>
    <row r="4446" spans="4:4">
      <c r="D4446" s="583"/>
    </row>
    <row r="4447" spans="4:4">
      <c r="D4447" s="583"/>
    </row>
    <row r="4448" spans="4:4">
      <c r="D4448" s="583"/>
    </row>
    <row r="4449" spans="4:4">
      <c r="D4449" s="583"/>
    </row>
    <row r="4450" spans="4:4">
      <c r="D4450" s="583"/>
    </row>
    <row r="4451" spans="4:4">
      <c r="D4451" s="583"/>
    </row>
    <row r="4452" spans="4:4">
      <c r="D4452" s="583"/>
    </row>
    <row r="4453" spans="4:4">
      <c r="D4453" s="583"/>
    </row>
    <row r="4454" spans="4:4">
      <c r="D4454" s="583"/>
    </row>
    <row r="4455" spans="4:4">
      <c r="D4455" s="583"/>
    </row>
    <row r="4456" spans="4:4">
      <c r="D4456" s="583"/>
    </row>
    <row r="4457" spans="4:4">
      <c r="D4457" s="583"/>
    </row>
    <row r="4458" spans="4:4">
      <c r="D4458" s="583"/>
    </row>
    <row r="4459" spans="4:4">
      <c r="D4459" s="583"/>
    </row>
    <row r="4460" spans="4:4">
      <c r="D4460" s="583"/>
    </row>
    <row r="4461" spans="4:4">
      <c r="D4461" s="583"/>
    </row>
    <row r="4462" spans="4:4">
      <c r="D4462" s="583"/>
    </row>
    <row r="4463" spans="4:4">
      <c r="D4463" s="583"/>
    </row>
    <row r="4464" spans="4:4">
      <c r="D4464" s="583"/>
    </row>
    <row r="4465" spans="4:4">
      <c r="D4465" s="583"/>
    </row>
    <row r="4466" spans="4:4">
      <c r="D4466" s="583"/>
    </row>
    <row r="4467" spans="4:4">
      <c r="D4467" s="583"/>
    </row>
    <row r="4468" spans="4:4">
      <c r="D4468" s="583"/>
    </row>
    <row r="4469" spans="4:4">
      <c r="D4469" s="583"/>
    </row>
    <row r="4470" spans="4:4">
      <c r="D4470" s="583"/>
    </row>
    <row r="4471" spans="4:4">
      <c r="D4471" s="583"/>
    </row>
    <row r="4472" spans="4:4">
      <c r="D4472" s="583"/>
    </row>
    <row r="4473" spans="4:4">
      <c r="D4473" s="583"/>
    </row>
    <row r="4474" spans="4:4">
      <c r="D4474" s="583"/>
    </row>
    <row r="4475" spans="4:4">
      <c r="D4475" s="583"/>
    </row>
    <row r="4476" spans="4:4">
      <c r="D4476" s="583"/>
    </row>
    <row r="4477" spans="4:4">
      <c r="D4477" s="583"/>
    </row>
    <row r="4478" spans="4:4">
      <c r="D4478" s="583"/>
    </row>
    <row r="4479" spans="4:4">
      <c r="D4479" s="583"/>
    </row>
    <row r="4480" spans="4:4">
      <c r="D4480" s="583"/>
    </row>
    <row r="4481" spans="4:4">
      <c r="D4481" s="583"/>
    </row>
    <row r="4482" spans="4:4">
      <c r="D4482" s="583"/>
    </row>
    <row r="4483" spans="4:4">
      <c r="D4483" s="583"/>
    </row>
    <row r="4484" spans="4:4">
      <c r="D4484" s="583"/>
    </row>
    <row r="4485" spans="4:4">
      <c r="D4485" s="583"/>
    </row>
    <row r="4486" spans="4:4">
      <c r="D4486" s="583"/>
    </row>
    <row r="4487" spans="4:4">
      <c r="D4487" s="583"/>
    </row>
    <row r="4488" spans="4:4">
      <c r="D4488" s="583"/>
    </row>
    <row r="4489" spans="4:4">
      <c r="D4489" s="583"/>
    </row>
    <row r="4490" spans="4:4">
      <c r="D4490" s="583"/>
    </row>
    <row r="4491" spans="4:4">
      <c r="D4491" s="583"/>
    </row>
    <row r="4492" spans="4:4">
      <c r="D4492" s="583"/>
    </row>
    <row r="4493" spans="4:4">
      <c r="D4493" s="583"/>
    </row>
    <row r="4494" spans="4:4">
      <c r="D4494" s="583"/>
    </row>
    <row r="4495" spans="4:4">
      <c r="D4495" s="583"/>
    </row>
    <row r="4496" spans="4:4">
      <c r="D4496" s="583"/>
    </row>
    <row r="4497" spans="4:4">
      <c r="D4497" s="583"/>
    </row>
    <row r="4498" spans="4:4">
      <c r="D4498" s="583"/>
    </row>
    <row r="4499" spans="4:4">
      <c r="D4499" s="583"/>
    </row>
    <row r="4500" spans="4:4">
      <c r="D4500" s="583"/>
    </row>
    <row r="4501" spans="4:4">
      <c r="D4501" s="583"/>
    </row>
    <row r="4502" spans="4:4">
      <c r="D4502" s="583"/>
    </row>
    <row r="4503" spans="4:4">
      <c r="D4503" s="583"/>
    </row>
    <row r="4504" spans="4:4">
      <c r="D4504" s="583"/>
    </row>
    <row r="4505" spans="4:4">
      <c r="D4505" s="583"/>
    </row>
    <row r="4506" spans="4:4">
      <c r="D4506" s="583"/>
    </row>
    <row r="4507" spans="4:4">
      <c r="D4507" s="583"/>
    </row>
    <row r="4508" spans="4:4">
      <c r="D4508" s="583"/>
    </row>
    <row r="4509" spans="4:4">
      <c r="D4509" s="583"/>
    </row>
    <row r="4510" spans="4:4">
      <c r="D4510" s="583"/>
    </row>
    <row r="4511" spans="4:4">
      <c r="D4511" s="583"/>
    </row>
    <row r="4512" spans="4:4">
      <c r="D4512" s="583"/>
    </row>
    <row r="4513" spans="4:4">
      <c r="D4513" s="583"/>
    </row>
    <row r="4514" spans="4:4">
      <c r="D4514" s="583"/>
    </row>
    <row r="4515" spans="4:4">
      <c r="D4515" s="583"/>
    </row>
    <row r="4516" spans="4:4">
      <c r="D4516" s="583"/>
    </row>
    <row r="4517" spans="4:4">
      <c r="D4517" s="583"/>
    </row>
    <row r="4518" spans="4:4">
      <c r="D4518" s="583"/>
    </row>
    <row r="4519" spans="4:4">
      <c r="D4519" s="583"/>
    </row>
    <row r="4520" spans="4:4">
      <c r="D4520" s="583"/>
    </row>
    <row r="4521" spans="4:4">
      <c r="D4521" s="583"/>
    </row>
    <row r="4522" spans="4:4">
      <c r="D4522" s="583"/>
    </row>
    <row r="4523" spans="4:4">
      <c r="D4523" s="583"/>
    </row>
    <row r="4524" spans="4:4">
      <c r="D4524" s="583"/>
    </row>
    <row r="4525" spans="4:4">
      <c r="D4525" s="583"/>
    </row>
    <row r="4526" spans="4:4">
      <c r="D4526" s="583"/>
    </row>
    <row r="4527" spans="4:4">
      <c r="D4527" s="583"/>
    </row>
    <row r="4528" spans="4:4">
      <c r="D4528" s="583"/>
    </row>
    <row r="4529" spans="4:4">
      <c r="D4529" s="583"/>
    </row>
    <row r="4530" spans="4:4">
      <c r="D4530" s="583"/>
    </row>
    <row r="4531" spans="4:4">
      <c r="D4531" s="583"/>
    </row>
    <row r="4532" spans="4:4">
      <c r="D4532" s="583"/>
    </row>
    <row r="4533" spans="4:4">
      <c r="D4533" s="583"/>
    </row>
    <row r="4534" spans="4:4">
      <c r="D4534" s="583"/>
    </row>
    <row r="4535" spans="4:4">
      <c r="D4535" s="583"/>
    </row>
    <row r="4536" spans="4:4">
      <c r="D4536" s="583"/>
    </row>
    <row r="4537" spans="4:4">
      <c r="D4537" s="583"/>
    </row>
    <row r="4538" spans="4:4">
      <c r="D4538" s="583"/>
    </row>
    <row r="4539" spans="4:4">
      <c r="D4539" s="583"/>
    </row>
    <row r="4540" spans="4:4">
      <c r="D4540" s="583"/>
    </row>
    <row r="4541" spans="4:4">
      <c r="D4541" s="583"/>
    </row>
    <row r="4542" spans="4:4">
      <c r="D4542" s="583"/>
    </row>
    <row r="4543" spans="4:4">
      <c r="D4543" s="583"/>
    </row>
    <row r="4544" spans="4:4">
      <c r="D4544" s="583"/>
    </row>
    <row r="4545" spans="4:4">
      <c r="D4545" s="583"/>
    </row>
    <row r="4546" spans="4:4">
      <c r="D4546" s="583"/>
    </row>
    <row r="4547" spans="4:4">
      <c r="D4547" s="583"/>
    </row>
    <row r="4548" spans="4:4">
      <c r="D4548" s="583"/>
    </row>
    <row r="4549" spans="4:4">
      <c r="D4549" s="583"/>
    </row>
    <row r="4550" spans="4:4">
      <c r="D4550" s="583"/>
    </row>
    <row r="4551" spans="4:4">
      <c r="D4551" s="583"/>
    </row>
    <row r="4552" spans="4:4">
      <c r="D4552" s="583"/>
    </row>
    <row r="4553" spans="4:4">
      <c r="D4553" s="583"/>
    </row>
    <row r="4554" spans="4:4">
      <c r="D4554" s="583"/>
    </row>
    <row r="4555" spans="4:4">
      <c r="D4555" s="583"/>
    </row>
    <row r="4556" spans="4:4">
      <c r="D4556" s="583"/>
    </row>
    <row r="4557" spans="4:4">
      <c r="D4557" s="583"/>
    </row>
    <row r="4558" spans="4:4">
      <c r="D4558" s="583"/>
    </row>
    <row r="4559" spans="4:4">
      <c r="D4559" s="583"/>
    </row>
    <row r="4560" spans="4:4">
      <c r="D4560" s="583"/>
    </row>
    <row r="4561" spans="4:4">
      <c r="D4561" s="583"/>
    </row>
    <row r="4562" spans="4:4">
      <c r="D4562" s="583"/>
    </row>
    <row r="4563" spans="4:4">
      <c r="D4563" s="583"/>
    </row>
    <row r="4564" spans="4:4">
      <c r="D4564" s="583"/>
    </row>
    <row r="4565" spans="4:4">
      <c r="D4565" s="583"/>
    </row>
    <row r="4566" spans="4:4">
      <c r="D4566" s="583"/>
    </row>
    <row r="4567" spans="4:4">
      <c r="D4567" s="583"/>
    </row>
    <row r="4568" spans="4:4">
      <c r="D4568" s="583"/>
    </row>
    <row r="4569" spans="4:4">
      <c r="D4569" s="583"/>
    </row>
    <row r="4570" spans="4:4">
      <c r="D4570" s="583"/>
    </row>
    <row r="4571" spans="4:4">
      <c r="D4571" s="583"/>
    </row>
    <row r="4572" spans="4:4">
      <c r="D4572" s="583"/>
    </row>
    <row r="4573" spans="4:4">
      <c r="D4573" s="583"/>
    </row>
    <row r="4574" spans="4:4">
      <c r="D4574" s="583"/>
    </row>
    <row r="4575" spans="4:4">
      <c r="D4575" s="583"/>
    </row>
    <row r="4576" spans="4:4">
      <c r="D4576" s="583"/>
    </row>
    <row r="4577" spans="4:4">
      <c r="D4577" s="583"/>
    </row>
    <row r="4578" spans="4:4">
      <c r="D4578" s="583"/>
    </row>
    <row r="4579" spans="4:4">
      <c r="D4579" s="583"/>
    </row>
    <row r="4580" spans="4:4">
      <c r="D4580" s="583"/>
    </row>
    <row r="4581" spans="4:4">
      <c r="D4581" s="583"/>
    </row>
    <row r="4582" spans="4:4">
      <c r="D4582" s="583"/>
    </row>
    <row r="4583" spans="4:4">
      <c r="D4583" s="583"/>
    </row>
    <row r="4584" spans="4:4">
      <c r="D4584" s="583"/>
    </row>
    <row r="4585" spans="4:4">
      <c r="D4585" s="583"/>
    </row>
    <row r="4586" spans="4:4">
      <c r="D4586" s="583"/>
    </row>
    <row r="4587" spans="4:4">
      <c r="D4587" s="583"/>
    </row>
    <row r="4588" spans="4:4">
      <c r="D4588" s="583"/>
    </row>
    <row r="4589" spans="4:4">
      <c r="D4589" s="583"/>
    </row>
    <row r="4590" spans="4:4">
      <c r="D4590" s="583"/>
    </row>
    <row r="4591" spans="4:4">
      <c r="D4591" s="583"/>
    </row>
    <row r="4592" spans="4:4">
      <c r="D4592" s="583"/>
    </row>
    <row r="4593" spans="4:4">
      <c r="D4593" s="583"/>
    </row>
    <row r="4594" spans="4:4">
      <c r="D4594" s="583"/>
    </row>
    <row r="4595" spans="4:4">
      <c r="D4595" s="583"/>
    </row>
    <row r="4596" spans="4:4">
      <c r="D4596" s="583"/>
    </row>
    <row r="4597" spans="4:4">
      <c r="D4597" s="583"/>
    </row>
    <row r="4598" spans="4:4">
      <c r="D4598" s="583"/>
    </row>
    <row r="4599" spans="4:4">
      <c r="D4599" s="583"/>
    </row>
    <row r="4600" spans="4:4">
      <c r="D4600" s="583"/>
    </row>
    <row r="4601" spans="4:4">
      <c r="D4601" s="583"/>
    </row>
    <row r="4602" spans="4:4">
      <c r="D4602" s="583"/>
    </row>
    <row r="4603" spans="4:4">
      <c r="D4603" s="583"/>
    </row>
    <row r="4604" spans="4:4">
      <c r="D4604" s="583"/>
    </row>
    <row r="4605" spans="4:4">
      <c r="D4605" s="583"/>
    </row>
    <row r="4606" spans="4:4">
      <c r="D4606" s="583"/>
    </row>
    <row r="4607" spans="4:4">
      <c r="D4607" s="583"/>
    </row>
    <row r="4608" spans="4:4">
      <c r="D4608" s="583"/>
    </row>
    <row r="4609" spans="4:4">
      <c r="D4609" s="583"/>
    </row>
    <row r="4610" spans="4:4">
      <c r="D4610" s="583"/>
    </row>
    <row r="4611" spans="4:4">
      <c r="D4611" s="583"/>
    </row>
    <row r="4612" spans="4:4">
      <c r="D4612" s="583"/>
    </row>
    <row r="4613" spans="4:4">
      <c r="D4613" s="583"/>
    </row>
    <row r="4614" spans="4:4">
      <c r="D4614" s="583"/>
    </row>
    <row r="4615" spans="4:4">
      <c r="D4615" s="583"/>
    </row>
    <row r="4616" spans="4:4">
      <c r="D4616" s="583"/>
    </row>
    <row r="4617" spans="4:4">
      <c r="D4617" s="583"/>
    </row>
    <row r="4618" spans="4:4">
      <c r="D4618" s="583"/>
    </row>
    <row r="4619" spans="4:4">
      <c r="D4619" s="583"/>
    </row>
    <row r="4620" spans="4:4">
      <c r="D4620" s="583"/>
    </row>
    <row r="4621" spans="4:4">
      <c r="D4621" s="583"/>
    </row>
    <row r="4622" spans="4:4">
      <c r="D4622" s="583"/>
    </row>
    <row r="4623" spans="4:4">
      <c r="D4623" s="583"/>
    </row>
    <row r="4624" spans="4:4">
      <c r="D4624" s="583"/>
    </row>
    <row r="4625" spans="4:4">
      <c r="D4625" s="583"/>
    </row>
    <row r="4626" spans="4:4">
      <c r="D4626" s="583"/>
    </row>
    <row r="4627" spans="4:4">
      <c r="D4627" s="583"/>
    </row>
    <row r="4628" spans="4:4">
      <c r="D4628" s="583"/>
    </row>
    <row r="4629" spans="4:4">
      <c r="D4629" s="583"/>
    </row>
    <row r="4630" spans="4:4">
      <c r="D4630" s="583"/>
    </row>
    <row r="4631" spans="4:4">
      <c r="D4631" s="583"/>
    </row>
    <row r="4632" spans="4:4">
      <c r="D4632" s="583"/>
    </row>
    <row r="4633" spans="4:4">
      <c r="D4633" s="583"/>
    </row>
    <row r="4634" spans="4:4">
      <c r="D4634" s="583"/>
    </row>
    <row r="4635" spans="4:4">
      <c r="D4635" s="583"/>
    </row>
    <row r="4636" spans="4:4">
      <c r="D4636" s="583"/>
    </row>
    <row r="4637" spans="4:4">
      <c r="D4637" s="583"/>
    </row>
    <row r="4638" spans="4:4">
      <c r="D4638" s="583"/>
    </row>
    <row r="4639" spans="4:4">
      <c r="D4639" s="583"/>
    </row>
    <row r="4640" spans="4:4">
      <c r="D4640" s="583"/>
    </row>
    <row r="4641" spans="4:4">
      <c r="D4641" s="583"/>
    </row>
    <row r="4642" spans="4:4">
      <c r="D4642" s="583"/>
    </row>
    <row r="4643" spans="4:4">
      <c r="D4643" s="583"/>
    </row>
    <row r="4644" spans="4:4">
      <c r="D4644" s="583"/>
    </row>
    <row r="4645" spans="4:4">
      <c r="D4645" s="583"/>
    </row>
    <row r="4646" spans="4:4">
      <c r="D4646" s="583"/>
    </row>
    <row r="4647" spans="4:4">
      <c r="D4647" s="583"/>
    </row>
    <row r="4648" spans="4:4">
      <c r="D4648" s="583"/>
    </row>
    <row r="4649" spans="4:4">
      <c r="D4649" s="583"/>
    </row>
    <row r="4650" spans="4:4">
      <c r="D4650" s="583"/>
    </row>
    <row r="4651" spans="4:4">
      <c r="D4651" s="583"/>
    </row>
    <row r="4652" spans="4:4">
      <c r="D4652" s="583"/>
    </row>
    <row r="4653" spans="4:4">
      <c r="D4653" s="583"/>
    </row>
    <row r="4654" spans="4:4">
      <c r="D4654" s="583"/>
    </row>
    <row r="4655" spans="4:4">
      <c r="D4655" s="583"/>
    </row>
    <row r="4656" spans="4:4">
      <c r="D4656" s="583"/>
    </row>
    <row r="4657" spans="4:4">
      <c r="D4657" s="583"/>
    </row>
    <row r="4658" spans="4:4">
      <c r="D4658" s="583"/>
    </row>
    <row r="4659" spans="4:4">
      <c r="D4659" s="583"/>
    </row>
    <row r="4660" spans="4:4">
      <c r="D4660" s="583"/>
    </row>
    <row r="4661" spans="4:4">
      <c r="D4661" s="583"/>
    </row>
    <row r="4662" spans="4:4">
      <c r="D4662" s="583"/>
    </row>
    <row r="4663" spans="4:4">
      <c r="D4663" s="583"/>
    </row>
    <row r="4664" spans="4:4">
      <c r="D4664" s="583"/>
    </row>
    <row r="4665" spans="4:4">
      <c r="D4665" s="583"/>
    </row>
    <row r="4666" spans="4:4">
      <c r="D4666" s="583"/>
    </row>
    <row r="4667" spans="4:4">
      <c r="D4667" s="583"/>
    </row>
    <row r="4668" spans="4:4">
      <c r="D4668" s="583"/>
    </row>
    <row r="4669" spans="4:4">
      <c r="D4669" s="583"/>
    </row>
    <row r="4670" spans="4:4">
      <c r="D4670" s="583"/>
    </row>
    <row r="4671" spans="4:4">
      <c r="D4671" s="583"/>
    </row>
    <row r="4672" spans="4:4">
      <c r="D4672" s="583"/>
    </row>
    <row r="4673" spans="4:4">
      <c r="D4673" s="583"/>
    </row>
    <row r="4674" spans="4:4">
      <c r="D4674" s="583"/>
    </row>
    <row r="4675" spans="4:4">
      <c r="D4675" s="583"/>
    </row>
    <row r="4676" spans="4:4">
      <c r="D4676" s="583"/>
    </row>
    <row r="4677" spans="4:4">
      <c r="D4677" s="583"/>
    </row>
    <row r="4678" spans="4:4">
      <c r="D4678" s="583"/>
    </row>
    <row r="4679" spans="4:4">
      <c r="D4679" s="583"/>
    </row>
    <row r="4680" spans="4:4">
      <c r="D4680" s="583"/>
    </row>
    <row r="4681" spans="4:4">
      <c r="D4681" s="583"/>
    </row>
    <row r="4682" spans="4:4">
      <c r="D4682" s="583"/>
    </row>
    <row r="4683" spans="4:4">
      <c r="D4683" s="583"/>
    </row>
    <row r="4684" spans="4:4">
      <c r="D4684" s="583"/>
    </row>
    <row r="4685" spans="4:4">
      <c r="D4685" s="583"/>
    </row>
    <row r="4686" spans="4:4">
      <c r="D4686" s="583"/>
    </row>
    <row r="4687" spans="4:4">
      <c r="D4687" s="583"/>
    </row>
    <row r="4688" spans="4:4">
      <c r="D4688" s="583"/>
    </row>
    <row r="4689" spans="4:4">
      <c r="D4689" s="583"/>
    </row>
    <row r="4690" spans="4:4">
      <c r="D4690" s="583"/>
    </row>
    <row r="4691" spans="4:4">
      <c r="D4691" s="583"/>
    </row>
    <row r="4692" spans="4:4">
      <c r="D4692" s="583"/>
    </row>
    <row r="4693" spans="4:4">
      <c r="D4693" s="583"/>
    </row>
    <row r="4694" spans="4:4">
      <c r="D4694" s="583"/>
    </row>
    <row r="4695" spans="4:4">
      <c r="D4695" s="583"/>
    </row>
    <row r="4696" spans="4:4">
      <c r="D4696" s="583"/>
    </row>
    <row r="4697" spans="4:4">
      <c r="D4697" s="583"/>
    </row>
    <row r="4698" spans="4:4">
      <c r="D4698" s="583"/>
    </row>
    <row r="4699" spans="4:4">
      <c r="D4699" s="583"/>
    </row>
    <row r="4700" spans="4:4">
      <c r="D4700" s="583"/>
    </row>
    <row r="4701" spans="4:4">
      <c r="D4701" s="583"/>
    </row>
    <row r="4702" spans="4:4">
      <c r="D4702" s="583"/>
    </row>
    <row r="4703" spans="4:4">
      <c r="D4703" s="583"/>
    </row>
    <row r="4704" spans="4:4">
      <c r="D4704" s="583"/>
    </row>
    <row r="4705" spans="4:4">
      <c r="D4705" s="583"/>
    </row>
    <row r="4706" spans="4:4">
      <c r="D4706" s="583"/>
    </row>
    <row r="4707" spans="4:4">
      <c r="D4707" s="583"/>
    </row>
    <row r="4708" spans="4:4">
      <c r="D4708" s="583"/>
    </row>
    <row r="4709" spans="4:4">
      <c r="D4709" s="583"/>
    </row>
    <row r="4710" spans="4:4">
      <c r="D4710" s="583"/>
    </row>
    <row r="4711" spans="4:4">
      <c r="D4711" s="583"/>
    </row>
    <row r="4712" spans="4:4">
      <c r="D4712" s="583"/>
    </row>
    <row r="4713" spans="4:4">
      <c r="D4713" s="583"/>
    </row>
    <row r="4714" spans="4:4">
      <c r="D4714" s="583"/>
    </row>
    <row r="4715" spans="4:4">
      <c r="D4715" s="583"/>
    </row>
    <row r="4716" spans="4:4">
      <c r="D4716" s="583"/>
    </row>
    <row r="4717" spans="4:4">
      <c r="D4717" s="583"/>
    </row>
    <row r="4718" spans="4:4">
      <c r="D4718" s="583"/>
    </row>
    <row r="4719" spans="4:4">
      <c r="D4719" s="583"/>
    </row>
    <row r="4720" spans="4:4">
      <c r="D4720" s="583"/>
    </row>
    <row r="4721" spans="4:4">
      <c r="D4721" s="583"/>
    </row>
    <row r="4722" spans="4:4">
      <c r="D4722" s="583"/>
    </row>
    <row r="4723" spans="4:4">
      <c r="D4723" s="583"/>
    </row>
    <row r="4724" spans="4:4">
      <c r="D4724" s="583"/>
    </row>
    <row r="4725" spans="4:4">
      <c r="D4725" s="583"/>
    </row>
    <row r="4726" spans="4:4">
      <c r="D4726" s="583"/>
    </row>
    <row r="4727" spans="4:4">
      <c r="D4727" s="583"/>
    </row>
    <row r="4728" spans="4:4">
      <c r="D4728" s="583"/>
    </row>
    <row r="4729" spans="4:4">
      <c r="D4729" s="583"/>
    </row>
    <row r="4730" spans="4:4">
      <c r="D4730" s="583"/>
    </row>
    <row r="4731" spans="4:4">
      <c r="D4731" s="583"/>
    </row>
    <row r="4732" spans="4:4">
      <c r="D4732" s="583"/>
    </row>
    <row r="4733" spans="4:4">
      <c r="D4733" s="583"/>
    </row>
    <row r="4734" spans="4:4">
      <c r="D4734" s="583"/>
    </row>
    <row r="4735" spans="4:4">
      <c r="D4735" s="583"/>
    </row>
    <row r="4736" spans="4:4">
      <c r="D4736" s="583"/>
    </row>
    <row r="4737" spans="4:4">
      <c r="D4737" s="583"/>
    </row>
    <row r="4738" spans="4:4">
      <c r="D4738" s="583"/>
    </row>
    <row r="4739" spans="4:4">
      <c r="D4739" s="583"/>
    </row>
    <row r="4740" spans="4:4">
      <c r="D4740" s="583"/>
    </row>
    <row r="4741" spans="4:4">
      <c r="D4741" s="583"/>
    </row>
    <row r="4742" spans="4:4">
      <c r="D4742" s="583"/>
    </row>
    <row r="4743" spans="4:4">
      <c r="D4743" s="583"/>
    </row>
    <row r="4744" spans="4:4">
      <c r="D4744" s="583"/>
    </row>
    <row r="4745" spans="4:4">
      <c r="D4745" s="583"/>
    </row>
    <row r="4746" spans="4:4">
      <c r="D4746" s="583"/>
    </row>
    <row r="4747" spans="4:4">
      <c r="D4747" s="583"/>
    </row>
    <row r="4748" spans="4:4">
      <c r="D4748" s="583"/>
    </row>
    <row r="4749" spans="4:4">
      <c r="D4749" s="583"/>
    </row>
    <row r="4750" spans="4:4">
      <c r="D4750" s="583"/>
    </row>
    <row r="4751" spans="4:4">
      <c r="D4751" s="583"/>
    </row>
    <row r="4752" spans="4:4">
      <c r="D4752" s="583"/>
    </row>
    <row r="4753" spans="4:4">
      <c r="D4753" s="583"/>
    </row>
    <row r="4754" spans="4:4">
      <c r="D4754" s="583"/>
    </row>
    <row r="4755" spans="4:4">
      <c r="D4755" s="583"/>
    </row>
    <row r="4756" spans="4:4">
      <c r="D4756" s="583"/>
    </row>
  </sheetData>
  <sheetProtection algorithmName="SHA-512" hashValue="V4efaP6HpCTmZir0IzyTRrWljmygsWNNsG+6g2qR+MEDSsg5cPHgBLq87q9MQ6si0CIdNssiaJmOcgwKGExQNg==" saltValue="lE54tYwFbo9yOt3PuU7zaA==" spinCount="100000" sheet="1" objects="1" scenarios="1" selectLockedCells="1"/>
  <mergeCells count="7">
    <mergeCell ref="A57:K68"/>
    <mergeCell ref="A1:G1"/>
    <mergeCell ref="C2:K2"/>
    <mergeCell ref="C3:K3"/>
    <mergeCell ref="C4:K4"/>
    <mergeCell ref="A54:F54"/>
    <mergeCell ref="A56:C56"/>
  </mergeCells>
  <pageMargins left="0.7" right="0.7" top="0.78740157499999996" bottom="0.78740157499999996"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122"/>
  <sheetViews>
    <sheetView showGridLines="0" topLeftCell="A107" workbookViewId="0">
      <selection activeCell="I121" sqref="I121"/>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148</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s="1" customFormat="1" ht="12" customHeight="1">
      <c r="B8" s="28"/>
      <c r="D8" s="23" t="s">
        <v>153</v>
      </c>
      <c r="L8" s="28"/>
    </row>
    <row r="9" spans="2:46" s="1" customFormat="1" ht="16.5" customHeight="1">
      <c r="B9" s="28"/>
      <c r="E9" s="614" t="s">
        <v>3206</v>
      </c>
      <c r="F9" s="654"/>
      <c r="G9" s="654"/>
      <c r="H9" s="654"/>
      <c r="L9" s="28"/>
    </row>
    <row r="10" spans="2:46" s="1" customFormat="1">
      <c r="B10" s="28"/>
      <c r="L10" s="28"/>
    </row>
    <row r="11" spans="2:46" s="1" customFormat="1" ht="12" customHeight="1">
      <c r="B11" s="28"/>
      <c r="D11" s="23" t="s">
        <v>18</v>
      </c>
      <c r="F11" s="21" t="s">
        <v>1</v>
      </c>
      <c r="I11" s="23" t="s">
        <v>19</v>
      </c>
      <c r="J11" s="21" t="s">
        <v>1</v>
      </c>
      <c r="L11" s="28"/>
    </row>
    <row r="12" spans="2:46" s="1" customFormat="1" ht="12" customHeight="1">
      <c r="B12" s="28"/>
      <c r="D12" s="23" t="s">
        <v>20</v>
      </c>
      <c r="F12" s="21" t="s">
        <v>21</v>
      </c>
      <c r="I12" s="23" t="s">
        <v>22</v>
      </c>
      <c r="J12" s="48" t="str">
        <f>'Rekapitulace stavby'!AN8</f>
        <v>19. 12. 2025</v>
      </c>
      <c r="L12" s="28"/>
    </row>
    <row r="13" spans="2:46" s="1" customFormat="1" ht="10.7" customHeight="1">
      <c r="B13" s="28"/>
      <c r="L13" s="28"/>
    </row>
    <row r="14" spans="2:46" s="1" customFormat="1" ht="12" customHeight="1">
      <c r="B14" s="28"/>
      <c r="D14" s="23" t="s">
        <v>24</v>
      </c>
      <c r="I14" s="23" t="s">
        <v>25</v>
      </c>
      <c r="J14" s="21" t="s">
        <v>1</v>
      </c>
      <c r="L14" s="28"/>
    </row>
    <row r="15" spans="2:46" s="1" customFormat="1" ht="18" customHeight="1">
      <c r="B15" s="28"/>
      <c r="E15" s="21" t="s">
        <v>26</v>
      </c>
      <c r="I15" s="23" t="s">
        <v>27</v>
      </c>
      <c r="J15" s="21" t="s">
        <v>1</v>
      </c>
      <c r="L15" s="28"/>
    </row>
    <row r="16" spans="2:46" s="1" customFormat="1" ht="6.95" customHeight="1">
      <c r="B16" s="28"/>
      <c r="L16" s="28"/>
    </row>
    <row r="17" spans="2:12" s="1" customFormat="1" ht="12" customHeight="1">
      <c r="B17" s="28"/>
      <c r="D17" s="23" t="s">
        <v>28</v>
      </c>
      <c r="I17" s="23" t="s">
        <v>25</v>
      </c>
      <c r="J17" s="24" t="str">
        <f>'Rekapitulace stavby'!AN13</f>
        <v>Vyplň údaj</v>
      </c>
      <c r="L17" s="28"/>
    </row>
    <row r="18" spans="2:12" s="1" customFormat="1" ht="18" customHeight="1">
      <c r="B18" s="28"/>
      <c r="E18" s="657" t="str">
        <f>'Rekapitulace stavby'!E14</f>
        <v>Vyplň údaj</v>
      </c>
      <c r="F18" s="646"/>
      <c r="G18" s="646"/>
      <c r="H18" s="646"/>
      <c r="I18" s="23" t="s">
        <v>27</v>
      </c>
      <c r="J18" s="24" t="str">
        <f>'Rekapitulace stavby'!AN14</f>
        <v>Vyplň údaj</v>
      </c>
      <c r="L18" s="28"/>
    </row>
    <row r="19" spans="2:12" s="1" customFormat="1" ht="6.95" customHeight="1">
      <c r="B19" s="28"/>
      <c r="L19" s="28"/>
    </row>
    <row r="20" spans="2:12" s="1" customFormat="1" ht="12" customHeight="1">
      <c r="B20" s="28"/>
      <c r="D20" s="23" t="s">
        <v>30</v>
      </c>
      <c r="I20" s="23" t="s">
        <v>25</v>
      </c>
      <c r="J20" s="21" t="s">
        <v>1</v>
      </c>
      <c r="L20" s="28"/>
    </row>
    <row r="21" spans="2:12" s="1" customFormat="1" ht="18" customHeight="1">
      <c r="B21" s="28"/>
      <c r="E21" s="21" t="s">
        <v>31</v>
      </c>
      <c r="I21" s="23" t="s">
        <v>27</v>
      </c>
      <c r="J21" s="21" t="s">
        <v>1</v>
      </c>
      <c r="L21" s="28"/>
    </row>
    <row r="22" spans="2:12" s="1" customFormat="1" ht="6.95" customHeight="1">
      <c r="B22" s="28"/>
      <c r="L22" s="28"/>
    </row>
    <row r="23" spans="2:12" s="1" customFormat="1" ht="12" customHeight="1">
      <c r="B23" s="28"/>
      <c r="D23" s="23" t="s">
        <v>33</v>
      </c>
      <c r="I23" s="23" t="s">
        <v>25</v>
      </c>
      <c r="J23" s="21" t="s">
        <v>1</v>
      </c>
      <c r="L23" s="28"/>
    </row>
    <row r="24" spans="2:12" s="1" customFormat="1" ht="18" customHeight="1">
      <c r="B24" s="28"/>
      <c r="E24" s="21" t="s">
        <v>34</v>
      </c>
      <c r="I24" s="23" t="s">
        <v>27</v>
      </c>
      <c r="J24" s="21" t="s">
        <v>1</v>
      </c>
      <c r="L24" s="28"/>
    </row>
    <row r="25" spans="2:12" s="1" customFormat="1" ht="6.95" customHeight="1">
      <c r="B25" s="28"/>
      <c r="L25" s="28"/>
    </row>
    <row r="26" spans="2:12" s="1" customFormat="1" ht="12" customHeight="1">
      <c r="B26" s="28"/>
      <c r="D26" s="23" t="s">
        <v>35</v>
      </c>
      <c r="L26" s="28"/>
    </row>
    <row r="27" spans="2:12" s="7" customFormat="1" ht="16.5" customHeight="1">
      <c r="B27" s="90"/>
      <c r="E27" s="650" t="s">
        <v>1</v>
      </c>
      <c r="F27" s="650"/>
      <c r="G27" s="650"/>
      <c r="H27" s="650"/>
      <c r="L27" s="90"/>
    </row>
    <row r="28" spans="2:12" s="1" customFormat="1" ht="6.95" customHeight="1">
      <c r="B28" s="28"/>
      <c r="L28" s="28"/>
    </row>
    <row r="29" spans="2:12" s="1" customFormat="1" ht="6.95" customHeight="1">
      <c r="B29" s="28"/>
      <c r="D29" s="49"/>
      <c r="E29" s="49"/>
      <c r="F29" s="49"/>
      <c r="G29" s="49"/>
      <c r="H29" s="49"/>
      <c r="I29" s="49"/>
      <c r="J29" s="49"/>
      <c r="K29" s="49"/>
      <c r="L29" s="28"/>
    </row>
    <row r="30" spans="2:12" s="1" customFormat="1" ht="25.35" customHeight="1">
      <c r="B30" s="28"/>
      <c r="D30" s="91" t="s">
        <v>37</v>
      </c>
      <c r="J30" s="62">
        <f>ROUND(J118, 2)</f>
        <v>0</v>
      </c>
      <c r="L30" s="28"/>
    </row>
    <row r="31" spans="2:12" s="1" customFormat="1" ht="6.95" customHeight="1">
      <c r="B31" s="28"/>
      <c r="D31" s="49"/>
      <c r="E31" s="49"/>
      <c r="F31" s="49"/>
      <c r="G31" s="49"/>
      <c r="H31" s="49"/>
      <c r="I31" s="49"/>
      <c r="J31" s="49"/>
      <c r="K31" s="49"/>
      <c r="L31" s="28"/>
    </row>
    <row r="32" spans="2:12" s="1" customFormat="1" ht="14.45" customHeight="1">
      <c r="B32" s="28"/>
      <c r="F32" s="31" t="s">
        <v>39</v>
      </c>
      <c r="I32" s="31" t="s">
        <v>38</v>
      </c>
      <c r="J32" s="31" t="s">
        <v>40</v>
      </c>
      <c r="L32" s="28"/>
    </row>
    <row r="33" spans="2:12" s="1" customFormat="1" ht="14.45" customHeight="1">
      <c r="B33" s="28"/>
      <c r="D33" s="51" t="s">
        <v>41</v>
      </c>
      <c r="E33" s="23" t="s">
        <v>42</v>
      </c>
      <c r="F33" s="82">
        <f>ROUND((SUM(BE118:BE121)),  2)</f>
        <v>0</v>
      </c>
      <c r="I33" s="92">
        <v>0.21</v>
      </c>
      <c r="J33" s="82">
        <f>ROUND(((SUM(BE118:BE121))*I33),  2)</f>
        <v>0</v>
      </c>
      <c r="L33" s="28"/>
    </row>
    <row r="34" spans="2:12" s="1" customFormat="1" ht="14.45" customHeight="1">
      <c r="B34" s="28"/>
      <c r="E34" s="23" t="s">
        <v>43</v>
      </c>
      <c r="F34" s="82">
        <f>ROUND((SUM(BF118:BF121)),  2)</f>
        <v>0</v>
      </c>
      <c r="I34" s="92">
        <v>0.12</v>
      </c>
      <c r="J34" s="82">
        <f>ROUND(((SUM(BF118:BF121))*I34),  2)</f>
        <v>0</v>
      </c>
      <c r="L34" s="28"/>
    </row>
    <row r="35" spans="2:12" s="1" customFormat="1" ht="14.45" hidden="1" customHeight="1">
      <c r="B35" s="28"/>
      <c r="E35" s="23" t="s">
        <v>44</v>
      </c>
      <c r="F35" s="82">
        <f>ROUND((SUM(BG118:BG121)),  2)</f>
        <v>0</v>
      </c>
      <c r="I35" s="92">
        <v>0.21</v>
      </c>
      <c r="J35" s="82">
        <f>0</f>
        <v>0</v>
      </c>
      <c r="L35" s="28"/>
    </row>
    <row r="36" spans="2:12" s="1" customFormat="1" ht="14.45" hidden="1" customHeight="1">
      <c r="B36" s="28"/>
      <c r="E36" s="23" t="s">
        <v>45</v>
      </c>
      <c r="F36" s="82">
        <f>ROUND((SUM(BH118:BH121)),  2)</f>
        <v>0</v>
      </c>
      <c r="I36" s="92">
        <v>0.12</v>
      </c>
      <c r="J36" s="82">
        <f>0</f>
        <v>0</v>
      </c>
      <c r="L36" s="28"/>
    </row>
    <row r="37" spans="2:12" s="1" customFormat="1" ht="14.45" hidden="1" customHeight="1">
      <c r="B37" s="28"/>
      <c r="E37" s="23" t="s">
        <v>46</v>
      </c>
      <c r="F37" s="82">
        <f>ROUND((SUM(BI118:BI121)),  2)</f>
        <v>0</v>
      </c>
      <c r="I37" s="92">
        <v>0</v>
      </c>
      <c r="J37" s="82">
        <f>0</f>
        <v>0</v>
      </c>
      <c r="L37" s="28"/>
    </row>
    <row r="38" spans="2:12" s="1" customFormat="1" ht="6.95" customHeight="1">
      <c r="B38" s="28"/>
      <c r="L38" s="28"/>
    </row>
    <row r="39" spans="2:12" s="1" customFormat="1" ht="25.35" customHeight="1">
      <c r="B39" s="28"/>
      <c r="C39" s="93"/>
      <c r="D39" s="94" t="s">
        <v>47</v>
      </c>
      <c r="E39" s="53"/>
      <c r="F39" s="53"/>
      <c r="G39" s="95" t="s">
        <v>48</v>
      </c>
      <c r="H39" s="96" t="s">
        <v>49</v>
      </c>
      <c r="I39" s="53"/>
      <c r="J39" s="97">
        <f>SUM(J30:J37)</f>
        <v>0</v>
      </c>
      <c r="K39" s="98"/>
      <c r="L39" s="28"/>
    </row>
    <row r="40" spans="2:12" s="1" customFormat="1" ht="14.45" customHeight="1">
      <c r="B40" s="28"/>
      <c r="L40" s="28"/>
    </row>
    <row r="41" spans="2:12" ht="14.45" customHeight="1">
      <c r="B41" s="16"/>
      <c r="L41" s="16"/>
    </row>
    <row r="42" spans="2:12" ht="14.45" customHeight="1">
      <c r="B42" s="16"/>
      <c r="L42" s="16"/>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47" s="1" customFormat="1" ht="6.95" customHeight="1">
      <c r="B81" s="42"/>
      <c r="C81" s="43"/>
      <c r="D81" s="43"/>
      <c r="E81" s="43"/>
      <c r="F81" s="43"/>
      <c r="G81" s="43"/>
      <c r="H81" s="43"/>
      <c r="I81" s="43"/>
      <c r="J81" s="43"/>
      <c r="K81" s="43"/>
      <c r="L81" s="28"/>
    </row>
    <row r="82" spans="2:47" s="1" customFormat="1" ht="24.95" customHeight="1">
      <c r="B82" s="28"/>
      <c r="C82" s="17" t="s">
        <v>155</v>
      </c>
      <c r="L82" s="28"/>
    </row>
    <row r="83" spans="2:47" s="1" customFormat="1" ht="6.95" customHeight="1">
      <c r="B83" s="28"/>
      <c r="L83" s="28"/>
    </row>
    <row r="84" spans="2:47" s="1" customFormat="1" ht="12" customHeight="1">
      <c r="B84" s="28"/>
      <c r="C84" s="23" t="s">
        <v>16</v>
      </c>
      <c r="L84" s="28"/>
    </row>
    <row r="85" spans="2:47" s="1" customFormat="1" ht="16.5" customHeight="1">
      <c r="B85" s="28"/>
      <c r="E85" s="655" t="str">
        <f>E7</f>
        <v>Rekonstrukce a modernizace fotbalového hřiště SK Union Břevnov</v>
      </c>
      <c r="F85" s="656"/>
      <c r="G85" s="656"/>
      <c r="H85" s="656"/>
      <c r="L85" s="28"/>
    </row>
    <row r="86" spans="2:47" s="1" customFormat="1" ht="12" customHeight="1">
      <c r="B86" s="28"/>
      <c r="C86" s="23" t="s">
        <v>153</v>
      </c>
      <c r="L86" s="28"/>
    </row>
    <row r="87" spans="2:47" s="1" customFormat="1" ht="16.5" customHeight="1">
      <c r="B87" s="28"/>
      <c r="E87" s="614" t="str">
        <f>E9</f>
        <v>IO-06 - Přípojka sdělovacího vedení</v>
      </c>
      <c r="F87" s="654"/>
      <c r="G87" s="654"/>
      <c r="H87" s="654"/>
      <c r="L87" s="28"/>
    </row>
    <row r="88" spans="2:47" s="1" customFormat="1" ht="6.95" customHeight="1">
      <c r="B88" s="28"/>
      <c r="L88" s="28"/>
    </row>
    <row r="89" spans="2:47" s="1" customFormat="1" ht="12" customHeight="1">
      <c r="B89" s="28"/>
      <c r="C89" s="23" t="s">
        <v>20</v>
      </c>
      <c r="F89" s="21" t="str">
        <f>F12</f>
        <v>Praha 6</v>
      </c>
      <c r="I89" s="23" t="s">
        <v>22</v>
      </c>
      <c r="J89" s="48" t="str">
        <f>IF(J12="","",J12)</f>
        <v>19. 12. 2025</v>
      </c>
      <c r="L89" s="28"/>
    </row>
    <row r="90" spans="2:47" s="1" customFormat="1" ht="6.95" customHeight="1">
      <c r="B90" s="28"/>
      <c r="L90" s="28"/>
    </row>
    <row r="91" spans="2:47" s="1" customFormat="1" ht="25.7" customHeight="1">
      <c r="B91" s="28"/>
      <c r="C91" s="23" t="s">
        <v>24</v>
      </c>
      <c r="F91" s="21" t="str">
        <f>E15</f>
        <v>Městská část Praha 6</v>
      </c>
      <c r="I91" s="23" t="s">
        <v>30</v>
      </c>
      <c r="J91" s="26" t="str">
        <f>E21</f>
        <v>Sportovní projekty s.r.o.</v>
      </c>
      <c r="L91" s="28"/>
    </row>
    <row r="92" spans="2:47" s="1" customFormat="1" ht="15.2" customHeight="1">
      <c r="B92" s="28"/>
      <c r="C92" s="23" t="s">
        <v>28</v>
      </c>
      <c r="F92" s="21" t="str">
        <f>IF(E18="","",E18)</f>
        <v>Vyplň údaj</v>
      </c>
      <c r="I92" s="23" t="s">
        <v>33</v>
      </c>
      <c r="J92" s="26" t="str">
        <f>E24</f>
        <v>F.Pecka</v>
      </c>
      <c r="L92" s="28"/>
    </row>
    <row r="93" spans="2:47" s="1" customFormat="1" ht="10.35" customHeight="1">
      <c r="B93" s="28"/>
      <c r="L93" s="28"/>
    </row>
    <row r="94" spans="2:47" s="1" customFormat="1" ht="29.25" customHeight="1">
      <c r="B94" s="28"/>
      <c r="C94" s="101" t="s">
        <v>156</v>
      </c>
      <c r="D94" s="93"/>
      <c r="E94" s="93"/>
      <c r="F94" s="93"/>
      <c r="G94" s="93"/>
      <c r="H94" s="93"/>
      <c r="I94" s="93"/>
      <c r="J94" s="102" t="s">
        <v>157</v>
      </c>
      <c r="K94" s="93"/>
      <c r="L94" s="28"/>
    </row>
    <row r="95" spans="2:47" s="1" customFormat="1" ht="10.35" customHeight="1">
      <c r="B95" s="28"/>
      <c r="L95" s="28"/>
    </row>
    <row r="96" spans="2:47" s="1" customFormat="1" ht="22.7" customHeight="1">
      <c r="B96" s="28"/>
      <c r="C96" s="103" t="s">
        <v>158</v>
      </c>
      <c r="J96" s="62">
        <f>J118</f>
        <v>0</v>
      </c>
      <c r="L96" s="28"/>
      <c r="AU96" s="13" t="s">
        <v>159</v>
      </c>
    </row>
    <row r="97" spans="2:12" s="8" customFormat="1" ht="24.95" customHeight="1">
      <c r="B97" s="104"/>
      <c r="D97" s="105" t="s">
        <v>166</v>
      </c>
      <c r="E97" s="106"/>
      <c r="F97" s="106"/>
      <c r="G97" s="106"/>
      <c r="H97" s="106"/>
      <c r="I97" s="106"/>
      <c r="J97" s="107">
        <f>J119</f>
        <v>0</v>
      </c>
      <c r="L97" s="104"/>
    </row>
    <row r="98" spans="2:12" s="9" customFormat="1" ht="19.899999999999999" customHeight="1">
      <c r="B98" s="108"/>
      <c r="D98" s="109" t="s">
        <v>3207</v>
      </c>
      <c r="E98" s="110"/>
      <c r="F98" s="110"/>
      <c r="G98" s="110"/>
      <c r="H98" s="110"/>
      <c r="I98" s="110"/>
      <c r="J98" s="111">
        <f>J120</f>
        <v>0</v>
      </c>
      <c r="L98" s="108"/>
    </row>
    <row r="99" spans="2:12" s="1" customFormat="1" ht="21.75" customHeight="1">
      <c r="B99" s="28"/>
      <c r="L99" s="28"/>
    </row>
    <row r="100" spans="2:12" s="1" customFormat="1" ht="6.95" customHeight="1">
      <c r="B100" s="40"/>
      <c r="C100" s="41"/>
      <c r="D100" s="41"/>
      <c r="E100" s="41"/>
      <c r="F100" s="41"/>
      <c r="G100" s="41"/>
      <c r="H100" s="41"/>
      <c r="I100" s="41"/>
      <c r="J100" s="41"/>
      <c r="K100" s="41"/>
      <c r="L100" s="28"/>
    </row>
    <row r="104" spans="2:12" s="1" customFormat="1" ht="6.95" customHeight="1">
      <c r="B104" s="42"/>
      <c r="C104" s="43"/>
      <c r="D104" s="43"/>
      <c r="E104" s="43"/>
      <c r="F104" s="43"/>
      <c r="G104" s="43"/>
      <c r="H104" s="43"/>
      <c r="I104" s="43"/>
      <c r="J104" s="43"/>
      <c r="K104" s="43"/>
      <c r="L104" s="28"/>
    </row>
    <row r="105" spans="2:12" s="1" customFormat="1" ht="24.95" customHeight="1">
      <c r="B105" s="28"/>
      <c r="C105" s="17" t="s">
        <v>173</v>
      </c>
      <c r="L105" s="28"/>
    </row>
    <row r="106" spans="2:12" s="1" customFormat="1" ht="6.95" customHeight="1">
      <c r="B106" s="28"/>
      <c r="L106" s="28"/>
    </row>
    <row r="107" spans="2:12" s="1" customFormat="1" ht="12" customHeight="1">
      <c r="B107" s="28"/>
      <c r="C107" s="23" t="s">
        <v>16</v>
      </c>
      <c r="L107" s="28"/>
    </row>
    <row r="108" spans="2:12" s="1" customFormat="1" ht="16.5" customHeight="1">
      <c r="B108" s="28"/>
      <c r="E108" s="655" t="str">
        <f>E7</f>
        <v>Rekonstrukce a modernizace fotbalového hřiště SK Union Břevnov</v>
      </c>
      <c r="F108" s="656"/>
      <c r="G108" s="656"/>
      <c r="H108" s="656"/>
      <c r="L108" s="28"/>
    </row>
    <row r="109" spans="2:12" s="1" customFormat="1" ht="12" customHeight="1">
      <c r="B109" s="28"/>
      <c r="C109" s="23" t="s">
        <v>153</v>
      </c>
      <c r="L109" s="28"/>
    </row>
    <row r="110" spans="2:12" s="1" customFormat="1" ht="16.5" customHeight="1">
      <c r="B110" s="28"/>
      <c r="E110" s="614" t="str">
        <f>E9</f>
        <v>IO-06 - Přípojka sdělovacího vedení</v>
      </c>
      <c r="F110" s="654"/>
      <c r="G110" s="654"/>
      <c r="H110" s="654"/>
      <c r="L110" s="28"/>
    </row>
    <row r="111" spans="2:12" s="1" customFormat="1" ht="6.95" customHeight="1">
      <c r="B111" s="28"/>
      <c r="L111" s="28"/>
    </row>
    <row r="112" spans="2:12" s="1" customFormat="1" ht="12" customHeight="1">
      <c r="B112" s="28"/>
      <c r="C112" s="23" t="s">
        <v>20</v>
      </c>
      <c r="F112" s="21" t="str">
        <f>F12</f>
        <v>Praha 6</v>
      </c>
      <c r="I112" s="23" t="s">
        <v>22</v>
      </c>
      <c r="J112" s="48" t="str">
        <f>IF(J12="","",J12)</f>
        <v>19. 12. 2025</v>
      </c>
      <c r="L112" s="28"/>
    </row>
    <row r="113" spans="2:65" s="1" customFormat="1" ht="6.95" customHeight="1">
      <c r="B113" s="28"/>
      <c r="L113" s="28"/>
    </row>
    <row r="114" spans="2:65" s="1" customFormat="1" ht="25.7" customHeight="1">
      <c r="B114" s="28"/>
      <c r="C114" s="23" t="s">
        <v>24</v>
      </c>
      <c r="F114" s="21" t="str">
        <f>E15</f>
        <v>Městská část Praha 6</v>
      </c>
      <c r="I114" s="23" t="s">
        <v>30</v>
      </c>
      <c r="J114" s="26" t="str">
        <f>E21</f>
        <v>Sportovní projekty s.r.o.</v>
      </c>
      <c r="L114" s="28"/>
    </row>
    <row r="115" spans="2:65" s="1" customFormat="1" ht="15.2" customHeight="1">
      <c r="B115" s="28"/>
      <c r="C115" s="23" t="s">
        <v>28</v>
      </c>
      <c r="F115" s="21" t="str">
        <f>IF(E18="","",E18)</f>
        <v>Vyplň údaj</v>
      </c>
      <c r="I115" s="23" t="s">
        <v>33</v>
      </c>
      <c r="J115" s="26" t="str">
        <f>E24</f>
        <v>F.Pecka</v>
      </c>
      <c r="L115" s="28"/>
    </row>
    <row r="116" spans="2:65" s="1" customFormat="1" ht="10.35" customHeight="1">
      <c r="B116" s="28"/>
      <c r="L116" s="28"/>
    </row>
    <row r="117" spans="2:65" s="10" customFormat="1" ht="29.25" customHeight="1">
      <c r="B117" s="112"/>
      <c r="C117" s="113" t="s">
        <v>174</v>
      </c>
      <c r="D117" s="114" t="s">
        <v>62</v>
      </c>
      <c r="E117" s="114" t="s">
        <v>58</v>
      </c>
      <c r="F117" s="114" t="s">
        <v>59</v>
      </c>
      <c r="G117" s="114" t="s">
        <v>175</v>
      </c>
      <c r="H117" s="114" t="s">
        <v>176</v>
      </c>
      <c r="I117" s="114" t="s">
        <v>177</v>
      </c>
      <c r="J117" s="115" t="s">
        <v>157</v>
      </c>
      <c r="K117" s="116" t="s">
        <v>178</v>
      </c>
      <c r="L117" s="112"/>
      <c r="M117" s="55" t="s">
        <v>1</v>
      </c>
      <c r="N117" s="56" t="s">
        <v>41</v>
      </c>
      <c r="O117" s="56" t="s">
        <v>179</v>
      </c>
      <c r="P117" s="56" t="s">
        <v>180</v>
      </c>
      <c r="Q117" s="56" t="s">
        <v>181</v>
      </c>
      <c r="R117" s="56" t="s">
        <v>182</v>
      </c>
      <c r="S117" s="56" t="s">
        <v>183</v>
      </c>
      <c r="T117" s="57" t="s">
        <v>184</v>
      </c>
    </row>
    <row r="118" spans="2:65" s="1" customFormat="1" ht="22.7" customHeight="1">
      <c r="B118" s="28"/>
      <c r="C118" s="60" t="s">
        <v>185</v>
      </c>
      <c r="J118" s="117">
        <f>BK118</f>
        <v>0</v>
      </c>
      <c r="L118" s="28"/>
      <c r="M118" s="58"/>
      <c r="N118" s="49"/>
      <c r="O118" s="49"/>
      <c r="P118" s="118">
        <f>P119</f>
        <v>0</v>
      </c>
      <c r="Q118" s="49"/>
      <c r="R118" s="118">
        <f>R119</f>
        <v>0</v>
      </c>
      <c r="S118" s="49"/>
      <c r="T118" s="119">
        <f>T119</f>
        <v>0</v>
      </c>
      <c r="AT118" s="13" t="s">
        <v>76</v>
      </c>
      <c r="AU118" s="13" t="s">
        <v>159</v>
      </c>
      <c r="BK118" s="120">
        <f>BK119</f>
        <v>0</v>
      </c>
    </row>
    <row r="119" spans="2:65" s="11" customFormat="1" ht="25.9" customHeight="1">
      <c r="B119" s="121"/>
      <c r="D119" s="122" t="s">
        <v>76</v>
      </c>
      <c r="E119" s="123" t="s">
        <v>370</v>
      </c>
      <c r="F119" s="123" t="s">
        <v>371</v>
      </c>
      <c r="I119" s="124"/>
      <c r="J119" s="125">
        <f>BK119</f>
        <v>0</v>
      </c>
      <c r="L119" s="121"/>
      <c r="M119" s="126"/>
      <c r="P119" s="127">
        <f>P120</f>
        <v>0</v>
      </c>
      <c r="R119" s="127">
        <f>R120</f>
        <v>0</v>
      </c>
      <c r="T119" s="128">
        <f>T120</f>
        <v>0</v>
      </c>
      <c r="AR119" s="122" t="s">
        <v>87</v>
      </c>
      <c r="AT119" s="129" t="s">
        <v>76</v>
      </c>
      <c r="AU119" s="129" t="s">
        <v>77</v>
      </c>
      <c r="AY119" s="122" t="s">
        <v>188</v>
      </c>
      <c r="BK119" s="130">
        <f>BK120</f>
        <v>0</v>
      </c>
    </row>
    <row r="120" spans="2:65" s="11" customFormat="1" ht="22.7" customHeight="1">
      <c r="B120" s="121"/>
      <c r="D120" s="122" t="s">
        <v>76</v>
      </c>
      <c r="E120" s="131" t="s">
        <v>3208</v>
      </c>
      <c r="F120" s="131" t="s">
        <v>3209</v>
      </c>
      <c r="I120" s="124"/>
      <c r="J120" s="132">
        <f>BK120</f>
        <v>0</v>
      </c>
      <c r="L120" s="121"/>
      <c r="M120" s="126"/>
      <c r="P120" s="127">
        <f>P121</f>
        <v>0</v>
      </c>
      <c r="R120" s="127">
        <f>R121</f>
        <v>0</v>
      </c>
      <c r="T120" s="128">
        <f>T121</f>
        <v>0</v>
      </c>
      <c r="AR120" s="122" t="s">
        <v>87</v>
      </c>
      <c r="AT120" s="129" t="s">
        <v>76</v>
      </c>
      <c r="AU120" s="129" t="s">
        <v>85</v>
      </c>
      <c r="AY120" s="122" t="s">
        <v>188</v>
      </c>
      <c r="BK120" s="130">
        <f>BK121</f>
        <v>0</v>
      </c>
    </row>
    <row r="121" spans="2:65" s="1" customFormat="1" ht="16.5" customHeight="1">
      <c r="B121" s="28"/>
      <c r="C121" s="133" t="s">
        <v>85</v>
      </c>
      <c r="D121" s="133" t="s">
        <v>190</v>
      </c>
      <c r="E121" s="134" t="s">
        <v>3210</v>
      </c>
      <c r="F121" s="135" t="s">
        <v>3211</v>
      </c>
      <c r="G121" s="136" t="s">
        <v>445</v>
      </c>
      <c r="H121" s="137">
        <v>1</v>
      </c>
      <c r="I121" s="138">
        <f>SUM('IO-06'!G43)</f>
        <v>0</v>
      </c>
      <c r="J121" s="139">
        <f>ROUND(I121*H121,2)</f>
        <v>0</v>
      </c>
      <c r="K121" s="140"/>
      <c r="L121" s="28"/>
      <c r="M121" s="148" t="s">
        <v>1</v>
      </c>
      <c r="N121" s="149" t="s">
        <v>42</v>
      </c>
      <c r="O121" s="150"/>
      <c r="P121" s="151">
        <f>O121*H121</f>
        <v>0</v>
      </c>
      <c r="Q121" s="151">
        <v>0</v>
      </c>
      <c r="R121" s="151">
        <f>Q121*H121</f>
        <v>0</v>
      </c>
      <c r="S121" s="151">
        <v>0</v>
      </c>
      <c r="T121" s="152">
        <f>S121*H121</f>
        <v>0</v>
      </c>
      <c r="AR121" s="145" t="s">
        <v>251</v>
      </c>
      <c r="AT121" s="145" t="s">
        <v>190</v>
      </c>
      <c r="AU121" s="145" t="s">
        <v>87</v>
      </c>
      <c r="AY121" s="13" t="s">
        <v>188</v>
      </c>
      <c r="BE121" s="146">
        <f>IF(N121="základní",J121,0)</f>
        <v>0</v>
      </c>
      <c r="BF121" s="146">
        <f>IF(N121="snížená",J121,0)</f>
        <v>0</v>
      </c>
      <c r="BG121" s="146">
        <f>IF(N121="zákl. přenesená",J121,0)</f>
        <v>0</v>
      </c>
      <c r="BH121" s="146">
        <f>IF(N121="sníž. přenesená",J121,0)</f>
        <v>0</v>
      </c>
      <c r="BI121" s="146">
        <f>IF(N121="nulová",J121,0)</f>
        <v>0</v>
      </c>
      <c r="BJ121" s="13" t="s">
        <v>85</v>
      </c>
      <c r="BK121" s="146">
        <f>ROUND(I121*H121,2)</f>
        <v>0</v>
      </c>
      <c r="BL121" s="13" t="s">
        <v>251</v>
      </c>
      <c r="BM121" s="145" t="s">
        <v>3212</v>
      </c>
    </row>
    <row r="122" spans="2:65" s="1" customFormat="1" ht="6.95" customHeight="1">
      <c r="B122" s="40"/>
      <c r="C122" s="41"/>
      <c r="D122" s="41"/>
      <c r="E122" s="41"/>
      <c r="F122" s="41"/>
      <c r="G122" s="41"/>
      <c r="H122" s="41"/>
      <c r="I122" s="41"/>
      <c r="J122" s="41"/>
      <c r="K122" s="41"/>
      <c r="L122" s="28"/>
    </row>
  </sheetData>
  <sheetProtection algorithmName="SHA-512" hashValue="NwC2pZLM/ZTN98NmPpyT5bsHBz95NdJO/LciUpcy3RcHHpBFWNu73Wokbw9ohbJqWJ0aKoxPZ+kIVfbMaNduDQ==" saltValue="9QNR0LIyN/cPBreERiapqpuAyMc3/DNp8ycFipxXHTj3HaIin+EatD7sudL8L3nay5aL4FET03ChBNiIn5L+Xg==" spinCount="100000" sheet="1" objects="1" scenarios="1" formatColumns="0" formatRows="0" autoFilter="0"/>
  <autoFilter ref="C117:K121"/>
  <mergeCells count="9">
    <mergeCell ref="E87:H87"/>
    <mergeCell ref="E108:H108"/>
    <mergeCell ref="E110:H11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4745"/>
  <sheetViews>
    <sheetView workbookViewId="0">
      <selection activeCell="J11" sqref="J11"/>
    </sheetView>
  </sheetViews>
  <sheetFormatPr defaultRowHeight="11.25" outlineLevelRow="1"/>
  <cols>
    <col min="1" max="1" width="4.1640625" style="249" customWidth="1"/>
    <col min="2" max="2" width="15.33203125" style="582" customWidth="1"/>
    <col min="3" max="3" width="46.83203125" style="582" customWidth="1"/>
    <col min="4" max="4" width="5.83203125" style="249" customWidth="1"/>
    <col min="5" max="5" width="11.83203125" style="249" customWidth="1"/>
    <col min="6" max="6" width="12" style="249" customWidth="1"/>
    <col min="7" max="7" width="12.5" style="249" customWidth="1"/>
    <col min="8" max="8" width="11.33203125" style="249" customWidth="1"/>
    <col min="9" max="9" width="10.5" style="249" customWidth="1"/>
    <col min="10" max="10" width="11.5" style="249" customWidth="1"/>
    <col min="11" max="11" width="14.6640625" style="249" bestFit="1" customWidth="1"/>
    <col min="12" max="12" width="5.83203125" style="249" hidden="1" customWidth="1"/>
    <col min="13" max="13" width="14.6640625" style="249" hidden="1" customWidth="1"/>
    <col min="14" max="14" width="16.83203125" style="584" hidden="1" customWidth="1"/>
    <col min="15" max="15" width="13.1640625" style="249" customWidth="1"/>
    <col min="16" max="18" width="9.33203125" style="249"/>
    <col min="19" max="19" width="0" style="249" hidden="1" customWidth="1"/>
    <col min="20" max="20" width="9.33203125" style="249"/>
    <col min="21" max="31" width="0" style="249" hidden="1" customWidth="1"/>
    <col min="32" max="16384" width="9.33203125" style="249"/>
  </cols>
  <sheetData>
    <row r="1" spans="1:50" ht="15.75" customHeight="1">
      <c r="A1" s="707" t="s">
        <v>3217</v>
      </c>
      <c r="B1" s="707"/>
      <c r="C1" s="707"/>
      <c r="D1" s="707"/>
      <c r="E1" s="707"/>
      <c r="F1" s="707"/>
      <c r="G1" s="707"/>
      <c r="W1" s="249" t="s">
        <v>3887</v>
      </c>
    </row>
    <row r="2" spans="1:50" ht="24.95" customHeight="1">
      <c r="A2" s="596" t="s">
        <v>3218</v>
      </c>
      <c r="B2" s="597" t="str">
        <f>[6]Stavba!CisloStavby</f>
        <v>0001</v>
      </c>
      <c r="C2" s="708" t="str">
        <f>[6]Stavba!E2</f>
        <v>UNION Břevnov</v>
      </c>
      <c r="D2" s="709"/>
      <c r="E2" s="709"/>
      <c r="F2" s="709"/>
      <c r="G2" s="709"/>
      <c r="H2" s="709"/>
      <c r="I2" s="709"/>
      <c r="J2" s="709"/>
      <c r="K2" s="710"/>
    </row>
    <row r="3" spans="1:50" ht="24.95" customHeight="1">
      <c r="A3" s="596" t="s">
        <v>3219</v>
      </c>
      <c r="B3" s="597" t="str">
        <f>cisloobjektu</f>
        <v>25.011</v>
      </c>
      <c r="C3" s="708" t="str">
        <f>[6]Stavba!E3</f>
        <v>IO-06 PŘÍPOJKA SDĚLOVACÍHO VEDENÍ</v>
      </c>
      <c r="D3" s="709"/>
      <c r="E3" s="709"/>
      <c r="F3" s="709"/>
      <c r="G3" s="709"/>
      <c r="H3" s="709"/>
      <c r="I3" s="709"/>
      <c r="J3" s="709"/>
      <c r="K3" s="710"/>
    </row>
    <row r="4" spans="1:50" ht="24.95" customHeight="1">
      <c r="A4" s="598" t="s">
        <v>3220</v>
      </c>
      <c r="B4" s="599" t="str">
        <f>CisloStavebnihoRozpoctu</f>
        <v>01</v>
      </c>
      <c r="C4" s="711" t="str">
        <f>[6]Stavba!E4</f>
        <v>projektový rozpočet</v>
      </c>
      <c r="D4" s="712"/>
      <c r="E4" s="712"/>
      <c r="F4" s="712"/>
      <c r="G4" s="712"/>
      <c r="H4" s="712"/>
      <c r="I4" s="712"/>
      <c r="J4" s="712"/>
      <c r="K4" s="713"/>
    </row>
    <row r="5" spans="1:50">
      <c r="D5" s="583"/>
    </row>
    <row r="6" spans="1:50" ht="22.5">
      <c r="A6" s="600" t="s">
        <v>3221</v>
      </c>
      <c r="B6" s="601" t="s">
        <v>3222</v>
      </c>
      <c r="C6" s="601" t="s">
        <v>3223</v>
      </c>
      <c r="D6" s="602" t="s">
        <v>175</v>
      </c>
      <c r="E6" s="600" t="s">
        <v>176</v>
      </c>
      <c r="F6" s="603" t="s">
        <v>3888</v>
      </c>
      <c r="G6" s="600" t="s">
        <v>3226</v>
      </c>
      <c r="H6" s="604" t="s">
        <v>3227</v>
      </c>
      <c r="I6" s="604" t="s">
        <v>3228</v>
      </c>
      <c r="J6" s="604" t="s">
        <v>3229</v>
      </c>
      <c r="K6" s="604" t="s">
        <v>3230</v>
      </c>
      <c r="L6" s="604" t="s">
        <v>41</v>
      </c>
      <c r="M6" s="604" t="s">
        <v>47</v>
      </c>
      <c r="N6" s="604" t="s">
        <v>3523</v>
      </c>
    </row>
    <row r="7" spans="1:50" hidden="1">
      <c r="A7" s="605"/>
      <c r="B7" s="606"/>
      <c r="C7" s="606"/>
      <c r="D7" s="607"/>
      <c r="E7" s="608"/>
      <c r="F7" s="609"/>
      <c r="G7" s="609"/>
      <c r="H7" s="609"/>
      <c r="I7" s="609"/>
      <c r="J7" s="609"/>
      <c r="K7" s="609"/>
      <c r="L7" s="609"/>
      <c r="M7" s="609"/>
      <c r="N7" s="610"/>
    </row>
    <row r="8" spans="1:50" ht="12.75">
      <c r="A8" s="587" t="s">
        <v>3232</v>
      </c>
      <c r="B8" s="588" t="s">
        <v>3233</v>
      </c>
      <c r="C8" s="589" t="s">
        <v>3889</v>
      </c>
      <c r="D8" s="590"/>
      <c r="E8" s="611"/>
      <c r="F8" s="592"/>
      <c r="G8" s="592">
        <f>SUMIF(W9:W14,"&lt;&gt;NOR",G9:G14)</f>
        <v>0</v>
      </c>
      <c r="H8" s="592"/>
      <c r="I8" s="592">
        <f>SUM(I9:I14)</f>
        <v>0</v>
      </c>
      <c r="J8" s="592"/>
      <c r="K8" s="593">
        <f>SUM(K9:K14)</f>
        <v>0</v>
      </c>
      <c r="L8" s="594"/>
      <c r="M8" s="594">
        <f>SUM(M9:M14)</f>
        <v>0</v>
      </c>
      <c r="N8" s="595"/>
      <c r="W8" s="249" t="s">
        <v>3882</v>
      </c>
    </row>
    <row r="9" spans="1:50" ht="12.75" customHeight="1" outlineLevel="1">
      <c r="A9" s="477">
        <v>1</v>
      </c>
      <c r="B9" s="478"/>
      <c r="C9" s="479" t="s">
        <v>3959</v>
      </c>
      <c r="D9" s="480" t="s">
        <v>218</v>
      </c>
      <c r="E9" s="481">
        <v>25</v>
      </c>
      <c r="F9" s="475">
        <f t="shared" ref="F9:F14" si="0">H9+J9</f>
        <v>0</v>
      </c>
      <c r="G9" s="475">
        <f t="shared" ref="G9:G14" si="1">ROUND(E9*F9,2)</f>
        <v>0</v>
      </c>
      <c r="H9" s="468"/>
      <c r="I9" s="475">
        <f t="shared" ref="I9:I14" si="2">ROUND(E9*H9,2)</f>
        <v>0</v>
      </c>
      <c r="J9" s="468"/>
      <c r="K9" s="470">
        <f t="shared" ref="K9:K14" si="3">ROUND(E9*J9,2)</f>
        <v>0</v>
      </c>
      <c r="L9" s="471">
        <v>21</v>
      </c>
      <c r="M9" s="471">
        <f t="shared" ref="M9:M14" si="4">G9*(1+L9/100)</f>
        <v>0</v>
      </c>
      <c r="N9" s="585"/>
      <c r="O9" s="586"/>
      <c r="P9" s="586"/>
      <c r="Q9" s="586"/>
      <c r="R9" s="586"/>
      <c r="S9" s="586"/>
      <c r="T9" s="586"/>
      <c r="U9" s="586"/>
      <c r="V9" s="586"/>
      <c r="W9" s="586" t="s">
        <v>3883</v>
      </c>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6"/>
    </row>
    <row r="10" spans="1:50" outlineLevel="1">
      <c r="A10" s="477">
        <v>2</v>
      </c>
      <c r="B10" s="478"/>
      <c r="C10" s="479" t="s">
        <v>3960</v>
      </c>
      <c r="D10" s="480" t="s">
        <v>193</v>
      </c>
      <c r="E10" s="481">
        <v>2</v>
      </c>
      <c r="F10" s="475">
        <f t="shared" si="0"/>
        <v>0</v>
      </c>
      <c r="G10" s="475">
        <f t="shared" si="1"/>
        <v>0</v>
      </c>
      <c r="H10" s="468"/>
      <c r="I10" s="475">
        <f t="shared" si="2"/>
        <v>0</v>
      </c>
      <c r="J10" s="468"/>
      <c r="K10" s="470">
        <f t="shared" si="3"/>
        <v>0</v>
      </c>
      <c r="L10" s="471">
        <v>21</v>
      </c>
      <c r="M10" s="471">
        <f t="shared" si="4"/>
        <v>0</v>
      </c>
      <c r="N10" s="585"/>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6"/>
      <c r="AL10" s="586"/>
      <c r="AM10" s="586"/>
      <c r="AN10" s="586"/>
      <c r="AO10" s="586"/>
      <c r="AP10" s="586"/>
      <c r="AQ10" s="586"/>
      <c r="AR10" s="586"/>
      <c r="AS10" s="586"/>
      <c r="AT10" s="586"/>
      <c r="AU10" s="586"/>
      <c r="AV10" s="586"/>
      <c r="AW10" s="586"/>
      <c r="AX10" s="586"/>
    </row>
    <row r="11" spans="1:50" ht="22.5" outlineLevel="1">
      <c r="A11" s="477">
        <v>3</v>
      </c>
      <c r="B11" s="478"/>
      <c r="C11" s="479" t="s">
        <v>3961</v>
      </c>
      <c r="D11" s="480" t="s">
        <v>218</v>
      </c>
      <c r="E11" s="481">
        <v>22</v>
      </c>
      <c r="F11" s="475">
        <f t="shared" si="0"/>
        <v>0</v>
      </c>
      <c r="G11" s="475">
        <f t="shared" si="1"/>
        <v>0</v>
      </c>
      <c r="H11" s="468"/>
      <c r="I11" s="475">
        <f t="shared" si="2"/>
        <v>0</v>
      </c>
      <c r="J11" s="468"/>
      <c r="K11" s="470">
        <f t="shared" si="3"/>
        <v>0</v>
      </c>
      <c r="L11" s="471">
        <v>21</v>
      </c>
      <c r="M11" s="471">
        <f t="shared" si="4"/>
        <v>0</v>
      </c>
      <c r="N11" s="585"/>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6"/>
      <c r="AL11" s="586"/>
      <c r="AM11" s="586"/>
      <c r="AN11" s="586"/>
      <c r="AO11" s="586"/>
      <c r="AP11" s="586"/>
      <c r="AQ11" s="586"/>
      <c r="AR11" s="586"/>
      <c r="AS11" s="586"/>
      <c r="AT11" s="586"/>
      <c r="AU11" s="586"/>
      <c r="AV11" s="586"/>
      <c r="AW11" s="586"/>
      <c r="AX11" s="586"/>
    </row>
    <row r="12" spans="1:50" ht="22.5" outlineLevel="1">
      <c r="A12" s="477">
        <v>4</v>
      </c>
      <c r="B12" s="478"/>
      <c r="C12" s="479" t="s">
        <v>3962</v>
      </c>
      <c r="D12" s="480" t="s">
        <v>218</v>
      </c>
      <c r="E12" s="481">
        <v>54</v>
      </c>
      <c r="F12" s="475">
        <f t="shared" si="0"/>
        <v>0</v>
      </c>
      <c r="G12" s="475">
        <f t="shared" si="1"/>
        <v>0</v>
      </c>
      <c r="H12" s="468"/>
      <c r="I12" s="475">
        <f t="shared" si="2"/>
        <v>0</v>
      </c>
      <c r="J12" s="468"/>
      <c r="K12" s="470">
        <f t="shared" si="3"/>
        <v>0</v>
      </c>
      <c r="L12" s="471">
        <v>21</v>
      </c>
      <c r="M12" s="471">
        <f t="shared" si="4"/>
        <v>0</v>
      </c>
      <c r="N12" s="585"/>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6"/>
    </row>
    <row r="13" spans="1:50" outlineLevel="1">
      <c r="A13" s="477">
        <v>5</v>
      </c>
      <c r="B13" s="478"/>
      <c r="C13" s="479" t="s">
        <v>3903</v>
      </c>
      <c r="D13" s="480" t="s">
        <v>445</v>
      </c>
      <c r="E13" s="481">
        <v>1</v>
      </c>
      <c r="F13" s="475">
        <f t="shared" si="0"/>
        <v>0</v>
      </c>
      <c r="G13" s="475">
        <f t="shared" si="1"/>
        <v>0</v>
      </c>
      <c r="H13" s="468"/>
      <c r="I13" s="475">
        <f t="shared" si="2"/>
        <v>0</v>
      </c>
      <c r="J13" s="468"/>
      <c r="K13" s="470">
        <f t="shared" si="3"/>
        <v>0</v>
      </c>
      <c r="L13" s="471">
        <v>21</v>
      </c>
      <c r="M13" s="471">
        <f t="shared" si="4"/>
        <v>0</v>
      </c>
      <c r="N13" s="585"/>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586"/>
      <c r="AL13" s="586"/>
      <c r="AM13" s="586"/>
      <c r="AN13" s="586"/>
      <c r="AO13" s="586"/>
      <c r="AP13" s="586"/>
      <c r="AQ13" s="586"/>
      <c r="AR13" s="586"/>
      <c r="AS13" s="586"/>
      <c r="AT13" s="586"/>
      <c r="AU13" s="586"/>
      <c r="AV13" s="586"/>
      <c r="AW13" s="586"/>
      <c r="AX13" s="586"/>
    </row>
    <row r="14" spans="1:50" outlineLevel="1">
      <c r="A14" s="477">
        <v>6</v>
      </c>
      <c r="B14" s="478"/>
      <c r="C14" s="479" t="s">
        <v>3904</v>
      </c>
      <c r="D14" s="480" t="s">
        <v>3792</v>
      </c>
      <c r="E14" s="481">
        <v>1</v>
      </c>
      <c r="F14" s="475">
        <f t="shared" si="0"/>
        <v>0</v>
      </c>
      <c r="G14" s="475">
        <f t="shared" si="1"/>
        <v>0</v>
      </c>
      <c r="H14" s="468"/>
      <c r="I14" s="475">
        <f t="shared" si="2"/>
        <v>0</v>
      </c>
      <c r="J14" s="468"/>
      <c r="K14" s="470">
        <f t="shared" si="3"/>
        <v>0</v>
      </c>
      <c r="L14" s="471">
        <v>21</v>
      </c>
      <c r="M14" s="471">
        <f t="shared" si="4"/>
        <v>0</v>
      </c>
      <c r="N14" s="585"/>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6"/>
      <c r="AL14" s="586"/>
      <c r="AM14" s="586"/>
      <c r="AN14" s="586"/>
      <c r="AO14" s="586"/>
      <c r="AP14" s="586"/>
      <c r="AQ14" s="586"/>
      <c r="AR14" s="586"/>
      <c r="AS14" s="586"/>
      <c r="AT14" s="586"/>
      <c r="AU14" s="586"/>
      <c r="AV14" s="586"/>
      <c r="AW14" s="586"/>
      <c r="AX14" s="586"/>
    </row>
    <row r="15" spans="1:50" ht="12.75">
      <c r="A15" s="587" t="s">
        <v>3232</v>
      </c>
      <c r="B15" s="588" t="s">
        <v>3262</v>
      </c>
      <c r="C15" s="589" t="s">
        <v>3263</v>
      </c>
      <c r="D15" s="590"/>
      <c r="E15" s="591"/>
      <c r="F15" s="592"/>
      <c r="G15" s="592">
        <f>SUMIF(W16:W24,"&lt;&gt;NOR",G16:G24)</f>
        <v>0</v>
      </c>
      <c r="H15" s="592"/>
      <c r="I15" s="592">
        <f>SUM(I16:I24)</f>
        <v>0</v>
      </c>
      <c r="J15" s="592"/>
      <c r="K15" s="593">
        <f>SUM(K16:K24)</f>
        <v>0</v>
      </c>
      <c r="L15" s="594"/>
      <c r="M15" s="594">
        <f>SUM(M16:M24)</f>
        <v>0</v>
      </c>
      <c r="N15" s="595"/>
      <c r="W15" s="249" t="s">
        <v>3882</v>
      </c>
    </row>
    <row r="16" spans="1:50" outlineLevel="1">
      <c r="A16" s="477">
        <v>7</v>
      </c>
      <c r="B16" s="478" t="s">
        <v>3830</v>
      </c>
      <c r="C16" s="479" t="s">
        <v>3831</v>
      </c>
      <c r="D16" s="480" t="s">
        <v>193</v>
      </c>
      <c r="E16" s="481">
        <v>1</v>
      </c>
      <c r="F16" s="475">
        <f t="shared" ref="F16:F24" si="5">H16+J16</f>
        <v>0</v>
      </c>
      <c r="G16" s="475">
        <f t="shared" ref="G16:G24" si="6">ROUND(E16*F16,2)</f>
        <v>0</v>
      </c>
      <c r="H16" s="468"/>
      <c r="I16" s="475">
        <f t="shared" ref="I16:I24" si="7">ROUND(E16*H16,2)</f>
        <v>0</v>
      </c>
      <c r="J16" s="468"/>
      <c r="K16" s="470">
        <f t="shared" ref="K16:K24" si="8">ROUND(E16*J16,2)</f>
        <v>0</v>
      </c>
      <c r="L16" s="471">
        <v>21</v>
      </c>
      <c r="M16" s="471">
        <f t="shared" ref="M16:M24" si="9">G16*(1+L16/100)</f>
        <v>0</v>
      </c>
      <c r="N16" s="585"/>
      <c r="O16" s="586"/>
      <c r="P16" s="586"/>
      <c r="Q16" s="586"/>
      <c r="R16" s="586"/>
      <c r="S16" s="586"/>
      <c r="T16" s="586"/>
      <c r="U16" s="586"/>
      <c r="V16" s="586"/>
      <c r="W16" s="586" t="s">
        <v>3883</v>
      </c>
      <c r="X16" s="586"/>
      <c r="Y16" s="586"/>
      <c r="Z16" s="586"/>
      <c r="AA16" s="586"/>
      <c r="AB16" s="586"/>
      <c r="AC16" s="586"/>
      <c r="AD16" s="586"/>
      <c r="AE16" s="586"/>
      <c r="AF16" s="586"/>
      <c r="AG16" s="586"/>
      <c r="AH16" s="586"/>
      <c r="AI16" s="586"/>
      <c r="AJ16" s="586"/>
      <c r="AK16" s="586"/>
      <c r="AL16" s="586"/>
      <c r="AM16" s="586"/>
      <c r="AN16" s="586"/>
      <c r="AO16" s="586"/>
      <c r="AP16" s="586"/>
      <c r="AQ16" s="586"/>
      <c r="AR16" s="586"/>
      <c r="AS16" s="586"/>
      <c r="AT16" s="586"/>
      <c r="AU16" s="586"/>
      <c r="AV16" s="586"/>
      <c r="AW16" s="586"/>
      <c r="AX16" s="586"/>
    </row>
    <row r="17" spans="1:50" outlineLevel="1">
      <c r="A17" s="477">
        <v>8</v>
      </c>
      <c r="B17" s="478" t="s">
        <v>3832</v>
      </c>
      <c r="C17" s="479" t="s">
        <v>3833</v>
      </c>
      <c r="D17" s="480" t="s">
        <v>193</v>
      </c>
      <c r="E17" s="481">
        <v>1</v>
      </c>
      <c r="F17" s="475">
        <f t="shared" si="5"/>
        <v>0</v>
      </c>
      <c r="G17" s="475">
        <f t="shared" si="6"/>
        <v>0</v>
      </c>
      <c r="H17" s="468"/>
      <c r="I17" s="475">
        <f t="shared" si="7"/>
        <v>0</v>
      </c>
      <c r="J17" s="468"/>
      <c r="K17" s="470">
        <f t="shared" si="8"/>
        <v>0</v>
      </c>
      <c r="L17" s="471">
        <v>21</v>
      </c>
      <c r="M17" s="471">
        <f t="shared" si="9"/>
        <v>0</v>
      </c>
      <c r="N17" s="585"/>
      <c r="O17" s="586"/>
      <c r="P17" s="586"/>
      <c r="Q17" s="586"/>
      <c r="R17" s="586"/>
      <c r="S17" s="586"/>
      <c r="T17" s="586"/>
      <c r="U17" s="586"/>
      <c r="V17" s="586"/>
      <c r="W17" s="586" t="s">
        <v>3883</v>
      </c>
      <c r="X17" s="586"/>
      <c r="Y17" s="586"/>
      <c r="Z17" s="586"/>
      <c r="AA17" s="586"/>
      <c r="AB17" s="586"/>
      <c r="AC17" s="586"/>
      <c r="AD17" s="586"/>
      <c r="AE17" s="586"/>
      <c r="AF17" s="586"/>
      <c r="AG17" s="586"/>
      <c r="AH17" s="586"/>
      <c r="AI17" s="586"/>
      <c r="AJ17" s="586"/>
      <c r="AK17" s="586"/>
      <c r="AL17" s="586"/>
      <c r="AM17" s="586"/>
      <c r="AN17" s="586"/>
      <c r="AO17" s="586"/>
      <c r="AP17" s="586"/>
      <c r="AQ17" s="586"/>
      <c r="AR17" s="586"/>
      <c r="AS17" s="586"/>
      <c r="AT17" s="586"/>
      <c r="AU17" s="586"/>
      <c r="AV17" s="586"/>
      <c r="AW17" s="586"/>
      <c r="AX17" s="586"/>
    </row>
    <row r="18" spans="1:50" ht="22.5" outlineLevel="1">
      <c r="A18" s="477">
        <v>9</v>
      </c>
      <c r="B18" s="478" t="s">
        <v>3909</v>
      </c>
      <c r="C18" s="479" t="s">
        <v>3910</v>
      </c>
      <c r="D18" s="480" t="s">
        <v>193</v>
      </c>
      <c r="E18" s="481">
        <v>1</v>
      </c>
      <c r="F18" s="475">
        <f t="shared" si="5"/>
        <v>0</v>
      </c>
      <c r="G18" s="475">
        <f t="shared" si="6"/>
        <v>0</v>
      </c>
      <c r="H18" s="468"/>
      <c r="I18" s="475">
        <f t="shared" si="7"/>
        <v>0</v>
      </c>
      <c r="J18" s="468"/>
      <c r="K18" s="470">
        <f t="shared" si="8"/>
        <v>0</v>
      </c>
      <c r="L18" s="471">
        <v>21</v>
      </c>
      <c r="M18" s="471">
        <f t="shared" si="9"/>
        <v>0</v>
      </c>
      <c r="N18" s="585"/>
      <c r="O18" s="586"/>
      <c r="P18" s="586"/>
      <c r="Q18" s="586"/>
      <c r="R18" s="586"/>
      <c r="S18" s="586"/>
      <c r="T18" s="586"/>
      <c r="U18" s="586"/>
      <c r="V18" s="586"/>
      <c r="W18" s="586" t="s">
        <v>3883</v>
      </c>
      <c r="X18" s="586"/>
      <c r="Y18" s="586"/>
      <c r="Z18" s="586"/>
      <c r="AA18" s="586"/>
      <c r="AB18" s="586"/>
      <c r="AC18" s="586"/>
      <c r="AD18" s="586"/>
      <c r="AE18" s="586"/>
      <c r="AF18" s="586"/>
      <c r="AG18" s="586"/>
      <c r="AH18" s="586"/>
      <c r="AI18" s="586"/>
      <c r="AJ18" s="586"/>
      <c r="AK18" s="586"/>
      <c r="AL18" s="586"/>
      <c r="AM18" s="586"/>
      <c r="AN18" s="586"/>
      <c r="AO18" s="586"/>
      <c r="AP18" s="586"/>
      <c r="AQ18" s="586"/>
      <c r="AR18" s="586"/>
      <c r="AS18" s="586"/>
      <c r="AT18" s="586"/>
      <c r="AU18" s="586"/>
      <c r="AV18" s="586"/>
      <c r="AW18" s="586"/>
      <c r="AX18" s="586"/>
    </row>
    <row r="19" spans="1:50" outlineLevel="1">
      <c r="A19" s="477">
        <v>10</v>
      </c>
      <c r="B19" s="478" t="s">
        <v>3834</v>
      </c>
      <c r="C19" s="479" t="s">
        <v>3835</v>
      </c>
      <c r="D19" s="480" t="s">
        <v>218</v>
      </c>
      <c r="E19" s="481">
        <v>22</v>
      </c>
      <c r="F19" s="475">
        <f t="shared" si="5"/>
        <v>0</v>
      </c>
      <c r="G19" s="475">
        <f t="shared" si="6"/>
        <v>0</v>
      </c>
      <c r="H19" s="468"/>
      <c r="I19" s="475">
        <f t="shared" si="7"/>
        <v>0</v>
      </c>
      <c r="J19" s="468"/>
      <c r="K19" s="470">
        <f t="shared" si="8"/>
        <v>0</v>
      </c>
      <c r="L19" s="471">
        <v>21</v>
      </c>
      <c r="M19" s="471">
        <f t="shared" si="9"/>
        <v>0</v>
      </c>
      <c r="N19" s="585"/>
      <c r="O19" s="586"/>
      <c r="P19" s="586"/>
      <c r="Q19" s="586"/>
      <c r="R19" s="586"/>
      <c r="S19" s="586"/>
      <c r="T19" s="586"/>
      <c r="U19" s="586"/>
      <c r="V19" s="586"/>
      <c r="W19" s="586" t="s">
        <v>3883</v>
      </c>
      <c r="X19" s="586"/>
      <c r="Y19" s="586"/>
      <c r="Z19" s="586"/>
      <c r="AA19" s="586"/>
      <c r="AB19" s="586"/>
      <c r="AC19" s="586"/>
      <c r="AD19" s="586"/>
      <c r="AE19" s="586"/>
      <c r="AF19" s="586"/>
      <c r="AG19" s="586"/>
      <c r="AH19" s="586"/>
      <c r="AI19" s="586"/>
      <c r="AJ19" s="586"/>
      <c r="AK19" s="586"/>
      <c r="AL19" s="586"/>
      <c r="AM19" s="586"/>
      <c r="AN19" s="586"/>
      <c r="AO19" s="586"/>
      <c r="AP19" s="586"/>
      <c r="AQ19" s="586"/>
      <c r="AR19" s="586"/>
      <c r="AS19" s="586"/>
      <c r="AT19" s="586"/>
      <c r="AU19" s="586"/>
      <c r="AV19" s="586"/>
      <c r="AW19" s="586"/>
      <c r="AX19" s="586"/>
    </row>
    <row r="20" spans="1:50" ht="22.5" outlineLevel="1">
      <c r="A20" s="477">
        <v>11</v>
      </c>
      <c r="B20" s="478" t="s">
        <v>3963</v>
      </c>
      <c r="C20" s="479" t="s">
        <v>3964</v>
      </c>
      <c r="D20" s="480" t="s">
        <v>218</v>
      </c>
      <c r="E20" s="481">
        <v>30</v>
      </c>
      <c r="F20" s="475">
        <f t="shared" si="5"/>
        <v>0</v>
      </c>
      <c r="G20" s="475">
        <f t="shared" si="6"/>
        <v>0</v>
      </c>
      <c r="H20" s="468"/>
      <c r="I20" s="475">
        <f t="shared" si="7"/>
        <v>0</v>
      </c>
      <c r="J20" s="468"/>
      <c r="K20" s="470">
        <f t="shared" si="8"/>
        <v>0</v>
      </c>
      <c r="L20" s="471">
        <v>21</v>
      </c>
      <c r="M20" s="471">
        <f t="shared" si="9"/>
        <v>0</v>
      </c>
      <c r="N20" s="585"/>
      <c r="O20" s="586"/>
      <c r="P20" s="586"/>
      <c r="Q20" s="586"/>
      <c r="R20" s="586"/>
      <c r="S20" s="586"/>
      <c r="T20" s="586"/>
      <c r="U20" s="586"/>
      <c r="V20" s="586"/>
      <c r="W20" s="586" t="s">
        <v>3883</v>
      </c>
      <c r="X20" s="586"/>
      <c r="Y20" s="586"/>
      <c r="Z20" s="586"/>
      <c r="AA20" s="586"/>
      <c r="AB20" s="586"/>
      <c r="AC20" s="586"/>
      <c r="AD20" s="586"/>
      <c r="AE20" s="586"/>
      <c r="AF20" s="586"/>
      <c r="AG20" s="586"/>
      <c r="AH20" s="586"/>
      <c r="AI20" s="586"/>
      <c r="AJ20" s="586"/>
      <c r="AK20" s="586"/>
      <c r="AL20" s="586"/>
      <c r="AM20" s="586"/>
      <c r="AN20" s="586"/>
      <c r="AO20" s="586"/>
      <c r="AP20" s="586"/>
      <c r="AQ20" s="586"/>
      <c r="AR20" s="586"/>
      <c r="AS20" s="586"/>
      <c r="AT20" s="586"/>
      <c r="AU20" s="586"/>
      <c r="AV20" s="586"/>
      <c r="AW20" s="586"/>
      <c r="AX20" s="586"/>
    </row>
    <row r="21" spans="1:50" ht="22.5" outlineLevel="1">
      <c r="A21" s="477">
        <v>12</v>
      </c>
      <c r="B21" s="478" t="s">
        <v>3272</v>
      </c>
      <c r="C21" s="479" t="s">
        <v>3884</v>
      </c>
      <c r="D21" s="480" t="s">
        <v>218</v>
      </c>
      <c r="E21" s="481">
        <v>22</v>
      </c>
      <c r="F21" s="475">
        <f t="shared" si="5"/>
        <v>0</v>
      </c>
      <c r="G21" s="475">
        <f t="shared" si="6"/>
        <v>0</v>
      </c>
      <c r="H21" s="468"/>
      <c r="I21" s="475">
        <f t="shared" si="7"/>
        <v>0</v>
      </c>
      <c r="J21" s="468"/>
      <c r="K21" s="470">
        <f t="shared" si="8"/>
        <v>0</v>
      </c>
      <c r="L21" s="471">
        <v>21</v>
      </c>
      <c r="M21" s="471">
        <f t="shared" si="9"/>
        <v>0</v>
      </c>
      <c r="N21" s="585"/>
      <c r="O21" s="586"/>
      <c r="P21" s="586"/>
      <c r="Q21" s="586"/>
      <c r="R21" s="586"/>
      <c r="S21" s="586"/>
      <c r="T21" s="586"/>
      <c r="U21" s="586"/>
      <c r="V21" s="586"/>
      <c r="W21" s="586" t="s">
        <v>3883</v>
      </c>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6"/>
    </row>
    <row r="22" spans="1:50" ht="22.5" outlineLevel="1">
      <c r="A22" s="477">
        <v>13</v>
      </c>
      <c r="B22" s="478" t="s">
        <v>3281</v>
      </c>
      <c r="C22" s="479" t="s">
        <v>3885</v>
      </c>
      <c r="D22" s="480" t="s">
        <v>218</v>
      </c>
      <c r="E22" s="481">
        <v>22</v>
      </c>
      <c r="F22" s="475">
        <f t="shared" si="5"/>
        <v>0</v>
      </c>
      <c r="G22" s="475">
        <f t="shared" si="6"/>
        <v>0</v>
      </c>
      <c r="H22" s="468"/>
      <c r="I22" s="475">
        <f t="shared" si="7"/>
        <v>0</v>
      </c>
      <c r="J22" s="468"/>
      <c r="K22" s="470">
        <f t="shared" si="8"/>
        <v>0</v>
      </c>
      <c r="L22" s="471">
        <v>21</v>
      </c>
      <c r="M22" s="471">
        <f t="shared" si="9"/>
        <v>0</v>
      </c>
      <c r="N22" s="585"/>
      <c r="O22" s="586"/>
      <c r="P22" s="586"/>
      <c r="Q22" s="586"/>
      <c r="R22" s="586"/>
      <c r="S22" s="586"/>
      <c r="T22" s="586"/>
      <c r="U22" s="586"/>
      <c r="V22" s="586"/>
      <c r="W22" s="586" t="s">
        <v>3883</v>
      </c>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6"/>
    </row>
    <row r="23" spans="1:50" outlineLevel="1">
      <c r="A23" s="477">
        <v>14</v>
      </c>
      <c r="B23" s="478" t="s">
        <v>3836</v>
      </c>
      <c r="C23" s="479" t="s">
        <v>3837</v>
      </c>
      <c r="D23" s="480" t="s">
        <v>218</v>
      </c>
      <c r="E23" s="481">
        <v>22</v>
      </c>
      <c r="F23" s="475">
        <f t="shared" si="5"/>
        <v>0</v>
      </c>
      <c r="G23" s="475">
        <f t="shared" si="6"/>
        <v>0</v>
      </c>
      <c r="H23" s="468"/>
      <c r="I23" s="475">
        <f t="shared" si="7"/>
        <v>0</v>
      </c>
      <c r="J23" s="468"/>
      <c r="K23" s="470">
        <f t="shared" si="8"/>
        <v>0</v>
      </c>
      <c r="L23" s="471">
        <v>21</v>
      </c>
      <c r="M23" s="471">
        <f t="shared" si="9"/>
        <v>0</v>
      </c>
      <c r="N23" s="585"/>
      <c r="O23" s="586"/>
      <c r="P23" s="586"/>
      <c r="Q23" s="586"/>
      <c r="R23" s="586"/>
      <c r="S23" s="586"/>
      <c r="T23" s="586"/>
      <c r="U23" s="586"/>
      <c r="V23" s="586"/>
      <c r="W23" s="586" t="s">
        <v>3883</v>
      </c>
      <c r="X23" s="586"/>
      <c r="Y23" s="586"/>
      <c r="Z23" s="586"/>
      <c r="AA23" s="586"/>
      <c r="AB23" s="586"/>
      <c r="AC23" s="586"/>
      <c r="AD23" s="586"/>
      <c r="AE23" s="586"/>
      <c r="AF23" s="586"/>
      <c r="AG23" s="586"/>
      <c r="AH23" s="586"/>
      <c r="AI23" s="586"/>
      <c r="AJ23" s="586"/>
      <c r="AK23" s="586"/>
      <c r="AL23" s="586"/>
      <c r="AM23" s="586"/>
      <c r="AN23" s="586"/>
      <c r="AO23" s="586"/>
      <c r="AP23" s="586"/>
      <c r="AQ23" s="586"/>
      <c r="AR23" s="586"/>
      <c r="AS23" s="586"/>
      <c r="AT23" s="586"/>
      <c r="AU23" s="586"/>
      <c r="AV23" s="586"/>
      <c r="AW23" s="586"/>
      <c r="AX23" s="586"/>
    </row>
    <row r="24" spans="1:50" ht="15.75" customHeight="1" outlineLevel="1">
      <c r="A24" s="477">
        <v>15</v>
      </c>
      <c r="B24" s="478" t="s">
        <v>3965</v>
      </c>
      <c r="C24" s="479" t="s">
        <v>3966</v>
      </c>
      <c r="D24" s="480" t="s">
        <v>218</v>
      </c>
      <c r="E24" s="481">
        <v>30</v>
      </c>
      <c r="F24" s="475">
        <f t="shared" si="5"/>
        <v>0</v>
      </c>
      <c r="G24" s="475">
        <f t="shared" si="6"/>
        <v>0</v>
      </c>
      <c r="H24" s="468"/>
      <c r="I24" s="475">
        <f t="shared" si="7"/>
        <v>0</v>
      </c>
      <c r="J24" s="468"/>
      <c r="K24" s="470">
        <f t="shared" si="8"/>
        <v>0</v>
      </c>
      <c r="L24" s="471">
        <v>21</v>
      </c>
      <c r="M24" s="471">
        <f t="shared" si="9"/>
        <v>0</v>
      </c>
      <c r="N24" s="585"/>
      <c r="O24" s="586"/>
      <c r="P24" s="586"/>
      <c r="Q24" s="586"/>
      <c r="R24" s="586"/>
      <c r="S24" s="586"/>
      <c r="T24" s="586"/>
      <c r="U24" s="586"/>
      <c r="V24" s="586"/>
      <c r="W24" s="586" t="s">
        <v>3883</v>
      </c>
      <c r="X24" s="586"/>
      <c r="Y24" s="586"/>
      <c r="Z24" s="586"/>
      <c r="AA24" s="586"/>
      <c r="AB24" s="586"/>
      <c r="AC24" s="586"/>
      <c r="AD24" s="586"/>
      <c r="AE24" s="586"/>
      <c r="AF24" s="586"/>
      <c r="AG24" s="586"/>
      <c r="AH24" s="586"/>
      <c r="AI24" s="586"/>
      <c r="AJ24" s="586"/>
      <c r="AK24" s="586"/>
      <c r="AL24" s="586"/>
      <c r="AM24" s="586"/>
      <c r="AN24" s="586"/>
      <c r="AO24" s="586"/>
      <c r="AP24" s="586"/>
      <c r="AQ24" s="586"/>
      <c r="AR24" s="586"/>
      <c r="AS24" s="586"/>
      <c r="AT24" s="586"/>
      <c r="AU24" s="586"/>
      <c r="AV24" s="586"/>
      <c r="AW24" s="586"/>
      <c r="AX24" s="586"/>
    </row>
    <row r="25" spans="1:50" ht="12.75">
      <c r="A25" s="587" t="s">
        <v>3232</v>
      </c>
      <c r="B25" s="588" t="s">
        <v>3838</v>
      </c>
      <c r="C25" s="589" t="s">
        <v>3911</v>
      </c>
      <c r="D25" s="590"/>
      <c r="E25" s="591"/>
      <c r="F25" s="592"/>
      <c r="G25" s="592">
        <f>SUMIF(W26:W27,"&lt;&gt;NOR",G26:G27)</f>
        <v>0</v>
      </c>
      <c r="H25" s="592"/>
      <c r="I25" s="592">
        <f>SUM(I26:I27)</f>
        <v>0</v>
      </c>
      <c r="J25" s="592"/>
      <c r="K25" s="593">
        <f>SUM(K26:K27)</f>
        <v>0</v>
      </c>
      <c r="L25" s="594"/>
      <c r="M25" s="594">
        <f>SUM(M26:M27)</f>
        <v>0</v>
      </c>
      <c r="N25" s="595"/>
      <c r="W25" s="249" t="s">
        <v>3882</v>
      </c>
    </row>
    <row r="26" spans="1:50" outlineLevel="1">
      <c r="A26" s="477">
        <v>16</v>
      </c>
      <c r="B26" s="478" t="s">
        <v>3912</v>
      </c>
      <c r="C26" s="479" t="s">
        <v>3913</v>
      </c>
      <c r="D26" s="480" t="s">
        <v>267</v>
      </c>
      <c r="E26" s="481">
        <v>1</v>
      </c>
      <c r="F26" s="475">
        <f>H26+J26</f>
        <v>0</v>
      </c>
      <c r="G26" s="475">
        <f>ROUND(E26*F26,2)</f>
        <v>0</v>
      </c>
      <c r="H26" s="468"/>
      <c r="I26" s="475">
        <f>ROUND(E26*H26,2)</f>
        <v>0</v>
      </c>
      <c r="J26" s="468"/>
      <c r="K26" s="470">
        <f>ROUND(E26*J26,2)</f>
        <v>0</v>
      </c>
      <c r="L26" s="471">
        <v>21</v>
      </c>
      <c r="M26" s="471">
        <f>G26*(1+L26/100)</f>
        <v>0</v>
      </c>
      <c r="N26" s="585"/>
      <c r="O26" s="586"/>
      <c r="P26" s="586"/>
      <c r="Q26" s="586"/>
      <c r="R26" s="586"/>
      <c r="S26" s="586"/>
      <c r="T26" s="586"/>
      <c r="U26" s="586"/>
      <c r="V26" s="586"/>
      <c r="W26" s="586" t="s">
        <v>3914</v>
      </c>
      <c r="X26" s="586"/>
      <c r="Y26" s="586"/>
      <c r="Z26" s="586"/>
      <c r="AA26" s="586"/>
      <c r="AB26" s="586"/>
      <c r="AC26" s="586"/>
      <c r="AD26" s="586"/>
      <c r="AE26" s="586"/>
      <c r="AF26" s="586"/>
      <c r="AG26" s="586"/>
      <c r="AH26" s="586"/>
      <c r="AI26" s="586"/>
      <c r="AJ26" s="586"/>
      <c r="AK26" s="586"/>
      <c r="AL26" s="586"/>
      <c r="AM26" s="586"/>
      <c r="AN26" s="586"/>
      <c r="AO26" s="586"/>
      <c r="AP26" s="586"/>
      <c r="AQ26" s="586"/>
      <c r="AR26" s="586"/>
      <c r="AS26" s="586"/>
      <c r="AT26" s="586"/>
      <c r="AU26" s="586"/>
      <c r="AV26" s="586"/>
      <c r="AW26" s="586"/>
      <c r="AX26" s="586"/>
    </row>
    <row r="27" spans="1:50" outlineLevel="1">
      <c r="A27" s="477">
        <v>17</v>
      </c>
      <c r="B27" s="478" t="s">
        <v>3915</v>
      </c>
      <c r="C27" s="479" t="s">
        <v>3916</v>
      </c>
      <c r="D27" s="480" t="s">
        <v>267</v>
      </c>
      <c r="E27" s="481">
        <v>1</v>
      </c>
      <c r="F27" s="475">
        <f>H27+J27</f>
        <v>0</v>
      </c>
      <c r="G27" s="475">
        <f>ROUND(E27*F27,2)</f>
        <v>0</v>
      </c>
      <c r="H27" s="468"/>
      <c r="I27" s="475">
        <f>ROUND(E27*H27,2)</f>
        <v>0</v>
      </c>
      <c r="J27" s="468"/>
      <c r="K27" s="470">
        <f>ROUND(E27*J27,2)</f>
        <v>0</v>
      </c>
      <c r="L27" s="471">
        <v>21</v>
      </c>
      <c r="M27" s="471">
        <f>G27*(1+L27/100)</f>
        <v>0</v>
      </c>
      <c r="N27" s="585"/>
      <c r="O27" s="586"/>
      <c r="P27" s="586"/>
      <c r="Q27" s="586"/>
      <c r="R27" s="586"/>
      <c r="S27" s="586"/>
      <c r="T27" s="586"/>
      <c r="U27" s="586"/>
      <c r="V27" s="586"/>
      <c r="W27" s="586" t="s">
        <v>3914</v>
      </c>
      <c r="X27" s="586"/>
      <c r="Y27" s="586"/>
      <c r="Z27" s="586"/>
      <c r="AA27" s="586"/>
      <c r="AB27" s="586"/>
      <c r="AC27" s="586"/>
      <c r="AD27" s="586"/>
      <c r="AE27" s="586"/>
      <c r="AF27" s="586"/>
      <c r="AG27" s="586"/>
      <c r="AH27" s="586"/>
      <c r="AI27" s="586"/>
      <c r="AJ27" s="586"/>
      <c r="AK27" s="586"/>
      <c r="AL27" s="586"/>
      <c r="AM27" s="586"/>
      <c r="AN27" s="586"/>
      <c r="AO27" s="586"/>
      <c r="AP27" s="586"/>
      <c r="AQ27" s="586"/>
      <c r="AR27" s="586"/>
      <c r="AS27" s="586"/>
      <c r="AT27" s="586"/>
      <c r="AU27" s="586"/>
      <c r="AV27" s="586"/>
      <c r="AW27" s="586"/>
      <c r="AX27" s="586"/>
    </row>
    <row r="28" spans="1:50" ht="12.75">
      <c r="A28" s="587" t="s">
        <v>3232</v>
      </c>
      <c r="B28" s="588" t="s">
        <v>3310</v>
      </c>
      <c r="C28" s="589" t="s">
        <v>3311</v>
      </c>
      <c r="D28" s="590"/>
      <c r="E28" s="591"/>
      <c r="F28" s="592"/>
      <c r="G28" s="592">
        <f>SUMIF(W29:W35,"&lt;&gt;NOR",G29:G35)</f>
        <v>0</v>
      </c>
      <c r="H28" s="592"/>
      <c r="I28" s="592">
        <f>SUM(I29:I35)</f>
        <v>0</v>
      </c>
      <c r="J28" s="592"/>
      <c r="K28" s="593">
        <f>SUM(K29:K35)</f>
        <v>0</v>
      </c>
      <c r="L28" s="594"/>
      <c r="M28" s="594">
        <f>SUM(M29:M35)</f>
        <v>0</v>
      </c>
      <c r="N28" s="595"/>
      <c r="W28" s="249" t="s">
        <v>3882</v>
      </c>
    </row>
    <row r="29" spans="1:50" outlineLevel="1">
      <c r="A29" s="477">
        <v>18</v>
      </c>
      <c r="B29" s="478" t="s">
        <v>3917</v>
      </c>
      <c r="C29" s="479" t="s">
        <v>3918</v>
      </c>
      <c r="D29" s="480" t="s">
        <v>3293</v>
      </c>
      <c r="E29" s="481">
        <v>1</v>
      </c>
      <c r="F29" s="475">
        <f t="shared" ref="F29:F35" si="10">H29+J29</f>
        <v>0</v>
      </c>
      <c r="G29" s="475">
        <f t="shared" ref="G29:G35" si="11">ROUND(E29*F29,2)</f>
        <v>0</v>
      </c>
      <c r="H29" s="468"/>
      <c r="I29" s="475">
        <f t="shared" ref="I29:I35" si="12">ROUND(E29*H29,2)</f>
        <v>0</v>
      </c>
      <c r="J29" s="468"/>
      <c r="K29" s="470">
        <f t="shared" ref="K29:K35" si="13">ROUND(E29*J29,2)</f>
        <v>0</v>
      </c>
      <c r="L29" s="471">
        <v>21</v>
      </c>
      <c r="M29" s="471">
        <f t="shared" ref="M29:M35" si="14">G29*(1+L29/100)</f>
        <v>0</v>
      </c>
      <c r="N29" s="585"/>
      <c r="O29" s="586"/>
      <c r="P29" s="586"/>
      <c r="Q29" s="586"/>
      <c r="R29" s="586"/>
      <c r="S29" s="586"/>
      <c r="T29" s="586"/>
      <c r="U29" s="586"/>
      <c r="V29" s="586"/>
      <c r="W29" s="586" t="s">
        <v>3919</v>
      </c>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6"/>
    </row>
    <row r="30" spans="1:50" outlineLevel="1">
      <c r="A30" s="477">
        <v>19</v>
      </c>
      <c r="B30" s="478" t="s">
        <v>3920</v>
      </c>
      <c r="C30" s="479" t="s">
        <v>390</v>
      </c>
      <c r="D30" s="480" t="s">
        <v>3293</v>
      </c>
      <c r="E30" s="481">
        <v>1</v>
      </c>
      <c r="F30" s="475">
        <f t="shared" si="10"/>
        <v>0</v>
      </c>
      <c r="G30" s="475">
        <f t="shared" si="11"/>
        <v>0</v>
      </c>
      <c r="H30" s="468"/>
      <c r="I30" s="475">
        <f t="shared" si="12"/>
        <v>0</v>
      </c>
      <c r="J30" s="468"/>
      <c r="K30" s="470">
        <f t="shared" si="13"/>
        <v>0</v>
      </c>
      <c r="L30" s="471">
        <v>21</v>
      </c>
      <c r="M30" s="471">
        <f t="shared" si="14"/>
        <v>0</v>
      </c>
      <c r="N30" s="585"/>
      <c r="O30" s="586"/>
      <c r="P30" s="586"/>
      <c r="Q30" s="586"/>
      <c r="R30" s="586"/>
      <c r="S30" s="586"/>
      <c r="T30" s="586"/>
      <c r="U30" s="586"/>
      <c r="V30" s="586"/>
      <c r="W30" s="586" t="s">
        <v>3919</v>
      </c>
      <c r="X30" s="586"/>
      <c r="Y30" s="586"/>
      <c r="Z30" s="586"/>
      <c r="AA30" s="586"/>
      <c r="AB30" s="586"/>
      <c r="AC30" s="586"/>
      <c r="AD30" s="586"/>
      <c r="AE30" s="586"/>
      <c r="AF30" s="586"/>
      <c r="AG30" s="586"/>
      <c r="AH30" s="586"/>
      <c r="AI30" s="586"/>
      <c r="AJ30" s="586"/>
      <c r="AK30" s="586"/>
      <c r="AL30" s="586"/>
      <c r="AM30" s="586"/>
      <c r="AN30" s="586"/>
      <c r="AO30" s="586"/>
      <c r="AP30" s="586"/>
      <c r="AQ30" s="586"/>
      <c r="AR30" s="586"/>
      <c r="AS30" s="586"/>
      <c r="AT30" s="586"/>
      <c r="AU30" s="586"/>
      <c r="AV30" s="586"/>
      <c r="AW30" s="586"/>
      <c r="AX30" s="586"/>
    </row>
    <row r="31" spans="1:50" outlineLevel="1">
      <c r="A31" s="477">
        <v>20</v>
      </c>
      <c r="B31" s="478" t="s">
        <v>3921</v>
      </c>
      <c r="C31" s="479" t="s">
        <v>3922</v>
      </c>
      <c r="D31" s="480" t="s">
        <v>3293</v>
      </c>
      <c r="E31" s="481">
        <v>1</v>
      </c>
      <c r="F31" s="475">
        <f t="shared" si="10"/>
        <v>0</v>
      </c>
      <c r="G31" s="475">
        <f t="shared" si="11"/>
        <v>0</v>
      </c>
      <c r="H31" s="468"/>
      <c r="I31" s="475">
        <f t="shared" si="12"/>
        <v>0</v>
      </c>
      <c r="J31" s="468"/>
      <c r="K31" s="470">
        <f t="shared" si="13"/>
        <v>0</v>
      </c>
      <c r="L31" s="471">
        <v>21</v>
      </c>
      <c r="M31" s="471">
        <f t="shared" si="14"/>
        <v>0</v>
      </c>
      <c r="N31" s="585"/>
      <c r="O31" s="586"/>
      <c r="P31" s="586"/>
      <c r="Q31" s="586"/>
      <c r="R31" s="586"/>
      <c r="S31" s="586"/>
      <c r="T31" s="586"/>
      <c r="U31" s="586"/>
      <c r="V31" s="586"/>
      <c r="W31" s="586" t="s">
        <v>3919</v>
      </c>
      <c r="X31" s="586"/>
      <c r="Y31" s="586"/>
      <c r="Z31" s="586"/>
      <c r="AA31" s="586"/>
      <c r="AB31" s="586"/>
      <c r="AC31" s="586"/>
      <c r="AD31" s="586"/>
      <c r="AE31" s="586"/>
      <c r="AF31" s="586"/>
      <c r="AG31" s="586"/>
      <c r="AH31" s="586"/>
      <c r="AI31" s="586"/>
      <c r="AJ31" s="586"/>
      <c r="AK31" s="586"/>
      <c r="AL31" s="586"/>
      <c r="AM31" s="586"/>
      <c r="AN31" s="586"/>
      <c r="AO31" s="586"/>
      <c r="AP31" s="586"/>
      <c r="AQ31" s="586"/>
      <c r="AR31" s="586"/>
      <c r="AS31" s="586"/>
      <c r="AT31" s="586"/>
      <c r="AU31" s="586"/>
      <c r="AV31" s="586"/>
      <c r="AW31" s="586"/>
      <c r="AX31" s="586"/>
    </row>
    <row r="32" spans="1:50" outlineLevel="1">
      <c r="A32" s="477">
        <v>21</v>
      </c>
      <c r="B32" s="478" t="s">
        <v>3923</v>
      </c>
      <c r="C32" s="479" t="s">
        <v>3924</v>
      </c>
      <c r="D32" s="480" t="s">
        <v>3925</v>
      </c>
      <c r="E32" s="481">
        <v>1</v>
      </c>
      <c r="F32" s="475">
        <f t="shared" si="10"/>
        <v>0</v>
      </c>
      <c r="G32" s="475">
        <f t="shared" si="11"/>
        <v>0</v>
      </c>
      <c r="H32" s="468"/>
      <c r="I32" s="475">
        <f t="shared" si="12"/>
        <v>0</v>
      </c>
      <c r="J32" s="468"/>
      <c r="K32" s="470">
        <f t="shared" si="13"/>
        <v>0</v>
      </c>
      <c r="L32" s="471">
        <v>21</v>
      </c>
      <c r="M32" s="471">
        <f t="shared" si="14"/>
        <v>0</v>
      </c>
      <c r="N32" s="585"/>
      <c r="O32" s="586"/>
      <c r="P32" s="586"/>
      <c r="Q32" s="586"/>
      <c r="R32" s="586"/>
      <c r="S32" s="586"/>
      <c r="T32" s="586"/>
      <c r="U32" s="586"/>
      <c r="V32" s="586"/>
      <c r="W32" s="586" t="s">
        <v>3926</v>
      </c>
      <c r="X32" s="586"/>
      <c r="Y32" s="586"/>
      <c r="Z32" s="586"/>
      <c r="AA32" s="586"/>
      <c r="AB32" s="586"/>
      <c r="AC32" s="586"/>
      <c r="AD32" s="586"/>
      <c r="AE32" s="586"/>
      <c r="AF32" s="586"/>
      <c r="AG32" s="586"/>
      <c r="AH32" s="586"/>
      <c r="AI32" s="586"/>
      <c r="AJ32" s="586"/>
      <c r="AK32" s="586"/>
      <c r="AL32" s="586"/>
      <c r="AM32" s="586"/>
      <c r="AN32" s="586"/>
      <c r="AO32" s="586"/>
      <c r="AP32" s="586"/>
      <c r="AQ32" s="586"/>
      <c r="AR32" s="586"/>
      <c r="AS32" s="586"/>
      <c r="AT32" s="586"/>
      <c r="AU32" s="586"/>
      <c r="AV32" s="586"/>
      <c r="AW32" s="586"/>
      <c r="AX32" s="586"/>
    </row>
    <row r="33" spans="1:50" outlineLevel="1">
      <c r="A33" s="477">
        <v>22</v>
      </c>
      <c r="B33" s="478"/>
      <c r="C33" s="479" t="s">
        <v>3300</v>
      </c>
      <c r="D33" s="480" t="s">
        <v>393</v>
      </c>
      <c r="E33" s="481">
        <v>1</v>
      </c>
      <c r="F33" s="475">
        <f>H33+J33</f>
        <v>0</v>
      </c>
      <c r="G33" s="475">
        <f>ROUND(E33*F33,2)</f>
        <v>0</v>
      </c>
      <c r="H33" s="468"/>
      <c r="I33" s="475">
        <f t="shared" si="12"/>
        <v>0</v>
      </c>
      <c r="J33" s="468"/>
      <c r="K33" s="470">
        <f t="shared" si="13"/>
        <v>0</v>
      </c>
      <c r="L33" s="471">
        <v>21</v>
      </c>
      <c r="M33" s="471">
        <f t="shared" si="14"/>
        <v>0</v>
      </c>
      <c r="N33" s="585"/>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6"/>
      <c r="AL33" s="586"/>
      <c r="AM33" s="586"/>
      <c r="AN33" s="586"/>
      <c r="AO33" s="586"/>
      <c r="AP33" s="586"/>
      <c r="AQ33" s="586"/>
      <c r="AR33" s="586"/>
      <c r="AS33" s="586"/>
      <c r="AT33" s="586"/>
      <c r="AU33" s="586"/>
      <c r="AV33" s="586"/>
      <c r="AW33" s="586"/>
    </row>
    <row r="34" spans="1:50" outlineLevel="1">
      <c r="A34" s="477">
        <v>23</v>
      </c>
      <c r="B34" s="478"/>
      <c r="C34" s="479" t="s">
        <v>3301</v>
      </c>
      <c r="D34" s="480" t="s">
        <v>393</v>
      </c>
      <c r="E34" s="481">
        <v>1</v>
      </c>
      <c r="F34" s="475">
        <f t="shared" ref="F34" si="15">H34+J34</f>
        <v>0</v>
      </c>
      <c r="G34" s="475">
        <f t="shared" ref="G34" si="16">ROUND(E34*F34,2)</f>
        <v>0</v>
      </c>
      <c r="H34" s="468"/>
      <c r="I34" s="475">
        <f t="shared" si="12"/>
        <v>0</v>
      </c>
      <c r="J34" s="468"/>
      <c r="K34" s="470">
        <f t="shared" si="13"/>
        <v>0</v>
      </c>
      <c r="L34" s="471">
        <v>21</v>
      </c>
      <c r="M34" s="471">
        <f t="shared" si="14"/>
        <v>0</v>
      </c>
      <c r="N34" s="585"/>
      <c r="O34" s="586"/>
      <c r="P34" s="586"/>
      <c r="Q34" s="586"/>
      <c r="R34" s="586"/>
      <c r="S34" s="586"/>
      <c r="T34" s="586"/>
      <c r="U34" s="586"/>
      <c r="V34" s="586"/>
      <c r="W34" s="586"/>
      <c r="X34" s="586"/>
      <c r="Y34" s="586"/>
      <c r="Z34" s="586"/>
      <c r="AA34" s="586"/>
      <c r="AB34" s="586"/>
      <c r="AC34" s="586"/>
      <c r="AD34" s="586"/>
      <c r="AE34" s="586"/>
      <c r="AF34" s="586"/>
      <c r="AG34" s="586"/>
      <c r="AH34" s="586"/>
      <c r="AI34" s="586"/>
      <c r="AJ34" s="586"/>
      <c r="AK34" s="586"/>
      <c r="AL34" s="586"/>
      <c r="AM34" s="586"/>
      <c r="AN34" s="586"/>
      <c r="AO34" s="586"/>
      <c r="AP34" s="586"/>
      <c r="AQ34" s="586"/>
      <c r="AR34" s="586"/>
      <c r="AS34" s="586"/>
      <c r="AT34" s="586"/>
      <c r="AU34" s="586"/>
      <c r="AV34" s="586"/>
      <c r="AW34" s="586"/>
    </row>
    <row r="35" spans="1:50" outlineLevel="1">
      <c r="A35" s="477">
        <v>24</v>
      </c>
      <c r="B35" s="478" t="s">
        <v>3302</v>
      </c>
      <c r="C35" s="479" t="s">
        <v>3303</v>
      </c>
      <c r="D35" s="480" t="s">
        <v>393</v>
      </c>
      <c r="E35" s="481">
        <v>1</v>
      </c>
      <c r="F35" s="475">
        <f t="shared" si="10"/>
        <v>0</v>
      </c>
      <c r="G35" s="475">
        <f t="shared" si="11"/>
        <v>0</v>
      </c>
      <c r="H35" s="468"/>
      <c r="I35" s="475">
        <f t="shared" si="12"/>
        <v>0</v>
      </c>
      <c r="J35" s="468"/>
      <c r="K35" s="470">
        <f t="shared" si="13"/>
        <v>0</v>
      </c>
      <c r="L35" s="471">
        <v>21</v>
      </c>
      <c r="M35" s="471">
        <f t="shared" si="14"/>
        <v>0</v>
      </c>
      <c r="N35" s="585"/>
      <c r="O35" s="586"/>
      <c r="P35" s="586"/>
      <c r="Q35" s="586"/>
      <c r="R35" s="586"/>
      <c r="S35" s="586"/>
      <c r="T35" s="586"/>
      <c r="U35" s="586"/>
      <c r="V35" s="586" t="s">
        <v>3919</v>
      </c>
      <c r="W35" s="586"/>
      <c r="X35" s="586"/>
      <c r="Y35" s="586"/>
      <c r="Z35" s="586"/>
      <c r="AA35" s="586"/>
      <c r="AB35" s="586"/>
      <c r="AC35" s="586"/>
      <c r="AD35" s="586"/>
      <c r="AE35" s="586"/>
      <c r="AF35" s="586"/>
      <c r="AG35" s="586"/>
      <c r="AH35" s="586"/>
      <c r="AI35" s="586"/>
      <c r="AJ35" s="586"/>
      <c r="AK35" s="586"/>
      <c r="AL35" s="586"/>
      <c r="AM35" s="586"/>
      <c r="AN35" s="586"/>
      <c r="AO35" s="586"/>
      <c r="AP35" s="586"/>
      <c r="AQ35" s="586"/>
      <c r="AR35" s="586"/>
      <c r="AS35" s="586"/>
      <c r="AT35" s="586"/>
      <c r="AU35" s="586"/>
      <c r="AV35" s="586"/>
      <c r="AW35" s="586"/>
    </row>
    <row r="36" spans="1:50" ht="12.75">
      <c r="A36" s="587" t="s">
        <v>3232</v>
      </c>
      <c r="B36" s="588" t="s">
        <v>3290</v>
      </c>
      <c r="C36" s="589" t="s">
        <v>401</v>
      </c>
      <c r="D36" s="590"/>
      <c r="E36" s="591"/>
      <c r="F36" s="592"/>
      <c r="G36" s="592">
        <f>SUMIF(W37:W41,"&lt;&gt;NOR",G37:G41)</f>
        <v>0</v>
      </c>
      <c r="H36" s="592"/>
      <c r="I36" s="592">
        <f>SUM(I37:I41)</f>
        <v>0</v>
      </c>
      <c r="J36" s="592"/>
      <c r="K36" s="593">
        <f>SUM(K37:K41)</f>
        <v>0</v>
      </c>
      <c r="L36" s="594"/>
      <c r="M36" s="594">
        <f>SUM(M37:M41)</f>
        <v>0</v>
      </c>
      <c r="N36" s="595"/>
      <c r="W36" s="249" t="s">
        <v>3882</v>
      </c>
    </row>
    <row r="37" spans="1:50" outlineLevel="1">
      <c r="A37" s="477">
        <v>25</v>
      </c>
      <c r="B37" s="478" t="s">
        <v>3927</v>
      </c>
      <c r="C37" s="479" t="s">
        <v>3928</v>
      </c>
      <c r="D37" s="480" t="s">
        <v>3293</v>
      </c>
      <c r="E37" s="481">
        <v>1</v>
      </c>
      <c r="F37" s="475">
        <f t="shared" ref="F37:F41" si="17">H37+J37</f>
        <v>0</v>
      </c>
      <c r="G37" s="475">
        <f t="shared" ref="G37:G41" si="18">ROUND(E37*F37,2)</f>
        <v>0</v>
      </c>
      <c r="H37" s="468"/>
      <c r="I37" s="475">
        <f t="shared" ref="I37:I41" si="19">ROUND(E37*H37,2)</f>
        <v>0</v>
      </c>
      <c r="J37" s="468"/>
      <c r="K37" s="470">
        <f t="shared" ref="K37:K41" si="20">ROUND(E37*J37,2)</f>
        <v>0</v>
      </c>
      <c r="L37" s="471">
        <v>21</v>
      </c>
      <c r="M37" s="471">
        <f t="shared" ref="M37:M41" si="21">G37*(1+L37/100)</f>
        <v>0</v>
      </c>
      <c r="N37" s="585"/>
      <c r="O37" s="586"/>
      <c r="P37" s="586"/>
      <c r="Q37" s="586"/>
      <c r="R37" s="586"/>
      <c r="S37" s="586"/>
      <c r="T37" s="586"/>
      <c r="U37" s="586"/>
      <c r="V37" s="586"/>
      <c r="W37" s="586" t="s">
        <v>3919</v>
      </c>
      <c r="X37" s="586"/>
      <c r="Y37" s="586"/>
      <c r="Z37" s="586"/>
      <c r="AA37" s="586"/>
      <c r="AB37" s="586"/>
      <c r="AC37" s="586"/>
      <c r="AD37" s="586"/>
      <c r="AE37" s="586"/>
      <c r="AF37" s="586"/>
      <c r="AG37" s="586"/>
      <c r="AH37" s="586"/>
      <c r="AI37" s="586"/>
      <c r="AJ37" s="586"/>
      <c r="AK37" s="586"/>
      <c r="AL37" s="586"/>
      <c r="AM37" s="586"/>
      <c r="AN37" s="586"/>
      <c r="AO37" s="586"/>
      <c r="AP37" s="586"/>
      <c r="AQ37" s="586"/>
      <c r="AR37" s="586"/>
      <c r="AS37" s="586"/>
      <c r="AT37" s="586"/>
      <c r="AU37" s="586"/>
      <c r="AV37" s="586"/>
      <c r="AW37" s="586"/>
      <c r="AX37" s="586"/>
    </row>
    <row r="38" spans="1:50" outlineLevel="1">
      <c r="A38" s="477">
        <v>26</v>
      </c>
      <c r="B38" s="478" t="s">
        <v>3929</v>
      </c>
      <c r="C38" s="479" t="s">
        <v>3930</v>
      </c>
      <c r="D38" s="480" t="s">
        <v>3293</v>
      </c>
      <c r="E38" s="481">
        <v>1</v>
      </c>
      <c r="F38" s="475">
        <f t="shared" si="17"/>
        <v>0</v>
      </c>
      <c r="G38" s="475">
        <f t="shared" si="18"/>
        <v>0</v>
      </c>
      <c r="H38" s="468"/>
      <c r="I38" s="475">
        <f t="shared" si="19"/>
        <v>0</v>
      </c>
      <c r="J38" s="468"/>
      <c r="K38" s="470">
        <f t="shared" si="20"/>
        <v>0</v>
      </c>
      <c r="L38" s="471">
        <v>21</v>
      </c>
      <c r="M38" s="471">
        <f t="shared" si="21"/>
        <v>0</v>
      </c>
      <c r="N38" s="585"/>
      <c r="O38" s="586"/>
      <c r="P38" s="586"/>
      <c r="Q38" s="586"/>
      <c r="R38" s="586"/>
      <c r="S38" s="586"/>
      <c r="T38" s="586"/>
      <c r="U38" s="586"/>
      <c r="V38" s="586"/>
      <c r="W38" s="586" t="s">
        <v>3919</v>
      </c>
      <c r="X38" s="586"/>
      <c r="Y38" s="586"/>
      <c r="Z38" s="586"/>
      <c r="AA38" s="586"/>
      <c r="AB38" s="586"/>
      <c r="AC38" s="586"/>
      <c r="AD38" s="586"/>
      <c r="AE38" s="586"/>
      <c r="AF38" s="586"/>
      <c r="AG38" s="586"/>
      <c r="AH38" s="586"/>
      <c r="AI38" s="586"/>
      <c r="AJ38" s="586"/>
      <c r="AK38" s="586"/>
      <c r="AL38" s="586"/>
      <c r="AM38" s="586"/>
      <c r="AN38" s="586"/>
      <c r="AO38" s="586"/>
      <c r="AP38" s="586"/>
      <c r="AQ38" s="586"/>
      <c r="AR38" s="586"/>
      <c r="AS38" s="586"/>
      <c r="AT38" s="586"/>
      <c r="AU38" s="586"/>
      <c r="AV38" s="586"/>
      <c r="AW38" s="586"/>
      <c r="AX38" s="586"/>
    </row>
    <row r="39" spans="1:50" outlineLevel="1">
      <c r="A39" s="477">
        <v>27</v>
      </c>
      <c r="B39" s="478" t="s">
        <v>3932</v>
      </c>
      <c r="C39" s="479" t="s">
        <v>3933</v>
      </c>
      <c r="D39" s="480" t="s">
        <v>3293</v>
      </c>
      <c r="E39" s="481">
        <v>1</v>
      </c>
      <c r="F39" s="475">
        <f t="shared" si="17"/>
        <v>0</v>
      </c>
      <c r="G39" s="475">
        <f t="shared" si="18"/>
        <v>0</v>
      </c>
      <c r="H39" s="468"/>
      <c r="I39" s="475">
        <f t="shared" si="19"/>
        <v>0</v>
      </c>
      <c r="J39" s="468"/>
      <c r="K39" s="470">
        <f t="shared" si="20"/>
        <v>0</v>
      </c>
      <c r="L39" s="471">
        <v>21</v>
      </c>
      <c r="M39" s="471">
        <f t="shared" si="21"/>
        <v>0</v>
      </c>
      <c r="N39" s="585"/>
      <c r="O39" s="586"/>
      <c r="P39" s="586"/>
      <c r="Q39" s="586"/>
      <c r="R39" s="586"/>
      <c r="S39" s="586"/>
      <c r="T39" s="586"/>
      <c r="U39" s="586"/>
      <c r="V39" s="586"/>
      <c r="W39" s="586" t="s">
        <v>3919</v>
      </c>
      <c r="X39" s="586"/>
      <c r="Y39" s="586"/>
      <c r="Z39" s="586"/>
      <c r="AA39" s="586"/>
      <c r="AB39" s="586"/>
      <c r="AC39" s="586"/>
      <c r="AD39" s="586"/>
      <c r="AE39" s="586"/>
      <c r="AF39" s="586"/>
      <c r="AG39" s="586"/>
      <c r="AH39" s="586"/>
      <c r="AI39" s="586"/>
      <c r="AJ39" s="586"/>
      <c r="AK39" s="586"/>
      <c r="AL39" s="586"/>
      <c r="AM39" s="586"/>
      <c r="AN39" s="586"/>
      <c r="AO39" s="586"/>
      <c r="AP39" s="586"/>
      <c r="AQ39" s="586"/>
      <c r="AR39" s="586"/>
      <c r="AS39" s="586"/>
      <c r="AT39" s="586"/>
      <c r="AU39" s="586"/>
      <c r="AV39" s="586"/>
      <c r="AW39" s="586"/>
      <c r="AX39" s="586"/>
    </row>
    <row r="40" spans="1:50" outlineLevel="1">
      <c r="A40" s="477">
        <v>28</v>
      </c>
      <c r="B40" s="478" t="s">
        <v>3934</v>
      </c>
      <c r="C40" s="479" t="s">
        <v>3307</v>
      </c>
      <c r="D40" s="480" t="s">
        <v>3293</v>
      </c>
      <c r="E40" s="481">
        <v>1</v>
      </c>
      <c r="F40" s="475">
        <f t="shared" si="17"/>
        <v>0</v>
      </c>
      <c r="G40" s="475">
        <f t="shared" si="18"/>
        <v>0</v>
      </c>
      <c r="H40" s="468"/>
      <c r="I40" s="475">
        <f t="shared" si="19"/>
        <v>0</v>
      </c>
      <c r="J40" s="468"/>
      <c r="K40" s="470">
        <f t="shared" si="20"/>
        <v>0</v>
      </c>
      <c r="L40" s="471">
        <v>21</v>
      </c>
      <c r="M40" s="471">
        <f t="shared" si="21"/>
        <v>0</v>
      </c>
      <c r="N40" s="585"/>
      <c r="O40" s="586"/>
      <c r="P40" s="586"/>
      <c r="Q40" s="586"/>
      <c r="R40" s="586"/>
      <c r="S40" s="586"/>
      <c r="T40" s="586"/>
      <c r="U40" s="586"/>
      <c r="V40" s="586"/>
      <c r="W40" s="586" t="s">
        <v>3919</v>
      </c>
      <c r="X40" s="586"/>
      <c r="Y40" s="586"/>
      <c r="Z40" s="586"/>
      <c r="AA40" s="586"/>
      <c r="AB40" s="586"/>
      <c r="AC40" s="586"/>
      <c r="AD40" s="586"/>
      <c r="AE40" s="586"/>
      <c r="AF40" s="586"/>
      <c r="AG40" s="586"/>
      <c r="AH40" s="586"/>
      <c r="AI40" s="586"/>
      <c r="AJ40" s="586"/>
      <c r="AK40" s="586"/>
      <c r="AL40" s="586"/>
      <c r="AM40" s="586"/>
      <c r="AN40" s="586"/>
      <c r="AO40" s="586"/>
      <c r="AP40" s="586"/>
      <c r="AQ40" s="586"/>
      <c r="AR40" s="586"/>
      <c r="AS40" s="586"/>
      <c r="AT40" s="586"/>
      <c r="AU40" s="586"/>
      <c r="AV40" s="586"/>
      <c r="AW40" s="586"/>
      <c r="AX40" s="586"/>
    </row>
    <row r="41" spans="1:50" outlineLevel="1">
      <c r="A41" s="482">
        <v>29</v>
      </c>
      <c r="B41" s="483" t="s">
        <v>3936</v>
      </c>
      <c r="C41" s="484" t="s">
        <v>3937</v>
      </c>
      <c r="D41" s="485" t="s">
        <v>3293</v>
      </c>
      <c r="E41" s="486">
        <v>1</v>
      </c>
      <c r="F41" s="476">
        <f t="shared" si="17"/>
        <v>0</v>
      </c>
      <c r="G41" s="476">
        <f t="shared" si="18"/>
        <v>0</v>
      </c>
      <c r="H41" s="469"/>
      <c r="I41" s="476">
        <f t="shared" si="19"/>
        <v>0</v>
      </c>
      <c r="J41" s="469"/>
      <c r="K41" s="472">
        <f t="shared" si="20"/>
        <v>0</v>
      </c>
      <c r="L41" s="471">
        <v>21</v>
      </c>
      <c r="M41" s="471">
        <f t="shared" si="21"/>
        <v>0</v>
      </c>
      <c r="N41" s="585"/>
      <c r="O41" s="586"/>
      <c r="P41" s="586"/>
      <c r="Q41" s="586"/>
      <c r="R41" s="586"/>
      <c r="S41" s="586"/>
      <c r="T41" s="586"/>
      <c r="U41" s="586"/>
      <c r="V41" s="586"/>
      <c r="W41" s="586" t="s">
        <v>3919</v>
      </c>
      <c r="X41" s="586"/>
      <c r="Y41" s="586"/>
      <c r="Z41" s="586"/>
      <c r="AA41" s="586"/>
      <c r="AB41" s="586"/>
      <c r="AC41" s="586"/>
      <c r="AD41" s="586"/>
      <c r="AE41" s="586"/>
      <c r="AF41" s="586"/>
      <c r="AG41" s="586"/>
      <c r="AH41" s="586"/>
      <c r="AI41" s="586"/>
      <c r="AJ41" s="586"/>
      <c r="AK41" s="586"/>
      <c r="AL41" s="586"/>
      <c r="AM41" s="586"/>
      <c r="AN41" s="586"/>
      <c r="AO41" s="586"/>
      <c r="AP41" s="586"/>
      <c r="AQ41" s="586"/>
      <c r="AR41" s="586"/>
      <c r="AS41" s="586"/>
      <c r="AT41" s="586"/>
      <c r="AU41" s="586"/>
      <c r="AV41" s="586"/>
      <c r="AW41" s="586"/>
      <c r="AX41" s="586"/>
    </row>
    <row r="42" spans="1:50">
      <c r="D42" s="583"/>
    </row>
    <row r="43" spans="1:50" ht="12">
      <c r="A43" s="665" t="s">
        <v>3226</v>
      </c>
      <c r="B43" s="666"/>
      <c r="C43" s="666"/>
      <c r="D43" s="666"/>
      <c r="E43" s="666"/>
      <c r="F43" s="667"/>
      <c r="G43" s="182">
        <f>G8+G15+G25+G28+G36</f>
        <v>0</v>
      </c>
      <c r="H43" s="181"/>
      <c r="I43" s="181"/>
      <c r="J43" s="181"/>
      <c r="K43" s="181"/>
    </row>
    <row r="44" spans="1:50" ht="12">
      <c r="A44" s="181"/>
      <c r="B44" s="183"/>
      <c r="C44" s="183"/>
      <c r="D44" s="184"/>
      <c r="E44" s="181"/>
      <c r="F44" s="181"/>
      <c r="G44" s="185"/>
      <c r="H44" s="181"/>
      <c r="I44" s="181"/>
      <c r="J44" s="181"/>
      <c r="K44" s="181"/>
    </row>
    <row r="45" spans="1:50" ht="12">
      <c r="A45" s="668" t="s">
        <v>3315</v>
      </c>
      <c r="B45" s="668"/>
      <c r="C45" s="669"/>
      <c r="D45" s="180"/>
      <c r="E45" s="177"/>
      <c r="F45" s="177"/>
      <c r="G45" s="177"/>
      <c r="H45" s="177"/>
      <c r="I45" s="177"/>
      <c r="J45" s="177"/>
      <c r="K45" s="177"/>
    </row>
    <row r="46" spans="1:50">
      <c r="A46" s="658" t="s">
        <v>3938</v>
      </c>
      <c r="B46" s="706"/>
      <c r="C46" s="706"/>
      <c r="D46" s="706"/>
      <c r="E46" s="706"/>
      <c r="F46" s="706"/>
      <c r="G46" s="706"/>
      <c r="H46" s="706"/>
      <c r="I46" s="706"/>
      <c r="J46" s="706"/>
      <c r="K46" s="706"/>
    </row>
    <row r="47" spans="1:50">
      <c r="A47" s="706"/>
      <c r="B47" s="706"/>
      <c r="C47" s="706"/>
      <c r="D47" s="706"/>
      <c r="E47" s="706"/>
      <c r="F47" s="706"/>
      <c r="G47" s="706"/>
      <c r="H47" s="706"/>
      <c r="I47" s="706"/>
      <c r="J47" s="706"/>
      <c r="K47" s="706"/>
    </row>
    <row r="48" spans="1:50">
      <c r="A48" s="706"/>
      <c r="B48" s="706"/>
      <c r="C48" s="706"/>
      <c r="D48" s="706"/>
      <c r="E48" s="706"/>
      <c r="F48" s="706"/>
      <c r="G48" s="706"/>
      <c r="H48" s="706"/>
      <c r="I48" s="706"/>
      <c r="J48" s="706"/>
      <c r="K48" s="706"/>
    </row>
    <row r="49" spans="1:11">
      <c r="A49" s="706"/>
      <c r="B49" s="706"/>
      <c r="C49" s="706"/>
      <c r="D49" s="706"/>
      <c r="E49" s="706"/>
      <c r="F49" s="706"/>
      <c r="G49" s="706"/>
      <c r="H49" s="706"/>
      <c r="I49" s="706"/>
      <c r="J49" s="706"/>
      <c r="K49" s="706"/>
    </row>
    <row r="50" spans="1:11">
      <c r="A50" s="706"/>
      <c r="B50" s="706"/>
      <c r="C50" s="706"/>
      <c r="D50" s="706"/>
      <c r="E50" s="706"/>
      <c r="F50" s="706"/>
      <c r="G50" s="706"/>
      <c r="H50" s="706"/>
      <c r="I50" s="706"/>
      <c r="J50" s="706"/>
      <c r="K50" s="706"/>
    </row>
    <row r="51" spans="1:11">
      <c r="A51" s="706"/>
      <c r="B51" s="706"/>
      <c r="C51" s="706"/>
      <c r="D51" s="706"/>
      <c r="E51" s="706"/>
      <c r="F51" s="706"/>
      <c r="G51" s="706"/>
      <c r="H51" s="706"/>
      <c r="I51" s="706"/>
      <c r="J51" s="706"/>
      <c r="K51" s="706"/>
    </row>
    <row r="52" spans="1:11">
      <c r="A52" s="706"/>
      <c r="B52" s="706"/>
      <c r="C52" s="706"/>
      <c r="D52" s="706"/>
      <c r="E52" s="706"/>
      <c r="F52" s="706"/>
      <c r="G52" s="706"/>
      <c r="H52" s="706"/>
      <c r="I52" s="706"/>
      <c r="J52" s="706"/>
      <c r="K52" s="706"/>
    </row>
    <row r="53" spans="1:11">
      <c r="A53" s="706"/>
      <c r="B53" s="706"/>
      <c r="C53" s="706"/>
      <c r="D53" s="706"/>
      <c r="E53" s="706"/>
      <c r="F53" s="706"/>
      <c r="G53" s="706"/>
      <c r="H53" s="706"/>
      <c r="I53" s="706"/>
      <c r="J53" s="706"/>
      <c r="K53" s="706"/>
    </row>
    <row r="54" spans="1:11">
      <c r="A54" s="706"/>
      <c r="B54" s="706"/>
      <c r="C54" s="706"/>
      <c r="D54" s="706"/>
      <c r="E54" s="706"/>
      <c r="F54" s="706"/>
      <c r="G54" s="706"/>
      <c r="H54" s="706"/>
      <c r="I54" s="706"/>
      <c r="J54" s="706"/>
      <c r="K54" s="706"/>
    </row>
    <row r="55" spans="1:11">
      <c r="A55" s="706"/>
      <c r="B55" s="706"/>
      <c r="C55" s="706"/>
      <c r="D55" s="706"/>
      <c r="E55" s="706"/>
      <c r="F55" s="706"/>
      <c r="G55" s="706"/>
      <c r="H55" s="706"/>
      <c r="I55" s="706"/>
      <c r="J55" s="706"/>
      <c r="K55" s="706"/>
    </row>
    <row r="56" spans="1:11">
      <c r="A56" s="706"/>
      <c r="B56" s="706"/>
      <c r="C56" s="706"/>
      <c r="D56" s="706"/>
      <c r="E56" s="706"/>
      <c r="F56" s="706"/>
      <c r="G56" s="706"/>
      <c r="H56" s="706"/>
      <c r="I56" s="706"/>
      <c r="J56" s="706"/>
      <c r="K56" s="706"/>
    </row>
    <row r="57" spans="1:11" ht="53.25" customHeight="1">
      <c r="A57" s="706"/>
      <c r="B57" s="706"/>
      <c r="C57" s="706"/>
      <c r="D57" s="706"/>
      <c r="E57" s="706"/>
      <c r="F57" s="706"/>
      <c r="G57" s="706"/>
      <c r="H57" s="706"/>
      <c r="I57" s="706"/>
      <c r="J57" s="706"/>
      <c r="K57" s="706"/>
    </row>
    <row r="58" spans="1:11">
      <c r="D58" s="583"/>
    </row>
    <row r="59" spans="1:11">
      <c r="D59" s="583"/>
    </row>
    <row r="60" spans="1:11">
      <c r="D60" s="583"/>
    </row>
    <row r="61" spans="1:11">
      <c r="D61" s="583"/>
    </row>
    <row r="62" spans="1:11">
      <c r="D62" s="583"/>
    </row>
    <row r="63" spans="1:11">
      <c r="D63" s="583"/>
    </row>
    <row r="64" spans="1:11">
      <c r="D64" s="583"/>
    </row>
    <row r="65" spans="4:4">
      <c r="D65" s="583"/>
    </row>
    <row r="66" spans="4:4">
      <c r="D66" s="583"/>
    </row>
    <row r="67" spans="4:4">
      <c r="D67" s="583"/>
    </row>
    <row r="68" spans="4:4">
      <c r="D68" s="583"/>
    </row>
    <row r="69" spans="4:4">
      <c r="D69" s="583"/>
    </row>
    <row r="70" spans="4:4">
      <c r="D70" s="583"/>
    </row>
    <row r="71" spans="4:4">
      <c r="D71" s="583"/>
    </row>
    <row r="72" spans="4:4">
      <c r="D72" s="583"/>
    </row>
    <row r="73" spans="4:4">
      <c r="D73" s="583"/>
    </row>
    <row r="74" spans="4:4">
      <c r="D74" s="583"/>
    </row>
    <row r="75" spans="4:4">
      <c r="D75" s="583"/>
    </row>
    <row r="76" spans="4:4">
      <c r="D76" s="583"/>
    </row>
    <row r="77" spans="4:4">
      <c r="D77" s="583"/>
    </row>
    <row r="78" spans="4:4">
      <c r="D78" s="583"/>
    </row>
    <row r="79" spans="4:4">
      <c r="D79" s="583"/>
    </row>
    <row r="80" spans="4:4">
      <c r="D80" s="583"/>
    </row>
    <row r="81" spans="4:4">
      <c r="D81" s="583"/>
    </row>
    <row r="82" spans="4:4">
      <c r="D82" s="583"/>
    </row>
    <row r="83" spans="4:4">
      <c r="D83" s="583"/>
    </row>
    <row r="84" spans="4:4">
      <c r="D84" s="583"/>
    </row>
    <row r="85" spans="4:4">
      <c r="D85" s="583"/>
    </row>
    <row r="86" spans="4:4">
      <c r="D86" s="583"/>
    </row>
    <row r="87" spans="4:4">
      <c r="D87" s="583"/>
    </row>
    <row r="88" spans="4:4">
      <c r="D88" s="583"/>
    </row>
    <row r="89" spans="4:4">
      <c r="D89" s="583"/>
    </row>
    <row r="90" spans="4:4">
      <c r="D90" s="583"/>
    </row>
    <row r="91" spans="4:4">
      <c r="D91" s="583"/>
    </row>
    <row r="92" spans="4:4">
      <c r="D92" s="583"/>
    </row>
    <row r="93" spans="4:4">
      <c r="D93" s="583"/>
    </row>
    <row r="94" spans="4:4">
      <c r="D94" s="583"/>
    </row>
    <row r="95" spans="4:4">
      <c r="D95" s="583"/>
    </row>
    <row r="96" spans="4:4">
      <c r="D96" s="583"/>
    </row>
    <row r="97" spans="4:4">
      <c r="D97" s="583"/>
    </row>
    <row r="98" spans="4:4">
      <c r="D98" s="583"/>
    </row>
    <row r="99" spans="4:4">
      <c r="D99" s="583"/>
    </row>
    <row r="100" spans="4:4">
      <c r="D100" s="583"/>
    </row>
    <row r="101" spans="4:4">
      <c r="D101" s="583"/>
    </row>
    <row r="102" spans="4:4">
      <c r="D102" s="583"/>
    </row>
    <row r="103" spans="4:4">
      <c r="D103" s="583"/>
    </row>
    <row r="104" spans="4:4">
      <c r="D104" s="583"/>
    </row>
    <row r="105" spans="4:4">
      <c r="D105" s="583"/>
    </row>
    <row r="106" spans="4:4">
      <c r="D106" s="583"/>
    </row>
    <row r="107" spans="4:4">
      <c r="D107" s="583"/>
    </row>
    <row r="108" spans="4:4">
      <c r="D108" s="583"/>
    </row>
    <row r="109" spans="4:4">
      <c r="D109" s="583"/>
    </row>
    <row r="110" spans="4:4">
      <c r="D110" s="583"/>
    </row>
    <row r="111" spans="4:4">
      <c r="D111" s="583"/>
    </row>
    <row r="112" spans="4:4">
      <c r="D112" s="583"/>
    </row>
    <row r="113" spans="4:4">
      <c r="D113" s="583"/>
    </row>
    <row r="114" spans="4:4">
      <c r="D114" s="583"/>
    </row>
    <row r="115" spans="4:4">
      <c r="D115" s="583"/>
    </row>
    <row r="116" spans="4:4">
      <c r="D116" s="583"/>
    </row>
    <row r="117" spans="4:4">
      <c r="D117" s="583"/>
    </row>
    <row r="118" spans="4:4">
      <c r="D118" s="583"/>
    </row>
    <row r="119" spans="4:4">
      <c r="D119" s="583"/>
    </row>
    <row r="120" spans="4:4">
      <c r="D120" s="583"/>
    </row>
    <row r="121" spans="4:4">
      <c r="D121" s="583"/>
    </row>
    <row r="122" spans="4:4">
      <c r="D122" s="583"/>
    </row>
    <row r="123" spans="4:4">
      <c r="D123" s="583"/>
    </row>
    <row r="124" spans="4:4">
      <c r="D124" s="583"/>
    </row>
    <row r="125" spans="4:4">
      <c r="D125" s="583"/>
    </row>
    <row r="126" spans="4:4">
      <c r="D126" s="583"/>
    </row>
    <row r="127" spans="4:4">
      <c r="D127" s="583"/>
    </row>
    <row r="128" spans="4:4">
      <c r="D128" s="583"/>
    </row>
    <row r="129" spans="4:4">
      <c r="D129" s="583"/>
    </row>
    <row r="130" spans="4:4">
      <c r="D130" s="583"/>
    </row>
    <row r="131" spans="4:4">
      <c r="D131" s="583"/>
    </row>
    <row r="132" spans="4:4">
      <c r="D132" s="583"/>
    </row>
    <row r="133" spans="4:4">
      <c r="D133" s="583"/>
    </row>
    <row r="134" spans="4:4">
      <c r="D134" s="583"/>
    </row>
    <row r="135" spans="4:4">
      <c r="D135" s="583"/>
    </row>
    <row r="136" spans="4:4">
      <c r="D136" s="583"/>
    </row>
    <row r="137" spans="4:4">
      <c r="D137" s="583"/>
    </row>
    <row r="138" spans="4:4">
      <c r="D138" s="583"/>
    </row>
    <row r="139" spans="4:4">
      <c r="D139" s="583"/>
    </row>
    <row r="140" spans="4:4">
      <c r="D140" s="583"/>
    </row>
    <row r="141" spans="4:4">
      <c r="D141" s="583"/>
    </row>
    <row r="142" spans="4:4">
      <c r="D142" s="583"/>
    </row>
    <row r="143" spans="4:4">
      <c r="D143" s="583"/>
    </row>
    <row r="144" spans="4:4">
      <c r="D144" s="583"/>
    </row>
    <row r="145" spans="4:4">
      <c r="D145" s="583"/>
    </row>
    <row r="146" spans="4:4">
      <c r="D146" s="583"/>
    </row>
    <row r="147" spans="4:4">
      <c r="D147" s="583"/>
    </row>
    <row r="148" spans="4:4">
      <c r="D148" s="583"/>
    </row>
    <row r="149" spans="4:4">
      <c r="D149" s="583"/>
    </row>
    <row r="150" spans="4:4">
      <c r="D150" s="583"/>
    </row>
    <row r="151" spans="4:4">
      <c r="D151" s="583"/>
    </row>
    <row r="152" spans="4:4">
      <c r="D152" s="583"/>
    </row>
    <row r="153" spans="4:4">
      <c r="D153" s="583"/>
    </row>
    <row r="154" spans="4:4">
      <c r="D154" s="583"/>
    </row>
    <row r="155" spans="4:4">
      <c r="D155" s="583"/>
    </row>
    <row r="156" spans="4:4">
      <c r="D156" s="583"/>
    </row>
    <row r="157" spans="4:4">
      <c r="D157" s="583"/>
    </row>
    <row r="158" spans="4:4">
      <c r="D158" s="583"/>
    </row>
    <row r="159" spans="4:4">
      <c r="D159" s="583"/>
    </row>
    <row r="160" spans="4:4">
      <c r="D160" s="583"/>
    </row>
    <row r="161" spans="4:4">
      <c r="D161" s="583"/>
    </row>
    <row r="162" spans="4:4">
      <c r="D162" s="583"/>
    </row>
    <row r="163" spans="4:4">
      <c r="D163" s="583"/>
    </row>
    <row r="164" spans="4:4">
      <c r="D164" s="583"/>
    </row>
    <row r="165" spans="4:4">
      <c r="D165" s="583"/>
    </row>
    <row r="166" spans="4:4">
      <c r="D166" s="583"/>
    </row>
    <row r="167" spans="4:4">
      <c r="D167" s="583"/>
    </row>
    <row r="168" spans="4:4">
      <c r="D168" s="583"/>
    </row>
    <row r="169" spans="4:4">
      <c r="D169" s="583"/>
    </row>
    <row r="170" spans="4:4">
      <c r="D170" s="583"/>
    </row>
    <row r="171" spans="4:4">
      <c r="D171" s="583"/>
    </row>
    <row r="172" spans="4:4">
      <c r="D172" s="583"/>
    </row>
    <row r="173" spans="4:4">
      <c r="D173" s="583"/>
    </row>
    <row r="174" spans="4:4">
      <c r="D174" s="583"/>
    </row>
    <row r="175" spans="4:4">
      <c r="D175" s="583"/>
    </row>
    <row r="176" spans="4:4">
      <c r="D176" s="583"/>
    </row>
    <row r="177" spans="4:4">
      <c r="D177" s="583"/>
    </row>
    <row r="178" spans="4:4">
      <c r="D178" s="583"/>
    </row>
    <row r="179" spans="4:4">
      <c r="D179" s="583"/>
    </row>
    <row r="180" spans="4:4">
      <c r="D180" s="583"/>
    </row>
    <row r="181" spans="4:4">
      <c r="D181" s="583"/>
    </row>
    <row r="182" spans="4:4">
      <c r="D182" s="583"/>
    </row>
    <row r="183" spans="4:4">
      <c r="D183" s="583"/>
    </row>
    <row r="184" spans="4:4">
      <c r="D184" s="583"/>
    </row>
    <row r="185" spans="4:4">
      <c r="D185" s="583"/>
    </row>
    <row r="186" spans="4:4">
      <c r="D186" s="583"/>
    </row>
    <row r="187" spans="4:4">
      <c r="D187" s="583"/>
    </row>
    <row r="188" spans="4:4">
      <c r="D188" s="583"/>
    </row>
    <row r="189" spans="4:4">
      <c r="D189" s="583"/>
    </row>
    <row r="190" spans="4:4">
      <c r="D190" s="583"/>
    </row>
    <row r="191" spans="4:4">
      <c r="D191" s="583"/>
    </row>
    <row r="192" spans="4:4">
      <c r="D192" s="583"/>
    </row>
    <row r="193" spans="4:4">
      <c r="D193" s="583"/>
    </row>
    <row r="194" spans="4:4">
      <c r="D194" s="583"/>
    </row>
    <row r="195" spans="4:4">
      <c r="D195" s="583"/>
    </row>
    <row r="196" spans="4:4">
      <c r="D196" s="583"/>
    </row>
    <row r="197" spans="4:4">
      <c r="D197" s="583"/>
    </row>
    <row r="198" spans="4:4">
      <c r="D198" s="583"/>
    </row>
    <row r="199" spans="4:4">
      <c r="D199" s="583"/>
    </row>
    <row r="200" spans="4:4">
      <c r="D200" s="583"/>
    </row>
    <row r="201" spans="4:4">
      <c r="D201" s="583"/>
    </row>
    <row r="202" spans="4:4">
      <c r="D202" s="583"/>
    </row>
    <row r="203" spans="4:4">
      <c r="D203" s="583"/>
    </row>
    <row r="204" spans="4:4">
      <c r="D204" s="583"/>
    </row>
    <row r="205" spans="4:4">
      <c r="D205" s="583"/>
    </row>
    <row r="206" spans="4:4">
      <c r="D206" s="583"/>
    </row>
    <row r="207" spans="4:4">
      <c r="D207" s="583"/>
    </row>
    <row r="208" spans="4:4">
      <c r="D208" s="583"/>
    </row>
    <row r="209" spans="4:4">
      <c r="D209" s="583"/>
    </row>
    <row r="210" spans="4:4">
      <c r="D210" s="583"/>
    </row>
    <row r="211" spans="4:4">
      <c r="D211" s="583"/>
    </row>
    <row r="212" spans="4:4">
      <c r="D212" s="583"/>
    </row>
    <row r="213" spans="4:4">
      <c r="D213" s="583"/>
    </row>
    <row r="214" spans="4:4">
      <c r="D214" s="583"/>
    </row>
    <row r="215" spans="4:4">
      <c r="D215" s="583"/>
    </row>
    <row r="216" spans="4:4">
      <c r="D216" s="583"/>
    </row>
    <row r="217" spans="4:4">
      <c r="D217" s="583"/>
    </row>
    <row r="218" spans="4:4">
      <c r="D218" s="583"/>
    </row>
    <row r="219" spans="4:4">
      <c r="D219" s="583"/>
    </row>
    <row r="220" spans="4:4">
      <c r="D220" s="583"/>
    </row>
    <row r="221" spans="4:4">
      <c r="D221" s="583"/>
    </row>
    <row r="222" spans="4:4">
      <c r="D222" s="583"/>
    </row>
    <row r="223" spans="4:4">
      <c r="D223" s="583"/>
    </row>
    <row r="224" spans="4:4">
      <c r="D224" s="583"/>
    </row>
    <row r="225" spans="4:4">
      <c r="D225" s="583"/>
    </row>
    <row r="226" spans="4:4">
      <c r="D226" s="583"/>
    </row>
    <row r="227" spans="4:4">
      <c r="D227" s="583"/>
    </row>
    <row r="228" spans="4:4">
      <c r="D228" s="583"/>
    </row>
    <row r="229" spans="4:4">
      <c r="D229" s="583"/>
    </row>
    <row r="230" spans="4:4">
      <c r="D230" s="583"/>
    </row>
    <row r="231" spans="4:4">
      <c r="D231" s="583"/>
    </row>
    <row r="232" spans="4:4">
      <c r="D232" s="583"/>
    </row>
    <row r="233" spans="4:4">
      <c r="D233" s="583"/>
    </row>
    <row r="234" spans="4:4">
      <c r="D234" s="583"/>
    </row>
    <row r="235" spans="4:4">
      <c r="D235" s="583"/>
    </row>
    <row r="236" spans="4:4">
      <c r="D236" s="583"/>
    </row>
    <row r="237" spans="4:4">
      <c r="D237" s="583"/>
    </row>
    <row r="238" spans="4:4">
      <c r="D238" s="583"/>
    </row>
    <row r="239" spans="4:4">
      <c r="D239" s="583"/>
    </row>
    <row r="240" spans="4:4">
      <c r="D240" s="583"/>
    </row>
    <row r="241" spans="4:4">
      <c r="D241" s="583"/>
    </row>
    <row r="242" spans="4:4">
      <c r="D242" s="583"/>
    </row>
    <row r="243" spans="4:4">
      <c r="D243" s="583"/>
    </row>
    <row r="244" spans="4:4">
      <c r="D244" s="583"/>
    </row>
    <row r="245" spans="4:4">
      <c r="D245" s="583"/>
    </row>
    <row r="246" spans="4:4">
      <c r="D246" s="583"/>
    </row>
    <row r="247" spans="4:4">
      <c r="D247" s="583"/>
    </row>
    <row r="248" spans="4:4">
      <c r="D248" s="583"/>
    </row>
    <row r="249" spans="4:4">
      <c r="D249" s="583"/>
    </row>
    <row r="250" spans="4:4">
      <c r="D250" s="583"/>
    </row>
    <row r="251" spans="4:4">
      <c r="D251" s="583"/>
    </row>
    <row r="252" spans="4:4">
      <c r="D252" s="583"/>
    </row>
    <row r="253" spans="4:4">
      <c r="D253" s="583"/>
    </row>
    <row r="254" spans="4:4">
      <c r="D254" s="583"/>
    </row>
    <row r="255" spans="4:4">
      <c r="D255" s="583"/>
    </row>
    <row r="256" spans="4:4">
      <c r="D256" s="583"/>
    </row>
    <row r="257" spans="4:4">
      <c r="D257" s="583"/>
    </row>
    <row r="258" spans="4:4">
      <c r="D258" s="583"/>
    </row>
    <row r="259" spans="4:4">
      <c r="D259" s="583"/>
    </row>
    <row r="260" spans="4:4">
      <c r="D260" s="583"/>
    </row>
    <row r="261" spans="4:4">
      <c r="D261" s="583"/>
    </row>
    <row r="262" spans="4:4">
      <c r="D262" s="583"/>
    </row>
    <row r="263" spans="4:4">
      <c r="D263" s="583"/>
    </row>
    <row r="264" spans="4:4">
      <c r="D264" s="583"/>
    </row>
    <row r="265" spans="4:4">
      <c r="D265" s="583"/>
    </row>
    <row r="266" spans="4:4">
      <c r="D266" s="583"/>
    </row>
    <row r="267" spans="4:4">
      <c r="D267" s="583"/>
    </row>
    <row r="268" spans="4:4">
      <c r="D268" s="583"/>
    </row>
    <row r="269" spans="4:4">
      <c r="D269" s="583"/>
    </row>
    <row r="270" spans="4:4">
      <c r="D270" s="583"/>
    </row>
    <row r="271" spans="4:4">
      <c r="D271" s="583"/>
    </row>
    <row r="272" spans="4:4">
      <c r="D272" s="583"/>
    </row>
    <row r="273" spans="4:4">
      <c r="D273" s="583"/>
    </row>
    <row r="274" spans="4:4">
      <c r="D274" s="583"/>
    </row>
    <row r="275" spans="4:4">
      <c r="D275" s="583"/>
    </row>
    <row r="276" spans="4:4">
      <c r="D276" s="583"/>
    </row>
    <row r="277" spans="4:4">
      <c r="D277" s="583"/>
    </row>
    <row r="278" spans="4:4">
      <c r="D278" s="583"/>
    </row>
    <row r="279" spans="4:4">
      <c r="D279" s="583"/>
    </row>
    <row r="280" spans="4:4">
      <c r="D280" s="583"/>
    </row>
    <row r="281" spans="4:4">
      <c r="D281" s="583"/>
    </row>
    <row r="282" spans="4:4">
      <c r="D282" s="583"/>
    </row>
    <row r="283" spans="4:4">
      <c r="D283" s="583"/>
    </row>
    <row r="284" spans="4:4">
      <c r="D284" s="583"/>
    </row>
    <row r="285" spans="4:4">
      <c r="D285" s="583"/>
    </row>
    <row r="286" spans="4:4">
      <c r="D286" s="583"/>
    </row>
    <row r="287" spans="4:4">
      <c r="D287" s="583"/>
    </row>
    <row r="288" spans="4:4">
      <c r="D288" s="583"/>
    </row>
    <row r="289" spans="4:4">
      <c r="D289" s="583"/>
    </row>
    <row r="290" spans="4:4">
      <c r="D290" s="583"/>
    </row>
    <row r="291" spans="4:4">
      <c r="D291" s="583"/>
    </row>
    <row r="292" spans="4:4">
      <c r="D292" s="583"/>
    </row>
    <row r="293" spans="4:4">
      <c r="D293" s="583"/>
    </row>
    <row r="294" spans="4:4">
      <c r="D294" s="583"/>
    </row>
    <row r="295" spans="4:4">
      <c r="D295" s="583"/>
    </row>
    <row r="296" spans="4:4">
      <c r="D296" s="583"/>
    </row>
    <row r="297" spans="4:4">
      <c r="D297" s="583"/>
    </row>
    <row r="298" spans="4:4">
      <c r="D298" s="583"/>
    </row>
    <row r="299" spans="4:4">
      <c r="D299" s="583"/>
    </row>
    <row r="300" spans="4:4">
      <c r="D300" s="583"/>
    </row>
    <row r="301" spans="4:4">
      <c r="D301" s="583"/>
    </row>
    <row r="302" spans="4:4">
      <c r="D302" s="583"/>
    </row>
    <row r="303" spans="4:4">
      <c r="D303" s="583"/>
    </row>
    <row r="304" spans="4:4">
      <c r="D304" s="583"/>
    </row>
    <row r="305" spans="4:4">
      <c r="D305" s="583"/>
    </row>
    <row r="306" spans="4:4">
      <c r="D306" s="583"/>
    </row>
    <row r="307" spans="4:4">
      <c r="D307" s="583"/>
    </row>
    <row r="308" spans="4:4">
      <c r="D308" s="583"/>
    </row>
    <row r="309" spans="4:4">
      <c r="D309" s="583"/>
    </row>
    <row r="310" spans="4:4">
      <c r="D310" s="583"/>
    </row>
    <row r="311" spans="4:4">
      <c r="D311" s="583"/>
    </row>
    <row r="312" spans="4:4">
      <c r="D312" s="583"/>
    </row>
    <row r="313" spans="4:4">
      <c r="D313" s="583"/>
    </row>
    <row r="314" spans="4:4">
      <c r="D314" s="583"/>
    </row>
    <row r="315" spans="4:4">
      <c r="D315" s="583"/>
    </row>
    <row r="316" spans="4:4">
      <c r="D316" s="583"/>
    </row>
    <row r="317" spans="4:4">
      <c r="D317" s="583"/>
    </row>
    <row r="318" spans="4:4">
      <c r="D318" s="583"/>
    </row>
    <row r="319" spans="4:4">
      <c r="D319" s="583"/>
    </row>
    <row r="320" spans="4:4">
      <c r="D320" s="583"/>
    </row>
    <row r="321" spans="4:4">
      <c r="D321" s="583"/>
    </row>
    <row r="322" spans="4:4">
      <c r="D322" s="583"/>
    </row>
    <row r="323" spans="4:4">
      <c r="D323" s="583"/>
    </row>
    <row r="324" spans="4:4">
      <c r="D324" s="583"/>
    </row>
    <row r="325" spans="4:4">
      <c r="D325" s="583"/>
    </row>
    <row r="326" spans="4:4">
      <c r="D326" s="583"/>
    </row>
    <row r="327" spans="4:4">
      <c r="D327" s="583"/>
    </row>
    <row r="328" spans="4:4">
      <c r="D328" s="583"/>
    </row>
    <row r="329" spans="4:4">
      <c r="D329" s="583"/>
    </row>
    <row r="330" spans="4:4">
      <c r="D330" s="583"/>
    </row>
    <row r="331" spans="4:4">
      <c r="D331" s="583"/>
    </row>
    <row r="332" spans="4:4">
      <c r="D332" s="583"/>
    </row>
    <row r="333" spans="4:4">
      <c r="D333" s="583"/>
    </row>
    <row r="334" spans="4:4">
      <c r="D334" s="583"/>
    </row>
    <row r="335" spans="4:4">
      <c r="D335" s="583"/>
    </row>
    <row r="336" spans="4:4">
      <c r="D336" s="583"/>
    </row>
    <row r="337" spans="4:4">
      <c r="D337" s="583"/>
    </row>
    <row r="338" spans="4:4">
      <c r="D338" s="583"/>
    </row>
    <row r="339" spans="4:4">
      <c r="D339" s="583"/>
    </row>
    <row r="340" spans="4:4">
      <c r="D340" s="583"/>
    </row>
    <row r="341" spans="4:4">
      <c r="D341" s="583"/>
    </row>
    <row r="342" spans="4:4">
      <c r="D342" s="583"/>
    </row>
    <row r="343" spans="4:4">
      <c r="D343" s="583"/>
    </row>
    <row r="344" spans="4:4">
      <c r="D344" s="583"/>
    </row>
    <row r="345" spans="4:4">
      <c r="D345" s="583"/>
    </row>
    <row r="346" spans="4:4">
      <c r="D346" s="583"/>
    </row>
    <row r="347" spans="4:4">
      <c r="D347" s="583"/>
    </row>
    <row r="348" spans="4:4">
      <c r="D348" s="583"/>
    </row>
    <row r="349" spans="4:4">
      <c r="D349" s="583"/>
    </row>
    <row r="350" spans="4:4">
      <c r="D350" s="583"/>
    </row>
    <row r="351" spans="4:4">
      <c r="D351" s="583"/>
    </row>
    <row r="352" spans="4:4">
      <c r="D352" s="583"/>
    </row>
    <row r="353" spans="4:4">
      <c r="D353" s="583"/>
    </row>
    <row r="354" spans="4:4">
      <c r="D354" s="583"/>
    </row>
    <row r="355" spans="4:4">
      <c r="D355" s="583"/>
    </row>
    <row r="356" spans="4:4">
      <c r="D356" s="583"/>
    </row>
    <row r="357" spans="4:4">
      <c r="D357" s="583"/>
    </row>
    <row r="358" spans="4:4">
      <c r="D358" s="583"/>
    </row>
    <row r="359" spans="4:4">
      <c r="D359" s="583"/>
    </row>
    <row r="360" spans="4:4">
      <c r="D360" s="583"/>
    </row>
    <row r="361" spans="4:4">
      <c r="D361" s="583"/>
    </row>
    <row r="362" spans="4:4">
      <c r="D362" s="583"/>
    </row>
    <row r="363" spans="4:4">
      <c r="D363" s="583"/>
    </row>
    <row r="364" spans="4:4">
      <c r="D364" s="583"/>
    </row>
    <row r="365" spans="4:4">
      <c r="D365" s="583"/>
    </row>
    <row r="366" spans="4:4">
      <c r="D366" s="583"/>
    </row>
    <row r="367" spans="4:4">
      <c r="D367" s="583"/>
    </row>
    <row r="368" spans="4:4">
      <c r="D368" s="583"/>
    </row>
    <row r="369" spans="4:4">
      <c r="D369" s="583"/>
    </row>
    <row r="370" spans="4:4">
      <c r="D370" s="583"/>
    </row>
    <row r="371" spans="4:4">
      <c r="D371" s="583"/>
    </row>
    <row r="372" spans="4:4">
      <c r="D372" s="583"/>
    </row>
    <row r="373" spans="4:4">
      <c r="D373" s="583"/>
    </row>
    <row r="374" spans="4:4">
      <c r="D374" s="583"/>
    </row>
    <row r="375" spans="4:4">
      <c r="D375" s="583"/>
    </row>
    <row r="376" spans="4:4">
      <c r="D376" s="583"/>
    </row>
    <row r="377" spans="4:4">
      <c r="D377" s="583"/>
    </row>
    <row r="378" spans="4:4">
      <c r="D378" s="583"/>
    </row>
    <row r="379" spans="4:4">
      <c r="D379" s="583"/>
    </row>
    <row r="380" spans="4:4">
      <c r="D380" s="583"/>
    </row>
    <row r="381" spans="4:4">
      <c r="D381" s="583"/>
    </row>
    <row r="382" spans="4:4">
      <c r="D382" s="583"/>
    </row>
    <row r="383" spans="4:4">
      <c r="D383" s="583"/>
    </row>
    <row r="384" spans="4:4">
      <c r="D384" s="583"/>
    </row>
    <row r="385" spans="4:4">
      <c r="D385" s="583"/>
    </row>
    <row r="386" spans="4:4">
      <c r="D386" s="583"/>
    </row>
    <row r="387" spans="4:4">
      <c r="D387" s="583"/>
    </row>
    <row r="388" spans="4:4">
      <c r="D388" s="583"/>
    </row>
    <row r="389" spans="4:4">
      <c r="D389" s="583"/>
    </row>
    <row r="390" spans="4:4">
      <c r="D390" s="583"/>
    </row>
    <row r="391" spans="4:4">
      <c r="D391" s="583"/>
    </row>
    <row r="392" spans="4:4">
      <c r="D392" s="583"/>
    </row>
    <row r="393" spans="4:4">
      <c r="D393" s="583"/>
    </row>
    <row r="394" spans="4:4">
      <c r="D394" s="583"/>
    </row>
    <row r="395" spans="4:4">
      <c r="D395" s="583"/>
    </row>
    <row r="396" spans="4:4">
      <c r="D396" s="583"/>
    </row>
    <row r="397" spans="4:4">
      <c r="D397" s="583"/>
    </row>
    <row r="398" spans="4:4">
      <c r="D398" s="583"/>
    </row>
    <row r="399" spans="4:4">
      <c r="D399" s="583"/>
    </row>
    <row r="400" spans="4:4">
      <c r="D400" s="583"/>
    </row>
    <row r="401" spans="4:4">
      <c r="D401" s="583"/>
    </row>
    <row r="402" spans="4:4">
      <c r="D402" s="583"/>
    </row>
    <row r="403" spans="4:4">
      <c r="D403" s="583"/>
    </row>
    <row r="404" spans="4:4">
      <c r="D404" s="583"/>
    </row>
    <row r="405" spans="4:4">
      <c r="D405" s="583"/>
    </row>
    <row r="406" spans="4:4">
      <c r="D406" s="583"/>
    </row>
    <row r="407" spans="4:4">
      <c r="D407" s="583"/>
    </row>
    <row r="408" spans="4:4">
      <c r="D408" s="583"/>
    </row>
    <row r="409" spans="4:4">
      <c r="D409" s="583"/>
    </row>
    <row r="410" spans="4:4">
      <c r="D410" s="583"/>
    </row>
    <row r="411" spans="4:4">
      <c r="D411" s="583"/>
    </row>
    <row r="412" spans="4:4">
      <c r="D412" s="583"/>
    </row>
    <row r="413" spans="4:4">
      <c r="D413" s="583"/>
    </row>
    <row r="414" spans="4:4">
      <c r="D414" s="583"/>
    </row>
    <row r="415" spans="4:4">
      <c r="D415" s="583"/>
    </row>
    <row r="416" spans="4:4">
      <c r="D416" s="583"/>
    </row>
    <row r="417" spans="4:4">
      <c r="D417" s="583"/>
    </row>
    <row r="418" spans="4:4">
      <c r="D418" s="583"/>
    </row>
    <row r="419" spans="4:4">
      <c r="D419" s="583"/>
    </row>
    <row r="420" spans="4:4">
      <c r="D420" s="583"/>
    </row>
    <row r="421" spans="4:4">
      <c r="D421" s="583"/>
    </row>
    <row r="422" spans="4:4">
      <c r="D422" s="583"/>
    </row>
    <row r="423" spans="4:4">
      <c r="D423" s="583"/>
    </row>
    <row r="424" spans="4:4">
      <c r="D424" s="583"/>
    </row>
    <row r="425" spans="4:4">
      <c r="D425" s="583"/>
    </row>
    <row r="426" spans="4:4">
      <c r="D426" s="583"/>
    </row>
    <row r="427" spans="4:4">
      <c r="D427" s="583"/>
    </row>
    <row r="428" spans="4:4">
      <c r="D428" s="583"/>
    </row>
    <row r="429" spans="4:4">
      <c r="D429" s="583"/>
    </row>
    <row r="430" spans="4:4">
      <c r="D430" s="583"/>
    </row>
    <row r="431" spans="4:4">
      <c r="D431" s="583"/>
    </row>
    <row r="432" spans="4:4">
      <c r="D432" s="583"/>
    </row>
    <row r="433" spans="4:4">
      <c r="D433" s="583"/>
    </row>
    <row r="434" spans="4:4">
      <c r="D434" s="583"/>
    </row>
    <row r="435" spans="4:4">
      <c r="D435" s="583"/>
    </row>
    <row r="436" spans="4:4">
      <c r="D436" s="583"/>
    </row>
    <row r="437" spans="4:4">
      <c r="D437" s="583"/>
    </row>
    <row r="438" spans="4:4">
      <c r="D438" s="583"/>
    </row>
    <row r="439" spans="4:4">
      <c r="D439" s="583"/>
    </row>
    <row r="440" spans="4:4">
      <c r="D440" s="583"/>
    </row>
    <row r="441" spans="4:4">
      <c r="D441" s="583"/>
    </row>
    <row r="442" spans="4:4">
      <c r="D442" s="583"/>
    </row>
    <row r="443" spans="4:4">
      <c r="D443" s="583"/>
    </row>
    <row r="444" spans="4:4">
      <c r="D444" s="583"/>
    </row>
    <row r="445" spans="4:4">
      <c r="D445" s="583"/>
    </row>
    <row r="446" spans="4:4">
      <c r="D446" s="583"/>
    </row>
    <row r="447" spans="4:4">
      <c r="D447" s="583"/>
    </row>
    <row r="448" spans="4:4">
      <c r="D448" s="583"/>
    </row>
    <row r="449" spans="4:4">
      <c r="D449" s="583"/>
    </row>
    <row r="450" spans="4:4">
      <c r="D450" s="583"/>
    </row>
    <row r="451" spans="4:4">
      <c r="D451" s="583"/>
    </row>
    <row r="452" spans="4:4">
      <c r="D452" s="583"/>
    </row>
    <row r="453" spans="4:4">
      <c r="D453" s="583"/>
    </row>
    <row r="454" spans="4:4">
      <c r="D454" s="583"/>
    </row>
    <row r="455" spans="4:4">
      <c r="D455" s="583"/>
    </row>
    <row r="456" spans="4:4">
      <c r="D456" s="583"/>
    </row>
    <row r="457" spans="4:4">
      <c r="D457" s="583"/>
    </row>
    <row r="458" spans="4:4">
      <c r="D458" s="583"/>
    </row>
    <row r="459" spans="4:4">
      <c r="D459" s="583"/>
    </row>
    <row r="460" spans="4:4">
      <c r="D460" s="583"/>
    </row>
    <row r="461" spans="4:4">
      <c r="D461" s="583"/>
    </row>
    <row r="462" spans="4:4">
      <c r="D462" s="583"/>
    </row>
    <row r="463" spans="4:4">
      <c r="D463" s="583"/>
    </row>
    <row r="464" spans="4:4">
      <c r="D464" s="583"/>
    </row>
    <row r="465" spans="4:4">
      <c r="D465" s="583"/>
    </row>
    <row r="466" spans="4:4">
      <c r="D466" s="583"/>
    </row>
    <row r="467" spans="4:4">
      <c r="D467" s="583"/>
    </row>
    <row r="468" spans="4:4">
      <c r="D468" s="583"/>
    </row>
    <row r="469" spans="4:4">
      <c r="D469" s="583"/>
    </row>
    <row r="470" spans="4:4">
      <c r="D470" s="583"/>
    </row>
    <row r="471" spans="4:4">
      <c r="D471" s="583"/>
    </row>
    <row r="472" spans="4:4">
      <c r="D472" s="583"/>
    </row>
    <row r="473" spans="4:4">
      <c r="D473" s="583"/>
    </row>
    <row r="474" spans="4:4">
      <c r="D474" s="583"/>
    </row>
    <row r="475" spans="4:4">
      <c r="D475" s="583"/>
    </row>
    <row r="476" spans="4:4">
      <c r="D476" s="583"/>
    </row>
    <row r="477" spans="4:4">
      <c r="D477" s="583"/>
    </row>
    <row r="478" spans="4:4">
      <c r="D478" s="583"/>
    </row>
    <row r="479" spans="4:4">
      <c r="D479" s="583"/>
    </row>
    <row r="480" spans="4:4">
      <c r="D480" s="583"/>
    </row>
    <row r="481" spans="4:4">
      <c r="D481" s="583"/>
    </row>
    <row r="482" spans="4:4">
      <c r="D482" s="583"/>
    </row>
    <row r="483" spans="4:4">
      <c r="D483" s="583"/>
    </row>
    <row r="484" spans="4:4">
      <c r="D484" s="583"/>
    </row>
    <row r="485" spans="4:4">
      <c r="D485" s="583"/>
    </row>
    <row r="486" spans="4:4">
      <c r="D486" s="583"/>
    </row>
    <row r="487" spans="4:4">
      <c r="D487" s="583"/>
    </row>
    <row r="488" spans="4:4">
      <c r="D488" s="583"/>
    </row>
    <row r="489" spans="4:4">
      <c r="D489" s="583"/>
    </row>
    <row r="490" spans="4:4">
      <c r="D490" s="583"/>
    </row>
    <row r="491" spans="4:4">
      <c r="D491" s="583"/>
    </row>
    <row r="492" spans="4:4">
      <c r="D492" s="583"/>
    </row>
    <row r="493" spans="4:4">
      <c r="D493" s="583"/>
    </row>
    <row r="494" spans="4:4">
      <c r="D494" s="583"/>
    </row>
    <row r="495" spans="4:4">
      <c r="D495" s="583"/>
    </row>
    <row r="496" spans="4:4">
      <c r="D496" s="583"/>
    </row>
    <row r="497" spans="4:4">
      <c r="D497" s="583"/>
    </row>
    <row r="498" spans="4:4">
      <c r="D498" s="583"/>
    </row>
    <row r="499" spans="4:4">
      <c r="D499" s="583"/>
    </row>
    <row r="500" spans="4:4">
      <c r="D500" s="583"/>
    </row>
    <row r="501" spans="4:4">
      <c r="D501" s="583"/>
    </row>
    <row r="502" spans="4:4">
      <c r="D502" s="583"/>
    </row>
    <row r="503" spans="4:4">
      <c r="D503" s="583"/>
    </row>
    <row r="504" spans="4:4">
      <c r="D504" s="583"/>
    </row>
    <row r="505" spans="4:4">
      <c r="D505" s="583"/>
    </row>
    <row r="506" spans="4:4">
      <c r="D506" s="583"/>
    </row>
    <row r="507" spans="4:4">
      <c r="D507" s="583"/>
    </row>
    <row r="508" spans="4:4">
      <c r="D508" s="583"/>
    </row>
    <row r="509" spans="4:4">
      <c r="D509" s="583"/>
    </row>
    <row r="510" spans="4:4">
      <c r="D510" s="583"/>
    </row>
    <row r="511" spans="4:4">
      <c r="D511" s="583"/>
    </row>
    <row r="512" spans="4:4">
      <c r="D512" s="583"/>
    </row>
    <row r="513" spans="4:4">
      <c r="D513" s="583"/>
    </row>
    <row r="514" spans="4:4">
      <c r="D514" s="583"/>
    </row>
    <row r="515" spans="4:4">
      <c r="D515" s="583"/>
    </row>
    <row r="516" spans="4:4">
      <c r="D516" s="583"/>
    </row>
    <row r="517" spans="4:4">
      <c r="D517" s="583"/>
    </row>
    <row r="518" spans="4:4">
      <c r="D518" s="583"/>
    </row>
    <row r="519" spans="4:4">
      <c r="D519" s="583"/>
    </row>
    <row r="520" spans="4:4">
      <c r="D520" s="583"/>
    </row>
    <row r="521" spans="4:4">
      <c r="D521" s="583"/>
    </row>
    <row r="522" spans="4:4">
      <c r="D522" s="583"/>
    </row>
    <row r="523" spans="4:4">
      <c r="D523" s="583"/>
    </row>
    <row r="524" spans="4:4">
      <c r="D524" s="583"/>
    </row>
    <row r="525" spans="4:4">
      <c r="D525" s="583"/>
    </row>
    <row r="526" spans="4:4">
      <c r="D526" s="583"/>
    </row>
    <row r="527" spans="4:4">
      <c r="D527" s="583"/>
    </row>
    <row r="528" spans="4:4">
      <c r="D528" s="583"/>
    </row>
    <row r="529" spans="4:4">
      <c r="D529" s="583"/>
    </row>
    <row r="530" spans="4:4">
      <c r="D530" s="583"/>
    </row>
    <row r="531" spans="4:4">
      <c r="D531" s="583"/>
    </row>
    <row r="532" spans="4:4">
      <c r="D532" s="583"/>
    </row>
    <row r="533" spans="4:4">
      <c r="D533" s="583"/>
    </row>
    <row r="534" spans="4:4">
      <c r="D534" s="583"/>
    </row>
    <row r="535" spans="4:4">
      <c r="D535" s="583"/>
    </row>
    <row r="536" spans="4:4">
      <c r="D536" s="583"/>
    </row>
    <row r="537" spans="4:4">
      <c r="D537" s="583"/>
    </row>
    <row r="538" spans="4:4">
      <c r="D538" s="583"/>
    </row>
    <row r="539" spans="4:4">
      <c r="D539" s="583"/>
    </row>
    <row r="540" spans="4:4">
      <c r="D540" s="583"/>
    </row>
    <row r="541" spans="4:4">
      <c r="D541" s="583"/>
    </row>
    <row r="542" spans="4:4">
      <c r="D542" s="583"/>
    </row>
    <row r="543" spans="4:4">
      <c r="D543" s="583"/>
    </row>
    <row r="544" spans="4:4">
      <c r="D544" s="583"/>
    </row>
    <row r="545" spans="4:4">
      <c r="D545" s="583"/>
    </row>
    <row r="546" spans="4:4">
      <c r="D546" s="583"/>
    </row>
    <row r="547" spans="4:4">
      <c r="D547" s="583"/>
    </row>
    <row r="548" spans="4:4">
      <c r="D548" s="583"/>
    </row>
    <row r="549" spans="4:4">
      <c r="D549" s="583"/>
    </row>
    <row r="550" spans="4:4">
      <c r="D550" s="583"/>
    </row>
    <row r="551" spans="4:4">
      <c r="D551" s="583"/>
    </row>
    <row r="552" spans="4:4">
      <c r="D552" s="583"/>
    </row>
    <row r="553" spans="4:4">
      <c r="D553" s="583"/>
    </row>
    <row r="554" spans="4:4">
      <c r="D554" s="583"/>
    </row>
    <row r="555" spans="4:4">
      <c r="D555" s="583"/>
    </row>
    <row r="556" spans="4:4">
      <c r="D556" s="583"/>
    </row>
    <row r="557" spans="4:4">
      <c r="D557" s="583"/>
    </row>
    <row r="558" spans="4:4">
      <c r="D558" s="583"/>
    </row>
    <row r="559" spans="4:4">
      <c r="D559" s="583"/>
    </row>
    <row r="560" spans="4:4">
      <c r="D560" s="583"/>
    </row>
    <row r="561" spans="4:4">
      <c r="D561" s="583"/>
    </row>
    <row r="562" spans="4:4">
      <c r="D562" s="583"/>
    </row>
    <row r="563" spans="4:4">
      <c r="D563" s="583"/>
    </row>
    <row r="564" spans="4:4">
      <c r="D564" s="583"/>
    </row>
    <row r="565" spans="4:4">
      <c r="D565" s="583"/>
    </row>
    <row r="566" spans="4:4">
      <c r="D566" s="583"/>
    </row>
    <row r="567" spans="4:4">
      <c r="D567" s="583"/>
    </row>
    <row r="568" spans="4:4">
      <c r="D568" s="583"/>
    </row>
    <row r="569" spans="4:4">
      <c r="D569" s="583"/>
    </row>
    <row r="570" spans="4:4">
      <c r="D570" s="583"/>
    </row>
    <row r="571" spans="4:4">
      <c r="D571" s="583"/>
    </row>
    <row r="572" spans="4:4">
      <c r="D572" s="583"/>
    </row>
    <row r="573" spans="4:4">
      <c r="D573" s="583"/>
    </row>
    <row r="574" spans="4:4">
      <c r="D574" s="583"/>
    </row>
    <row r="575" spans="4:4">
      <c r="D575" s="583"/>
    </row>
    <row r="576" spans="4:4">
      <c r="D576" s="583"/>
    </row>
    <row r="577" spans="4:4">
      <c r="D577" s="583"/>
    </row>
    <row r="578" spans="4:4">
      <c r="D578" s="583"/>
    </row>
    <row r="579" spans="4:4">
      <c r="D579" s="583"/>
    </row>
    <row r="580" spans="4:4">
      <c r="D580" s="583"/>
    </row>
    <row r="581" spans="4:4">
      <c r="D581" s="583"/>
    </row>
    <row r="582" spans="4:4">
      <c r="D582" s="583"/>
    </row>
    <row r="583" spans="4:4">
      <c r="D583" s="583"/>
    </row>
    <row r="584" spans="4:4">
      <c r="D584" s="583"/>
    </row>
    <row r="585" spans="4:4">
      <c r="D585" s="583"/>
    </row>
    <row r="586" spans="4:4">
      <c r="D586" s="583"/>
    </row>
    <row r="587" spans="4:4">
      <c r="D587" s="583"/>
    </row>
    <row r="588" spans="4:4">
      <c r="D588" s="583"/>
    </row>
    <row r="589" spans="4:4">
      <c r="D589" s="583"/>
    </row>
    <row r="590" spans="4:4">
      <c r="D590" s="583"/>
    </row>
    <row r="591" spans="4:4">
      <c r="D591" s="583"/>
    </row>
    <row r="592" spans="4:4">
      <c r="D592" s="583"/>
    </row>
    <row r="593" spans="4:4">
      <c r="D593" s="583"/>
    </row>
    <row r="594" spans="4:4">
      <c r="D594" s="583"/>
    </row>
    <row r="595" spans="4:4">
      <c r="D595" s="583"/>
    </row>
    <row r="596" spans="4:4">
      <c r="D596" s="583"/>
    </row>
    <row r="597" spans="4:4">
      <c r="D597" s="583"/>
    </row>
    <row r="598" spans="4:4">
      <c r="D598" s="583"/>
    </row>
    <row r="599" spans="4:4">
      <c r="D599" s="583"/>
    </row>
    <row r="600" spans="4:4">
      <c r="D600" s="583"/>
    </row>
    <row r="601" spans="4:4">
      <c r="D601" s="583"/>
    </row>
    <row r="602" spans="4:4">
      <c r="D602" s="583"/>
    </row>
    <row r="603" spans="4:4">
      <c r="D603" s="583"/>
    </row>
    <row r="604" spans="4:4">
      <c r="D604" s="583"/>
    </row>
    <row r="605" spans="4:4">
      <c r="D605" s="583"/>
    </row>
    <row r="606" spans="4:4">
      <c r="D606" s="583"/>
    </row>
    <row r="607" spans="4:4">
      <c r="D607" s="583"/>
    </row>
    <row r="608" spans="4:4">
      <c r="D608" s="583"/>
    </row>
    <row r="609" spans="4:4">
      <c r="D609" s="583"/>
    </row>
    <row r="610" spans="4:4">
      <c r="D610" s="583"/>
    </row>
    <row r="611" spans="4:4">
      <c r="D611" s="583"/>
    </row>
    <row r="612" spans="4:4">
      <c r="D612" s="583"/>
    </row>
    <row r="613" spans="4:4">
      <c r="D613" s="583"/>
    </row>
    <row r="614" spans="4:4">
      <c r="D614" s="583"/>
    </row>
    <row r="615" spans="4:4">
      <c r="D615" s="583"/>
    </row>
    <row r="616" spans="4:4">
      <c r="D616" s="583"/>
    </row>
    <row r="617" spans="4:4">
      <c r="D617" s="583"/>
    </row>
    <row r="618" spans="4:4">
      <c r="D618" s="583"/>
    </row>
    <row r="619" spans="4:4">
      <c r="D619" s="583"/>
    </row>
    <row r="620" spans="4:4">
      <c r="D620" s="583"/>
    </row>
    <row r="621" spans="4:4">
      <c r="D621" s="583"/>
    </row>
    <row r="622" spans="4:4">
      <c r="D622" s="583"/>
    </row>
    <row r="623" spans="4:4">
      <c r="D623" s="583"/>
    </row>
    <row r="624" spans="4:4">
      <c r="D624" s="583"/>
    </row>
    <row r="625" spans="4:4">
      <c r="D625" s="583"/>
    </row>
    <row r="626" spans="4:4">
      <c r="D626" s="583"/>
    </row>
    <row r="627" spans="4:4">
      <c r="D627" s="583"/>
    </row>
    <row r="628" spans="4:4">
      <c r="D628" s="583"/>
    </row>
    <row r="629" spans="4:4">
      <c r="D629" s="583"/>
    </row>
    <row r="630" spans="4:4">
      <c r="D630" s="583"/>
    </row>
    <row r="631" spans="4:4">
      <c r="D631" s="583"/>
    </row>
    <row r="632" spans="4:4">
      <c r="D632" s="583"/>
    </row>
    <row r="633" spans="4:4">
      <c r="D633" s="583"/>
    </row>
    <row r="634" spans="4:4">
      <c r="D634" s="583"/>
    </row>
    <row r="635" spans="4:4">
      <c r="D635" s="583"/>
    </row>
    <row r="636" spans="4:4">
      <c r="D636" s="583"/>
    </row>
    <row r="637" spans="4:4">
      <c r="D637" s="583"/>
    </row>
    <row r="638" spans="4:4">
      <c r="D638" s="583"/>
    </row>
    <row r="639" spans="4:4">
      <c r="D639" s="583"/>
    </row>
    <row r="640" spans="4:4">
      <c r="D640" s="583"/>
    </row>
    <row r="641" spans="4:4">
      <c r="D641" s="583"/>
    </row>
    <row r="642" spans="4:4">
      <c r="D642" s="583"/>
    </row>
    <row r="643" spans="4:4">
      <c r="D643" s="583"/>
    </row>
    <row r="644" spans="4:4">
      <c r="D644" s="583"/>
    </row>
    <row r="645" spans="4:4">
      <c r="D645" s="583"/>
    </row>
    <row r="646" spans="4:4">
      <c r="D646" s="583"/>
    </row>
    <row r="647" spans="4:4">
      <c r="D647" s="583"/>
    </row>
    <row r="648" spans="4:4">
      <c r="D648" s="583"/>
    </row>
    <row r="649" spans="4:4">
      <c r="D649" s="583"/>
    </row>
    <row r="650" spans="4:4">
      <c r="D650" s="583"/>
    </row>
    <row r="651" spans="4:4">
      <c r="D651" s="583"/>
    </row>
    <row r="652" spans="4:4">
      <c r="D652" s="583"/>
    </row>
    <row r="653" spans="4:4">
      <c r="D653" s="583"/>
    </row>
    <row r="654" spans="4:4">
      <c r="D654" s="583"/>
    </row>
    <row r="655" spans="4:4">
      <c r="D655" s="583"/>
    </row>
    <row r="656" spans="4:4">
      <c r="D656" s="583"/>
    </row>
    <row r="657" spans="4:4">
      <c r="D657" s="583"/>
    </row>
    <row r="658" spans="4:4">
      <c r="D658" s="583"/>
    </row>
    <row r="659" spans="4:4">
      <c r="D659" s="583"/>
    </row>
    <row r="660" spans="4:4">
      <c r="D660" s="583"/>
    </row>
    <row r="661" spans="4:4">
      <c r="D661" s="583"/>
    </row>
    <row r="662" spans="4:4">
      <c r="D662" s="583"/>
    </row>
    <row r="663" spans="4:4">
      <c r="D663" s="583"/>
    </row>
    <row r="664" spans="4:4">
      <c r="D664" s="583"/>
    </row>
    <row r="665" spans="4:4">
      <c r="D665" s="583"/>
    </row>
    <row r="666" spans="4:4">
      <c r="D666" s="583"/>
    </row>
    <row r="667" spans="4:4">
      <c r="D667" s="583"/>
    </row>
    <row r="668" spans="4:4">
      <c r="D668" s="583"/>
    </row>
    <row r="669" spans="4:4">
      <c r="D669" s="583"/>
    </row>
    <row r="670" spans="4:4">
      <c r="D670" s="583"/>
    </row>
    <row r="671" spans="4:4">
      <c r="D671" s="583"/>
    </row>
    <row r="672" spans="4:4">
      <c r="D672" s="583"/>
    </row>
    <row r="673" spans="4:4">
      <c r="D673" s="583"/>
    </row>
    <row r="674" spans="4:4">
      <c r="D674" s="583"/>
    </row>
    <row r="675" spans="4:4">
      <c r="D675" s="583"/>
    </row>
    <row r="676" spans="4:4">
      <c r="D676" s="583"/>
    </row>
    <row r="677" spans="4:4">
      <c r="D677" s="583"/>
    </row>
    <row r="678" spans="4:4">
      <c r="D678" s="583"/>
    </row>
    <row r="679" spans="4:4">
      <c r="D679" s="583"/>
    </row>
    <row r="680" spans="4:4">
      <c r="D680" s="583"/>
    </row>
    <row r="681" spans="4:4">
      <c r="D681" s="583"/>
    </row>
    <row r="682" spans="4:4">
      <c r="D682" s="583"/>
    </row>
    <row r="683" spans="4:4">
      <c r="D683" s="583"/>
    </row>
    <row r="684" spans="4:4">
      <c r="D684" s="583"/>
    </row>
    <row r="685" spans="4:4">
      <c r="D685" s="583"/>
    </row>
    <row r="686" spans="4:4">
      <c r="D686" s="583"/>
    </row>
    <row r="687" spans="4:4">
      <c r="D687" s="583"/>
    </row>
    <row r="688" spans="4:4">
      <c r="D688" s="583"/>
    </row>
    <row r="689" spans="4:4">
      <c r="D689" s="583"/>
    </row>
    <row r="690" spans="4:4">
      <c r="D690" s="583"/>
    </row>
    <row r="691" spans="4:4">
      <c r="D691" s="583"/>
    </row>
    <row r="692" spans="4:4">
      <c r="D692" s="583"/>
    </row>
    <row r="693" spans="4:4">
      <c r="D693" s="583"/>
    </row>
    <row r="694" spans="4:4">
      <c r="D694" s="583"/>
    </row>
    <row r="695" spans="4:4">
      <c r="D695" s="583"/>
    </row>
    <row r="696" spans="4:4">
      <c r="D696" s="583"/>
    </row>
    <row r="697" spans="4:4">
      <c r="D697" s="583"/>
    </row>
    <row r="698" spans="4:4">
      <c r="D698" s="583"/>
    </row>
    <row r="699" spans="4:4">
      <c r="D699" s="583"/>
    </row>
    <row r="700" spans="4:4">
      <c r="D700" s="583"/>
    </row>
    <row r="701" spans="4:4">
      <c r="D701" s="583"/>
    </row>
    <row r="702" spans="4:4">
      <c r="D702" s="583"/>
    </row>
    <row r="703" spans="4:4">
      <c r="D703" s="583"/>
    </row>
    <row r="704" spans="4:4">
      <c r="D704" s="583"/>
    </row>
    <row r="705" spans="4:4">
      <c r="D705" s="583"/>
    </row>
    <row r="706" spans="4:4">
      <c r="D706" s="583"/>
    </row>
    <row r="707" spans="4:4">
      <c r="D707" s="583"/>
    </row>
    <row r="708" spans="4:4">
      <c r="D708" s="583"/>
    </row>
    <row r="709" spans="4:4">
      <c r="D709" s="583"/>
    </row>
    <row r="710" spans="4:4">
      <c r="D710" s="583"/>
    </row>
    <row r="711" spans="4:4">
      <c r="D711" s="583"/>
    </row>
    <row r="712" spans="4:4">
      <c r="D712" s="583"/>
    </row>
    <row r="713" spans="4:4">
      <c r="D713" s="583"/>
    </row>
    <row r="714" spans="4:4">
      <c r="D714" s="583"/>
    </row>
    <row r="715" spans="4:4">
      <c r="D715" s="583"/>
    </row>
    <row r="716" spans="4:4">
      <c r="D716" s="583"/>
    </row>
    <row r="717" spans="4:4">
      <c r="D717" s="583"/>
    </row>
    <row r="718" spans="4:4">
      <c r="D718" s="583"/>
    </row>
    <row r="719" spans="4:4">
      <c r="D719" s="583"/>
    </row>
    <row r="720" spans="4:4">
      <c r="D720" s="583"/>
    </row>
    <row r="721" spans="4:4">
      <c r="D721" s="583"/>
    </row>
    <row r="722" spans="4:4">
      <c r="D722" s="583"/>
    </row>
    <row r="723" spans="4:4">
      <c r="D723" s="583"/>
    </row>
    <row r="724" spans="4:4">
      <c r="D724" s="583"/>
    </row>
    <row r="725" spans="4:4">
      <c r="D725" s="583"/>
    </row>
    <row r="726" spans="4:4">
      <c r="D726" s="583"/>
    </row>
    <row r="727" spans="4:4">
      <c r="D727" s="583"/>
    </row>
    <row r="728" spans="4:4">
      <c r="D728" s="583"/>
    </row>
    <row r="729" spans="4:4">
      <c r="D729" s="583"/>
    </row>
    <row r="730" spans="4:4">
      <c r="D730" s="583"/>
    </row>
    <row r="731" spans="4:4">
      <c r="D731" s="583"/>
    </row>
    <row r="732" spans="4:4">
      <c r="D732" s="583"/>
    </row>
    <row r="733" spans="4:4">
      <c r="D733" s="583"/>
    </row>
    <row r="734" spans="4:4">
      <c r="D734" s="583"/>
    </row>
    <row r="735" spans="4:4">
      <c r="D735" s="583"/>
    </row>
    <row r="736" spans="4:4">
      <c r="D736" s="583"/>
    </row>
    <row r="737" spans="4:4">
      <c r="D737" s="583"/>
    </row>
    <row r="738" spans="4:4">
      <c r="D738" s="583"/>
    </row>
    <row r="739" spans="4:4">
      <c r="D739" s="583"/>
    </row>
    <row r="740" spans="4:4">
      <c r="D740" s="583"/>
    </row>
    <row r="741" spans="4:4">
      <c r="D741" s="583"/>
    </row>
    <row r="742" spans="4:4">
      <c r="D742" s="583"/>
    </row>
    <row r="743" spans="4:4">
      <c r="D743" s="583"/>
    </row>
    <row r="744" spans="4:4">
      <c r="D744" s="583"/>
    </row>
    <row r="745" spans="4:4">
      <c r="D745" s="583"/>
    </row>
    <row r="746" spans="4:4">
      <c r="D746" s="583"/>
    </row>
    <row r="747" spans="4:4">
      <c r="D747" s="583"/>
    </row>
    <row r="748" spans="4:4">
      <c r="D748" s="583"/>
    </row>
    <row r="749" spans="4:4">
      <c r="D749" s="583"/>
    </row>
    <row r="750" spans="4:4">
      <c r="D750" s="583"/>
    </row>
    <row r="751" spans="4:4">
      <c r="D751" s="583"/>
    </row>
    <row r="752" spans="4:4">
      <c r="D752" s="583"/>
    </row>
    <row r="753" spans="4:4">
      <c r="D753" s="583"/>
    </row>
    <row r="754" spans="4:4">
      <c r="D754" s="583"/>
    </row>
    <row r="755" spans="4:4">
      <c r="D755" s="583"/>
    </row>
    <row r="756" spans="4:4">
      <c r="D756" s="583"/>
    </row>
    <row r="757" spans="4:4">
      <c r="D757" s="583"/>
    </row>
    <row r="758" spans="4:4">
      <c r="D758" s="583"/>
    </row>
    <row r="759" spans="4:4">
      <c r="D759" s="583"/>
    </row>
    <row r="760" spans="4:4">
      <c r="D760" s="583"/>
    </row>
    <row r="761" spans="4:4">
      <c r="D761" s="583"/>
    </row>
    <row r="762" spans="4:4">
      <c r="D762" s="583"/>
    </row>
    <row r="763" spans="4:4">
      <c r="D763" s="583"/>
    </row>
    <row r="764" spans="4:4">
      <c r="D764" s="583"/>
    </row>
    <row r="765" spans="4:4">
      <c r="D765" s="583"/>
    </row>
    <row r="766" spans="4:4">
      <c r="D766" s="583"/>
    </row>
    <row r="767" spans="4:4">
      <c r="D767" s="583"/>
    </row>
    <row r="768" spans="4:4">
      <c r="D768" s="583"/>
    </row>
    <row r="769" spans="4:4">
      <c r="D769" s="583"/>
    </row>
    <row r="770" spans="4:4">
      <c r="D770" s="583"/>
    </row>
    <row r="771" spans="4:4">
      <c r="D771" s="583"/>
    </row>
    <row r="772" spans="4:4">
      <c r="D772" s="583"/>
    </row>
    <row r="773" spans="4:4">
      <c r="D773" s="583"/>
    </row>
    <row r="774" spans="4:4">
      <c r="D774" s="583"/>
    </row>
    <row r="775" spans="4:4">
      <c r="D775" s="583"/>
    </row>
    <row r="776" spans="4:4">
      <c r="D776" s="583"/>
    </row>
    <row r="777" spans="4:4">
      <c r="D777" s="583"/>
    </row>
    <row r="778" spans="4:4">
      <c r="D778" s="583"/>
    </row>
    <row r="779" spans="4:4">
      <c r="D779" s="583"/>
    </row>
    <row r="780" spans="4:4">
      <c r="D780" s="583"/>
    </row>
    <row r="781" spans="4:4">
      <c r="D781" s="583"/>
    </row>
    <row r="782" spans="4:4">
      <c r="D782" s="583"/>
    </row>
    <row r="783" spans="4:4">
      <c r="D783" s="583"/>
    </row>
    <row r="784" spans="4:4">
      <c r="D784" s="583"/>
    </row>
    <row r="785" spans="4:4">
      <c r="D785" s="583"/>
    </row>
    <row r="786" spans="4:4">
      <c r="D786" s="583"/>
    </row>
    <row r="787" spans="4:4">
      <c r="D787" s="583"/>
    </row>
    <row r="788" spans="4:4">
      <c r="D788" s="583"/>
    </row>
    <row r="789" spans="4:4">
      <c r="D789" s="583"/>
    </row>
    <row r="790" spans="4:4">
      <c r="D790" s="583"/>
    </row>
    <row r="791" spans="4:4">
      <c r="D791" s="583"/>
    </row>
    <row r="792" spans="4:4">
      <c r="D792" s="583"/>
    </row>
    <row r="793" spans="4:4">
      <c r="D793" s="583"/>
    </row>
    <row r="794" spans="4:4">
      <c r="D794" s="583"/>
    </row>
    <row r="795" spans="4:4">
      <c r="D795" s="583"/>
    </row>
    <row r="796" spans="4:4">
      <c r="D796" s="583"/>
    </row>
    <row r="797" spans="4:4">
      <c r="D797" s="583"/>
    </row>
    <row r="798" spans="4:4">
      <c r="D798" s="583"/>
    </row>
    <row r="799" spans="4:4">
      <c r="D799" s="583"/>
    </row>
    <row r="800" spans="4:4">
      <c r="D800" s="583"/>
    </row>
    <row r="801" spans="4:4">
      <c r="D801" s="583"/>
    </row>
    <row r="802" spans="4:4">
      <c r="D802" s="583"/>
    </row>
    <row r="803" spans="4:4">
      <c r="D803" s="583"/>
    </row>
    <row r="804" spans="4:4">
      <c r="D804" s="583"/>
    </row>
    <row r="805" spans="4:4">
      <c r="D805" s="583"/>
    </row>
    <row r="806" spans="4:4">
      <c r="D806" s="583"/>
    </row>
    <row r="807" spans="4:4">
      <c r="D807" s="583"/>
    </row>
    <row r="808" spans="4:4">
      <c r="D808" s="583"/>
    </row>
    <row r="809" spans="4:4">
      <c r="D809" s="583"/>
    </row>
    <row r="810" spans="4:4">
      <c r="D810" s="583"/>
    </row>
    <row r="811" spans="4:4">
      <c r="D811" s="583"/>
    </row>
    <row r="812" spans="4:4">
      <c r="D812" s="583"/>
    </row>
    <row r="813" spans="4:4">
      <c r="D813" s="583"/>
    </row>
    <row r="814" spans="4:4">
      <c r="D814" s="583"/>
    </row>
    <row r="815" spans="4:4">
      <c r="D815" s="583"/>
    </row>
    <row r="816" spans="4:4">
      <c r="D816" s="583"/>
    </row>
    <row r="817" spans="4:4">
      <c r="D817" s="583"/>
    </row>
    <row r="818" spans="4:4">
      <c r="D818" s="583"/>
    </row>
    <row r="819" spans="4:4">
      <c r="D819" s="583"/>
    </row>
    <row r="820" spans="4:4">
      <c r="D820" s="583"/>
    </row>
    <row r="821" spans="4:4">
      <c r="D821" s="583"/>
    </row>
    <row r="822" spans="4:4">
      <c r="D822" s="583"/>
    </row>
    <row r="823" spans="4:4">
      <c r="D823" s="583"/>
    </row>
    <row r="824" spans="4:4">
      <c r="D824" s="583"/>
    </row>
    <row r="825" spans="4:4">
      <c r="D825" s="583"/>
    </row>
    <row r="826" spans="4:4">
      <c r="D826" s="583"/>
    </row>
    <row r="827" spans="4:4">
      <c r="D827" s="583"/>
    </row>
    <row r="828" spans="4:4">
      <c r="D828" s="583"/>
    </row>
    <row r="829" spans="4:4">
      <c r="D829" s="583"/>
    </row>
    <row r="830" spans="4:4">
      <c r="D830" s="583"/>
    </row>
    <row r="831" spans="4:4">
      <c r="D831" s="583"/>
    </row>
    <row r="832" spans="4:4">
      <c r="D832" s="583"/>
    </row>
    <row r="833" spans="4:4">
      <c r="D833" s="583"/>
    </row>
    <row r="834" spans="4:4">
      <c r="D834" s="583"/>
    </row>
    <row r="835" spans="4:4">
      <c r="D835" s="583"/>
    </row>
    <row r="836" spans="4:4">
      <c r="D836" s="583"/>
    </row>
    <row r="837" spans="4:4">
      <c r="D837" s="583"/>
    </row>
    <row r="838" spans="4:4">
      <c r="D838" s="583"/>
    </row>
    <row r="839" spans="4:4">
      <c r="D839" s="583"/>
    </row>
    <row r="840" spans="4:4">
      <c r="D840" s="583"/>
    </row>
    <row r="841" spans="4:4">
      <c r="D841" s="583"/>
    </row>
    <row r="842" spans="4:4">
      <c r="D842" s="583"/>
    </row>
    <row r="843" spans="4:4">
      <c r="D843" s="583"/>
    </row>
    <row r="844" spans="4:4">
      <c r="D844" s="583"/>
    </row>
    <row r="845" spans="4:4">
      <c r="D845" s="583"/>
    </row>
    <row r="846" spans="4:4">
      <c r="D846" s="583"/>
    </row>
    <row r="847" spans="4:4">
      <c r="D847" s="583"/>
    </row>
    <row r="848" spans="4:4">
      <c r="D848" s="583"/>
    </row>
    <row r="849" spans="4:4">
      <c r="D849" s="583"/>
    </row>
    <row r="850" spans="4:4">
      <c r="D850" s="583"/>
    </row>
    <row r="851" spans="4:4">
      <c r="D851" s="583"/>
    </row>
    <row r="852" spans="4:4">
      <c r="D852" s="583"/>
    </row>
    <row r="853" spans="4:4">
      <c r="D853" s="583"/>
    </row>
    <row r="854" spans="4:4">
      <c r="D854" s="583"/>
    </row>
    <row r="855" spans="4:4">
      <c r="D855" s="583"/>
    </row>
    <row r="856" spans="4:4">
      <c r="D856" s="583"/>
    </row>
    <row r="857" spans="4:4">
      <c r="D857" s="583"/>
    </row>
    <row r="858" spans="4:4">
      <c r="D858" s="583"/>
    </row>
    <row r="859" spans="4:4">
      <c r="D859" s="583"/>
    </row>
    <row r="860" spans="4:4">
      <c r="D860" s="583"/>
    </row>
    <row r="861" spans="4:4">
      <c r="D861" s="583"/>
    </row>
    <row r="862" spans="4:4">
      <c r="D862" s="583"/>
    </row>
    <row r="863" spans="4:4">
      <c r="D863" s="583"/>
    </row>
    <row r="864" spans="4:4">
      <c r="D864" s="583"/>
    </row>
    <row r="865" spans="4:4">
      <c r="D865" s="583"/>
    </row>
    <row r="866" spans="4:4">
      <c r="D866" s="583"/>
    </row>
    <row r="867" spans="4:4">
      <c r="D867" s="583"/>
    </row>
    <row r="868" spans="4:4">
      <c r="D868" s="583"/>
    </row>
    <row r="869" spans="4:4">
      <c r="D869" s="583"/>
    </row>
    <row r="870" spans="4:4">
      <c r="D870" s="583"/>
    </row>
    <row r="871" spans="4:4">
      <c r="D871" s="583"/>
    </row>
    <row r="872" spans="4:4">
      <c r="D872" s="583"/>
    </row>
    <row r="873" spans="4:4">
      <c r="D873" s="583"/>
    </row>
    <row r="874" spans="4:4">
      <c r="D874" s="583"/>
    </row>
    <row r="875" spans="4:4">
      <c r="D875" s="583"/>
    </row>
    <row r="876" spans="4:4">
      <c r="D876" s="583"/>
    </row>
    <row r="877" spans="4:4">
      <c r="D877" s="583"/>
    </row>
    <row r="878" spans="4:4">
      <c r="D878" s="583"/>
    </row>
    <row r="879" spans="4:4">
      <c r="D879" s="583"/>
    </row>
    <row r="880" spans="4:4">
      <c r="D880" s="583"/>
    </row>
    <row r="881" spans="4:4">
      <c r="D881" s="583"/>
    </row>
    <row r="882" spans="4:4">
      <c r="D882" s="583"/>
    </row>
    <row r="883" spans="4:4">
      <c r="D883" s="583"/>
    </row>
    <row r="884" spans="4:4">
      <c r="D884" s="583"/>
    </row>
    <row r="885" spans="4:4">
      <c r="D885" s="583"/>
    </row>
    <row r="886" spans="4:4">
      <c r="D886" s="583"/>
    </row>
    <row r="887" spans="4:4">
      <c r="D887" s="583"/>
    </row>
    <row r="888" spans="4:4">
      <c r="D888" s="583"/>
    </row>
    <row r="889" spans="4:4">
      <c r="D889" s="583"/>
    </row>
    <row r="890" spans="4:4">
      <c r="D890" s="583"/>
    </row>
    <row r="891" spans="4:4">
      <c r="D891" s="583"/>
    </row>
    <row r="892" spans="4:4">
      <c r="D892" s="583"/>
    </row>
    <row r="893" spans="4:4">
      <c r="D893" s="583"/>
    </row>
    <row r="894" spans="4:4">
      <c r="D894" s="583"/>
    </row>
    <row r="895" spans="4:4">
      <c r="D895" s="583"/>
    </row>
    <row r="896" spans="4:4">
      <c r="D896" s="583"/>
    </row>
    <row r="897" spans="4:4">
      <c r="D897" s="583"/>
    </row>
    <row r="898" spans="4:4">
      <c r="D898" s="583"/>
    </row>
    <row r="899" spans="4:4">
      <c r="D899" s="583"/>
    </row>
    <row r="900" spans="4:4">
      <c r="D900" s="583"/>
    </row>
    <row r="901" spans="4:4">
      <c r="D901" s="583"/>
    </row>
    <row r="902" spans="4:4">
      <c r="D902" s="583"/>
    </row>
    <row r="903" spans="4:4">
      <c r="D903" s="583"/>
    </row>
    <row r="904" spans="4:4">
      <c r="D904" s="583"/>
    </row>
    <row r="905" spans="4:4">
      <c r="D905" s="583"/>
    </row>
    <row r="906" spans="4:4">
      <c r="D906" s="583"/>
    </row>
    <row r="907" spans="4:4">
      <c r="D907" s="583"/>
    </row>
    <row r="908" spans="4:4">
      <c r="D908" s="583"/>
    </row>
    <row r="909" spans="4:4">
      <c r="D909" s="583"/>
    </row>
    <row r="910" spans="4:4">
      <c r="D910" s="583"/>
    </row>
    <row r="911" spans="4:4">
      <c r="D911" s="583"/>
    </row>
    <row r="912" spans="4:4">
      <c r="D912" s="583"/>
    </row>
    <row r="913" spans="4:4">
      <c r="D913" s="583"/>
    </row>
    <row r="914" spans="4:4">
      <c r="D914" s="583"/>
    </row>
    <row r="915" spans="4:4">
      <c r="D915" s="583"/>
    </row>
    <row r="916" spans="4:4">
      <c r="D916" s="583"/>
    </row>
    <row r="917" spans="4:4">
      <c r="D917" s="583"/>
    </row>
    <row r="918" spans="4:4">
      <c r="D918" s="583"/>
    </row>
    <row r="919" spans="4:4">
      <c r="D919" s="583"/>
    </row>
    <row r="920" spans="4:4">
      <c r="D920" s="583"/>
    </row>
    <row r="921" spans="4:4">
      <c r="D921" s="583"/>
    </row>
    <row r="922" spans="4:4">
      <c r="D922" s="583"/>
    </row>
    <row r="923" spans="4:4">
      <c r="D923" s="583"/>
    </row>
    <row r="924" spans="4:4">
      <c r="D924" s="583"/>
    </row>
    <row r="925" spans="4:4">
      <c r="D925" s="583"/>
    </row>
    <row r="926" spans="4:4">
      <c r="D926" s="583"/>
    </row>
    <row r="927" spans="4:4">
      <c r="D927" s="583"/>
    </row>
    <row r="928" spans="4:4">
      <c r="D928" s="583"/>
    </row>
    <row r="929" spans="4:4">
      <c r="D929" s="583"/>
    </row>
    <row r="930" spans="4:4">
      <c r="D930" s="583"/>
    </row>
    <row r="931" spans="4:4">
      <c r="D931" s="583"/>
    </row>
    <row r="932" spans="4:4">
      <c r="D932" s="583"/>
    </row>
    <row r="933" spans="4:4">
      <c r="D933" s="583"/>
    </row>
    <row r="934" spans="4:4">
      <c r="D934" s="583"/>
    </row>
    <row r="935" spans="4:4">
      <c r="D935" s="583"/>
    </row>
    <row r="936" spans="4:4">
      <c r="D936" s="583"/>
    </row>
    <row r="937" spans="4:4">
      <c r="D937" s="583"/>
    </row>
    <row r="938" spans="4:4">
      <c r="D938" s="583"/>
    </row>
    <row r="939" spans="4:4">
      <c r="D939" s="583"/>
    </row>
    <row r="940" spans="4:4">
      <c r="D940" s="583"/>
    </row>
    <row r="941" spans="4:4">
      <c r="D941" s="583"/>
    </row>
    <row r="942" spans="4:4">
      <c r="D942" s="583"/>
    </row>
    <row r="943" spans="4:4">
      <c r="D943" s="583"/>
    </row>
    <row r="944" spans="4:4">
      <c r="D944" s="583"/>
    </row>
    <row r="945" spans="4:4">
      <c r="D945" s="583"/>
    </row>
    <row r="946" spans="4:4">
      <c r="D946" s="583"/>
    </row>
    <row r="947" spans="4:4">
      <c r="D947" s="583"/>
    </row>
    <row r="948" spans="4:4">
      <c r="D948" s="583"/>
    </row>
    <row r="949" spans="4:4">
      <c r="D949" s="583"/>
    </row>
    <row r="950" spans="4:4">
      <c r="D950" s="583"/>
    </row>
    <row r="951" spans="4:4">
      <c r="D951" s="583"/>
    </row>
    <row r="952" spans="4:4">
      <c r="D952" s="583"/>
    </row>
    <row r="953" spans="4:4">
      <c r="D953" s="583"/>
    </row>
    <row r="954" spans="4:4">
      <c r="D954" s="583"/>
    </row>
    <row r="955" spans="4:4">
      <c r="D955" s="583"/>
    </row>
    <row r="956" spans="4:4">
      <c r="D956" s="583"/>
    </row>
    <row r="957" spans="4:4">
      <c r="D957" s="583"/>
    </row>
    <row r="958" spans="4:4">
      <c r="D958" s="583"/>
    </row>
    <row r="959" spans="4:4">
      <c r="D959" s="583"/>
    </row>
    <row r="960" spans="4:4">
      <c r="D960" s="583"/>
    </row>
    <row r="961" spans="4:4">
      <c r="D961" s="583"/>
    </row>
    <row r="962" spans="4:4">
      <c r="D962" s="583"/>
    </row>
    <row r="963" spans="4:4">
      <c r="D963" s="583"/>
    </row>
    <row r="964" spans="4:4">
      <c r="D964" s="583"/>
    </row>
    <row r="965" spans="4:4">
      <c r="D965" s="583"/>
    </row>
    <row r="966" spans="4:4">
      <c r="D966" s="583"/>
    </row>
    <row r="967" spans="4:4">
      <c r="D967" s="583"/>
    </row>
    <row r="968" spans="4:4">
      <c r="D968" s="583"/>
    </row>
    <row r="969" spans="4:4">
      <c r="D969" s="583"/>
    </row>
    <row r="970" spans="4:4">
      <c r="D970" s="583"/>
    </row>
    <row r="971" spans="4:4">
      <c r="D971" s="583"/>
    </row>
    <row r="972" spans="4:4">
      <c r="D972" s="583"/>
    </row>
    <row r="973" spans="4:4">
      <c r="D973" s="583"/>
    </row>
    <row r="974" spans="4:4">
      <c r="D974" s="583"/>
    </row>
    <row r="975" spans="4:4">
      <c r="D975" s="583"/>
    </row>
    <row r="976" spans="4:4">
      <c r="D976" s="583"/>
    </row>
    <row r="977" spans="4:4">
      <c r="D977" s="583"/>
    </row>
    <row r="978" spans="4:4">
      <c r="D978" s="583"/>
    </row>
    <row r="979" spans="4:4">
      <c r="D979" s="583"/>
    </row>
    <row r="980" spans="4:4">
      <c r="D980" s="583"/>
    </row>
    <row r="981" spans="4:4">
      <c r="D981" s="583"/>
    </row>
    <row r="982" spans="4:4">
      <c r="D982" s="583"/>
    </row>
    <row r="983" spans="4:4">
      <c r="D983" s="583"/>
    </row>
    <row r="984" spans="4:4">
      <c r="D984" s="583"/>
    </row>
    <row r="985" spans="4:4">
      <c r="D985" s="583"/>
    </row>
    <row r="986" spans="4:4">
      <c r="D986" s="583"/>
    </row>
    <row r="987" spans="4:4">
      <c r="D987" s="583"/>
    </row>
    <row r="988" spans="4:4">
      <c r="D988" s="583"/>
    </row>
    <row r="989" spans="4:4">
      <c r="D989" s="583"/>
    </row>
    <row r="990" spans="4:4">
      <c r="D990" s="583"/>
    </row>
    <row r="991" spans="4:4">
      <c r="D991" s="583"/>
    </row>
    <row r="992" spans="4:4">
      <c r="D992" s="583"/>
    </row>
    <row r="993" spans="4:4">
      <c r="D993" s="583"/>
    </row>
    <row r="994" spans="4:4">
      <c r="D994" s="583"/>
    </row>
    <row r="995" spans="4:4">
      <c r="D995" s="583"/>
    </row>
    <row r="996" spans="4:4">
      <c r="D996" s="583"/>
    </row>
    <row r="997" spans="4:4">
      <c r="D997" s="583"/>
    </row>
    <row r="998" spans="4:4">
      <c r="D998" s="583"/>
    </row>
    <row r="999" spans="4:4">
      <c r="D999" s="583"/>
    </row>
    <row r="1000" spans="4:4">
      <c r="D1000" s="583"/>
    </row>
    <row r="1001" spans="4:4">
      <c r="D1001" s="583"/>
    </row>
    <row r="1002" spans="4:4">
      <c r="D1002" s="583"/>
    </row>
    <row r="1003" spans="4:4">
      <c r="D1003" s="583"/>
    </row>
    <row r="1004" spans="4:4">
      <c r="D1004" s="583"/>
    </row>
    <row r="1005" spans="4:4">
      <c r="D1005" s="583"/>
    </row>
    <row r="1006" spans="4:4">
      <c r="D1006" s="583"/>
    </row>
    <row r="1007" spans="4:4">
      <c r="D1007" s="583"/>
    </row>
    <row r="1008" spans="4:4">
      <c r="D1008" s="583"/>
    </row>
    <row r="1009" spans="4:4">
      <c r="D1009" s="583"/>
    </row>
    <row r="1010" spans="4:4">
      <c r="D1010" s="583"/>
    </row>
    <row r="1011" spans="4:4">
      <c r="D1011" s="583"/>
    </row>
    <row r="1012" spans="4:4">
      <c r="D1012" s="583"/>
    </row>
    <row r="1013" spans="4:4">
      <c r="D1013" s="583"/>
    </row>
    <row r="1014" spans="4:4">
      <c r="D1014" s="583"/>
    </row>
    <row r="1015" spans="4:4">
      <c r="D1015" s="583"/>
    </row>
    <row r="1016" spans="4:4">
      <c r="D1016" s="583"/>
    </row>
    <row r="1017" spans="4:4">
      <c r="D1017" s="583"/>
    </row>
    <row r="1018" spans="4:4">
      <c r="D1018" s="583"/>
    </row>
    <row r="1019" spans="4:4">
      <c r="D1019" s="583"/>
    </row>
    <row r="1020" spans="4:4">
      <c r="D1020" s="583"/>
    </row>
    <row r="1021" spans="4:4">
      <c r="D1021" s="583"/>
    </row>
    <row r="1022" spans="4:4">
      <c r="D1022" s="583"/>
    </row>
    <row r="1023" spans="4:4">
      <c r="D1023" s="583"/>
    </row>
    <row r="1024" spans="4:4">
      <c r="D1024" s="583"/>
    </row>
    <row r="1025" spans="4:4">
      <c r="D1025" s="583"/>
    </row>
    <row r="1026" spans="4:4">
      <c r="D1026" s="583"/>
    </row>
    <row r="1027" spans="4:4">
      <c r="D1027" s="583"/>
    </row>
    <row r="1028" spans="4:4">
      <c r="D1028" s="583"/>
    </row>
    <row r="1029" spans="4:4">
      <c r="D1029" s="583"/>
    </row>
    <row r="1030" spans="4:4">
      <c r="D1030" s="583"/>
    </row>
    <row r="1031" spans="4:4">
      <c r="D1031" s="583"/>
    </row>
    <row r="1032" spans="4:4">
      <c r="D1032" s="583"/>
    </row>
    <row r="1033" spans="4:4">
      <c r="D1033" s="583"/>
    </row>
    <row r="1034" spans="4:4">
      <c r="D1034" s="583"/>
    </row>
    <row r="1035" spans="4:4">
      <c r="D1035" s="583"/>
    </row>
    <row r="1036" spans="4:4">
      <c r="D1036" s="583"/>
    </row>
    <row r="1037" spans="4:4">
      <c r="D1037" s="583"/>
    </row>
    <row r="1038" spans="4:4">
      <c r="D1038" s="583"/>
    </row>
    <row r="1039" spans="4:4">
      <c r="D1039" s="583"/>
    </row>
    <row r="1040" spans="4:4">
      <c r="D1040" s="583"/>
    </row>
    <row r="1041" spans="4:4">
      <c r="D1041" s="583"/>
    </row>
    <row r="1042" spans="4:4">
      <c r="D1042" s="583"/>
    </row>
    <row r="1043" spans="4:4">
      <c r="D1043" s="583"/>
    </row>
    <row r="1044" spans="4:4">
      <c r="D1044" s="583"/>
    </row>
    <row r="1045" spans="4:4">
      <c r="D1045" s="583"/>
    </row>
    <row r="1046" spans="4:4">
      <c r="D1046" s="583"/>
    </row>
    <row r="1047" spans="4:4">
      <c r="D1047" s="583"/>
    </row>
    <row r="1048" spans="4:4">
      <c r="D1048" s="583"/>
    </row>
    <row r="1049" spans="4:4">
      <c r="D1049" s="583"/>
    </row>
    <row r="1050" spans="4:4">
      <c r="D1050" s="583"/>
    </row>
    <row r="1051" spans="4:4">
      <c r="D1051" s="583"/>
    </row>
    <row r="1052" spans="4:4">
      <c r="D1052" s="583"/>
    </row>
    <row r="1053" spans="4:4">
      <c r="D1053" s="583"/>
    </row>
    <row r="1054" spans="4:4">
      <c r="D1054" s="583"/>
    </row>
    <row r="1055" spans="4:4">
      <c r="D1055" s="583"/>
    </row>
    <row r="1056" spans="4:4">
      <c r="D1056" s="583"/>
    </row>
    <row r="1057" spans="4:4">
      <c r="D1057" s="583"/>
    </row>
    <row r="1058" spans="4:4">
      <c r="D1058" s="583"/>
    </row>
    <row r="1059" spans="4:4">
      <c r="D1059" s="583"/>
    </row>
    <row r="1060" spans="4:4">
      <c r="D1060" s="583"/>
    </row>
    <row r="1061" spans="4:4">
      <c r="D1061" s="583"/>
    </row>
    <row r="1062" spans="4:4">
      <c r="D1062" s="583"/>
    </row>
    <row r="1063" spans="4:4">
      <c r="D1063" s="583"/>
    </row>
    <row r="1064" spans="4:4">
      <c r="D1064" s="583"/>
    </row>
    <row r="1065" spans="4:4">
      <c r="D1065" s="583"/>
    </row>
    <row r="1066" spans="4:4">
      <c r="D1066" s="583"/>
    </row>
    <row r="1067" spans="4:4">
      <c r="D1067" s="583"/>
    </row>
    <row r="1068" spans="4:4">
      <c r="D1068" s="583"/>
    </row>
    <row r="1069" spans="4:4">
      <c r="D1069" s="583"/>
    </row>
    <row r="1070" spans="4:4">
      <c r="D1070" s="583"/>
    </row>
    <row r="1071" spans="4:4">
      <c r="D1071" s="583"/>
    </row>
    <row r="1072" spans="4:4">
      <c r="D1072" s="583"/>
    </row>
    <row r="1073" spans="4:4">
      <c r="D1073" s="583"/>
    </row>
    <row r="1074" spans="4:4">
      <c r="D1074" s="583"/>
    </row>
    <row r="1075" spans="4:4">
      <c r="D1075" s="583"/>
    </row>
    <row r="1076" spans="4:4">
      <c r="D1076" s="583"/>
    </row>
    <row r="1077" spans="4:4">
      <c r="D1077" s="583"/>
    </row>
    <row r="1078" spans="4:4">
      <c r="D1078" s="583"/>
    </row>
    <row r="1079" spans="4:4">
      <c r="D1079" s="583"/>
    </row>
    <row r="1080" spans="4:4">
      <c r="D1080" s="583"/>
    </row>
    <row r="1081" spans="4:4">
      <c r="D1081" s="583"/>
    </row>
    <row r="1082" spans="4:4">
      <c r="D1082" s="583"/>
    </row>
    <row r="1083" spans="4:4">
      <c r="D1083" s="583"/>
    </row>
    <row r="1084" spans="4:4">
      <c r="D1084" s="583"/>
    </row>
    <row r="1085" spans="4:4">
      <c r="D1085" s="583"/>
    </row>
    <row r="1086" spans="4:4">
      <c r="D1086" s="583"/>
    </row>
    <row r="1087" spans="4:4">
      <c r="D1087" s="583"/>
    </row>
    <row r="1088" spans="4:4">
      <c r="D1088" s="583"/>
    </row>
    <row r="1089" spans="4:4">
      <c r="D1089" s="583"/>
    </row>
    <row r="1090" spans="4:4">
      <c r="D1090" s="583"/>
    </row>
    <row r="1091" spans="4:4">
      <c r="D1091" s="583"/>
    </row>
    <row r="1092" spans="4:4">
      <c r="D1092" s="583"/>
    </row>
    <row r="1093" spans="4:4">
      <c r="D1093" s="583"/>
    </row>
    <row r="1094" spans="4:4">
      <c r="D1094" s="583"/>
    </row>
    <row r="1095" spans="4:4">
      <c r="D1095" s="583"/>
    </row>
    <row r="1096" spans="4:4">
      <c r="D1096" s="583"/>
    </row>
    <row r="1097" spans="4:4">
      <c r="D1097" s="583"/>
    </row>
    <row r="1098" spans="4:4">
      <c r="D1098" s="583"/>
    </row>
    <row r="1099" spans="4:4">
      <c r="D1099" s="583"/>
    </row>
    <row r="1100" spans="4:4">
      <c r="D1100" s="583"/>
    </row>
    <row r="1101" spans="4:4">
      <c r="D1101" s="583"/>
    </row>
    <row r="1102" spans="4:4">
      <c r="D1102" s="583"/>
    </row>
    <row r="1103" spans="4:4">
      <c r="D1103" s="583"/>
    </row>
    <row r="1104" spans="4:4">
      <c r="D1104" s="583"/>
    </row>
    <row r="1105" spans="4:4">
      <c r="D1105" s="583"/>
    </row>
    <row r="1106" spans="4:4">
      <c r="D1106" s="583"/>
    </row>
    <row r="1107" spans="4:4">
      <c r="D1107" s="583"/>
    </row>
    <row r="1108" spans="4:4">
      <c r="D1108" s="583"/>
    </row>
    <row r="1109" spans="4:4">
      <c r="D1109" s="583"/>
    </row>
    <row r="1110" spans="4:4">
      <c r="D1110" s="583"/>
    </row>
    <row r="1111" spans="4:4">
      <c r="D1111" s="583"/>
    </row>
    <row r="1112" spans="4:4">
      <c r="D1112" s="583"/>
    </row>
    <row r="1113" spans="4:4">
      <c r="D1113" s="583"/>
    </row>
    <row r="1114" spans="4:4">
      <c r="D1114" s="583"/>
    </row>
    <row r="1115" spans="4:4">
      <c r="D1115" s="583"/>
    </row>
    <row r="1116" spans="4:4">
      <c r="D1116" s="583"/>
    </row>
    <row r="1117" spans="4:4">
      <c r="D1117" s="583"/>
    </row>
    <row r="1118" spans="4:4">
      <c r="D1118" s="583"/>
    </row>
    <row r="1119" spans="4:4">
      <c r="D1119" s="583"/>
    </row>
    <row r="1120" spans="4:4">
      <c r="D1120" s="583"/>
    </row>
    <row r="1121" spans="4:4">
      <c r="D1121" s="583"/>
    </row>
    <row r="1122" spans="4:4">
      <c r="D1122" s="583"/>
    </row>
    <row r="1123" spans="4:4">
      <c r="D1123" s="583"/>
    </row>
    <row r="1124" spans="4:4">
      <c r="D1124" s="583"/>
    </row>
    <row r="1125" spans="4:4">
      <c r="D1125" s="583"/>
    </row>
    <row r="1126" spans="4:4">
      <c r="D1126" s="583"/>
    </row>
    <row r="1127" spans="4:4">
      <c r="D1127" s="583"/>
    </row>
    <row r="1128" spans="4:4">
      <c r="D1128" s="583"/>
    </row>
    <row r="1129" spans="4:4">
      <c r="D1129" s="583"/>
    </row>
    <row r="1130" spans="4:4">
      <c r="D1130" s="583"/>
    </row>
    <row r="1131" spans="4:4">
      <c r="D1131" s="583"/>
    </row>
    <row r="1132" spans="4:4">
      <c r="D1132" s="583"/>
    </row>
    <row r="1133" spans="4:4">
      <c r="D1133" s="583"/>
    </row>
    <row r="1134" spans="4:4">
      <c r="D1134" s="583"/>
    </row>
    <row r="1135" spans="4:4">
      <c r="D1135" s="583"/>
    </row>
    <row r="1136" spans="4:4">
      <c r="D1136" s="583"/>
    </row>
    <row r="1137" spans="4:4">
      <c r="D1137" s="583"/>
    </row>
    <row r="1138" spans="4:4">
      <c r="D1138" s="583"/>
    </row>
    <row r="1139" spans="4:4">
      <c r="D1139" s="583"/>
    </row>
    <row r="1140" spans="4:4">
      <c r="D1140" s="583"/>
    </row>
    <row r="1141" spans="4:4">
      <c r="D1141" s="583"/>
    </row>
    <row r="1142" spans="4:4">
      <c r="D1142" s="583"/>
    </row>
    <row r="1143" spans="4:4">
      <c r="D1143" s="583"/>
    </row>
    <row r="1144" spans="4:4">
      <c r="D1144" s="583"/>
    </row>
    <row r="1145" spans="4:4">
      <c r="D1145" s="583"/>
    </row>
    <row r="1146" spans="4:4">
      <c r="D1146" s="583"/>
    </row>
    <row r="1147" spans="4:4">
      <c r="D1147" s="583"/>
    </row>
    <row r="1148" spans="4:4">
      <c r="D1148" s="583"/>
    </row>
    <row r="1149" spans="4:4">
      <c r="D1149" s="583"/>
    </row>
    <row r="1150" spans="4:4">
      <c r="D1150" s="583"/>
    </row>
    <row r="1151" spans="4:4">
      <c r="D1151" s="583"/>
    </row>
    <row r="1152" spans="4:4">
      <c r="D1152" s="583"/>
    </row>
    <row r="1153" spans="4:4">
      <c r="D1153" s="583"/>
    </row>
    <row r="1154" spans="4:4">
      <c r="D1154" s="583"/>
    </row>
    <row r="1155" spans="4:4">
      <c r="D1155" s="583"/>
    </row>
    <row r="1156" spans="4:4">
      <c r="D1156" s="583"/>
    </row>
    <row r="1157" spans="4:4">
      <c r="D1157" s="583"/>
    </row>
    <row r="1158" spans="4:4">
      <c r="D1158" s="583"/>
    </row>
    <row r="1159" spans="4:4">
      <c r="D1159" s="583"/>
    </row>
    <row r="1160" spans="4:4">
      <c r="D1160" s="583"/>
    </row>
    <row r="1161" spans="4:4">
      <c r="D1161" s="583"/>
    </row>
    <row r="1162" spans="4:4">
      <c r="D1162" s="583"/>
    </row>
    <row r="1163" spans="4:4">
      <c r="D1163" s="583"/>
    </row>
    <row r="1164" spans="4:4">
      <c r="D1164" s="583"/>
    </row>
    <row r="1165" spans="4:4">
      <c r="D1165" s="583"/>
    </row>
    <row r="1166" spans="4:4">
      <c r="D1166" s="583"/>
    </row>
    <row r="1167" spans="4:4">
      <c r="D1167" s="583"/>
    </row>
    <row r="1168" spans="4:4">
      <c r="D1168" s="583"/>
    </row>
    <row r="1169" spans="4:4">
      <c r="D1169" s="583"/>
    </row>
    <row r="1170" spans="4:4">
      <c r="D1170" s="583"/>
    </row>
    <row r="1171" spans="4:4">
      <c r="D1171" s="583"/>
    </row>
    <row r="1172" spans="4:4">
      <c r="D1172" s="583"/>
    </row>
    <row r="1173" spans="4:4">
      <c r="D1173" s="583"/>
    </row>
    <row r="1174" spans="4:4">
      <c r="D1174" s="583"/>
    </row>
    <row r="1175" spans="4:4">
      <c r="D1175" s="583"/>
    </row>
    <row r="1176" spans="4:4">
      <c r="D1176" s="583"/>
    </row>
    <row r="1177" spans="4:4">
      <c r="D1177" s="583"/>
    </row>
    <row r="1178" spans="4:4">
      <c r="D1178" s="583"/>
    </row>
    <row r="1179" spans="4:4">
      <c r="D1179" s="583"/>
    </row>
    <row r="1180" spans="4:4">
      <c r="D1180" s="583"/>
    </row>
    <row r="1181" spans="4:4">
      <c r="D1181" s="583"/>
    </row>
    <row r="1182" spans="4:4">
      <c r="D1182" s="583"/>
    </row>
    <row r="1183" spans="4:4">
      <c r="D1183" s="583"/>
    </row>
    <row r="1184" spans="4:4">
      <c r="D1184" s="583"/>
    </row>
    <row r="1185" spans="4:4">
      <c r="D1185" s="583"/>
    </row>
    <row r="1186" spans="4:4">
      <c r="D1186" s="583"/>
    </row>
    <row r="1187" spans="4:4">
      <c r="D1187" s="583"/>
    </row>
    <row r="1188" spans="4:4">
      <c r="D1188" s="583"/>
    </row>
    <row r="1189" spans="4:4">
      <c r="D1189" s="583"/>
    </row>
    <row r="1190" spans="4:4">
      <c r="D1190" s="583"/>
    </row>
    <row r="1191" spans="4:4">
      <c r="D1191" s="583"/>
    </row>
    <row r="1192" spans="4:4">
      <c r="D1192" s="583"/>
    </row>
    <row r="1193" spans="4:4">
      <c r="D1193" s="583"/>
    </row>
    <row r="1194" spans="4:4">
      <c r="D1194" s="583"/>
    </row>
    <row r="1195" spans="4:4">
      <c r="D1195" s="583"/>
    </row>
    <row r="1196" spans="4:4">
      <c r="D1196" s="583"/>
    </row>
    <row r="1197" spans="4:4">
      <c r="D1197" s="583"/>
    </row>
    <row r="1198" spans="4:4">
      <c r="D1198" s="583"/>
    </row>
    <row r="1199" spans="4:4">
      <c r="D1199" s="583"/>
    </row>
    <row r="1200" spans="4:4">
      <c r="D1200" s="583"/>
    </row>
    <row r="1201" spans="4:4">
      <c r="D1201" s="583"/>
    </row>
    <row r="1202" spans="4:4">
      <c r="D1202" s="583"/>
    </row>
    <row r="1203" spans="4:4">
      <c r="D1203" s="583"/>
    </row>
    <row r="1204" spans="4:4">
      <c r="D1204" s="583"/>
    </row>
    <row r="1205" spans="4:4">
      <c r="D1205" s="583"/>
    </row>
    <row r="1206" spans="4:4">
      <c r="D1206" s="583"/>
    </row>
    <row r="1207" spans="4:4">
      <c r="D1207" s="583"/>
    </row>
    <row r="1208" spans="4:4">
      <c r="D1208" s="583"/>
    </row>
    <row r="1209" spans="4:4">
      <c r="D1209" s="583"/>
    </row>
    <row r="1210" spans="4:4">
      <c r="D1210" s="583"/>
    </row>
    <row r="1211" spans="4:4">
      <c r="D1211" s="583"/>
    </row>
    <row r="1212" spans="4:4">
      <c r="D1212" s="583"/>
    </row>
    <row r="1213" spans="4:4">
      <c r="D1213" s="583"/>
    </row>
    <row r="1214" spans="4:4">
      <c r="D1214" s="583"/>
    </row>
    <row r="1215" spans="4:4">
      <c r="D1215" s="583"/>
    </row>
    <row r="1216" spans="4:4">
      <c r="D1216" s="583"/>
    </row>
    <row r="1217" spans="4:4">
      <c r="D1217" s="583"/>
    </row>
    <row r="1218" spans="4:4">
      <c r="D1218" s="583"/>
    </row>
    <row r="1219" spans="4:4">
      <c r="D1219" s="583"/>
    </row>
    <row r="1220" spans="4:4">
      <c r="D1220" s="583"/>
    </row>
    <row r="1221" spans="4:4">
      <c r="D1221" s="583"/>
    </row>
    <row r="1222" spans="4:4">
      <c r="D1222" s="583"/>
    </row>
    <row r="1223" spans="4:4">
      <c r="D1223" s="583"/>
    </row>
    <row r="1224" spans="4:4">
      <c r="D1224" s="583"/>
    </row>
    <row r="1225" spans="4:4">
      <c r="D1225" s="583"/>
    </row>
    <row r="1226" spans="4:4">
      <c r="D1226" s="583"/>
    </row>
    <row r="1227" spans="4:4">
      <c r="D1227" s="583"/>
    </row>
    <row r="1228" spans="4:4">
      <c r="D1228" s="583"/>
    </row>
    <row r="1229" spans="4:4">
      <c r="D1229" s="583"/>
    </row>
    <row r="1230" spans="4:4">
      <c r="D1230" s="583"/>
    </row>
    <row r="1231" spans="4:4">
      <c r="D1231" s="583"/>
    </row>
    <row r="1232" spans="4:4">
      <c r="D1232" s="583"/>
    </row>
    <row r="1233" spans="4:4">
      <c r="D1233" s="583"/>
    </row>
    <row r="1234" spans="4:4">
      <c r="D1234" s="583"/>
    </row>
    <row r="1235" spans="4:4">
      <c r="D1235" s="583"/>
    </row>
    <row r="1236" spans="4:4">
      <c r="D1236" s="583"/>
    </row>
    <row r="1237" spans="4:4">
      <c r="D1237" s="583"/>
    </row>
    <row r="1238" spans="4:4">
      <c r="D1238" s="583"/>
    </row>
    <row r="1239" spans="4:4">
      <c r="D1239" s="583"/>
    </row>
    <row r="1240" spans="4:4">
      <c r="D1240" s="583"/>
    </row>
    <row r="1241" spans="4:4">
      <c r="D1241" s="583"/>
    </row>
    <row r="1242" spans="4:4">
      <c r="D1242" s="583"/>
    </row>
    <row r="1243" spans="4:4">
      <c r="D1243" s="583"/>
    </row>
    <row r="1244" spans="4:4">
      <c r="D1244" s="583"/>
    </row>
    <row r="1245" spans="4:4">
      <c r="D1245" s="583"/>
    </row>
    <row r="1246" spans="4:4">
      <c r="D1246" s="583"/>
    </row>
    <row r="1247" spans="4:4">
      <c r="D1247" s="583"/>
    </row>
    <row r="1248" spans="4:4">
      <c r="D1248" s="583"/>
    </row>
    <row r="1249" spans="4:4">
      <c r="D1249" s="583"/>
    </row>
    <row r="1250" spans="4:4">
      <c r="D1250" s="583"/>
    </row>
    <row r="1251" spans="4:4">
      <c r="D1251" s="583"/>
    </row>
    <row r="1252" spans="4:4">
      <c r="D1252" s="583"/>
    </row>
    <row r="1253" spans="4:4">
      <c r="D1253" s="583"/>
    </row>
    <row r="1254" spans="4:4">
      <c r="D1254" s="583"/>
    </row>
    <row r="1255" spans="4:4">
      <c r="D1255" s="583"/>
    </row>
    <row r="1256" spans="4:4">
      <c r="D1256" s="583"/>
    </row>
    <row r="1257" spans="4:4">
      <c r="D1257" s="583"/>
    </row>
    <row r="1258" spans="4:4">
      <c r="D1258" s="583"/>
    </row>
    <row r="1259" spans="4:4">
      <c r="D1259" s="583"/>
    </row>
    <row r="1260" spans="4:4">
      <c r="D1260" s="583"/>
    </row>
    <row r="1261" spans="4:4">
      <c r="D1261" s="583"/>
    </row>
    <row r="1262" spans="4:4">
      <c r="D1262" s="583"/>
    </row>
    <row r="1263" spans="4:4">
      <c r="D1263" s="583"/>
    </row>
    <row r="1264" spans="4:4">
      <c r="D1264" s="583"/>
    </row>
    <row r="1265" spans="4:4">
      <c r="D1265" s="583"/>
    </row>
    <row r="1266" spans="4:4">
      <c r="D1266" s="583"/>
    </row>
    <row r="1267" spans="4:4">
      <c r="D1267" s="583"/>
    </row>
    <row r="1268" spans="4:4">
      <c r="D1268" s="583"/>
    </row>
    <row r="1269" spans="4:4">
      <c r="D1269" s="583"/>
    </row>
    <row r="1270" spans="4:4">
      <c r="D1270" s="583"/>
    </row>
    <row r="1271" spans="4:4">
      <c r="D1271" s="583"/>
    </row>
    <row r="1272" spans="4:4">
      <c r="D1272" s="583"/>
    </row>
    <row r="1273" spans="4:4">
      <c r="D1273" s="583"/>
    </row>
    <row r="1274" spans="4:4">
      <c r="D1274" s="583"/>
    </row>
    <row r="1275" spans="4:4">
      <c r="D1275" s="583"/>
    </row>
    <row r="1276" spans="4:4">
      <c r="D1276" s="583"/>
    </row>
    <row r="1277" spans="4:4">
      <c r="D1277" s="583"/>
    </row>
    <row r="1278" spans="4:4">
      <c r="D1278" s="583"/>
    </row>
    <row r="1279" spans="4:4">
      <c r="D1279" s="583"/>
    </row>
    <row r="1280" spans="4:4">
      <c r="D1280" s="583"/>
    </row>
    <row r="1281" spans="4:4">
      <c r="D1281" s="583"/>
    </row>
    <row r="1282" spans="4:4">
      <c r="D1282" s="583"/>
    </row>
    <row r="1283" spans="4:4">
      <c r="D1283" s="583"/>
    </row>
    <row r="1284" spans="4:4">
      <c r="D1284" s="583"/>
    </row>
    <row r="1285" spans="4:4">
      <c r="D1285" s="583"/>
    </row>
    <row r="1286" spans="4:4">
      <c r="D1286" s="583"/>
    </row>
    <row r="1287" spans="4:4">
      <c r="D1287" s="583"/>
    </row>
    <row r="1288" spans="4:4">
      <c r="D1288" s="583"/>
    </row>
    <row r="1289" spans="4:4">
      <c r="D1289" s="583"/>
    </row>
    <row r="1290" spans="4:4">
      <c r="D1290" s="583"/>
    </row>
    <row r="1291" spans="4:4">
      <c r="D1291" s="583"/>
    </row>
    <row r="1292" spans="4:4">
      <c r="D1292" s="583"/>
    </row>
    <row r="1293" spans="4:4">
      <c r="D1293" s="583"/>
    </row>
    <row r="1294" spans="4:4">
      <c r="D1294" s="583"/>
    </row>
    <row r="1295" spans="4:4">
      <c r="D1295" s="583"/>
    </row>
    <row r="1296" spans="4:4">
      <c r="D1296" s="583"/>
    </row>
    <row r="1297" spans="4:4">
      <c r="D1297" s="583"/>
    </row>
    <row r="1298" spans="4:4">
      <c r="D1298" s="583"/>
    </row>
    <row r="1299" spans="4:4">
      <c r="D1299" s="583"/>
    </row>
    <row r="1300" spans="4:4">
      <c r="D1300" s="583"/>
    </row>
    <row r="1301" spans="4:4">
      <c r="D1301" s="583"/>
    </row>
    <row r="1302" spans="4:4">
      <c r="D1302" s="583"/>
    </row>
    <row r="1303" spans="4:4">
      <c r="D1303" s="583"/>
    </row>
    <row r="1304" spans="4:4">
      <c r="D1304" s="583"/>
    </row>
    <row r="1305" spans="4:4">
      <c r="D1305" s="583"/>
    </row>
    <row r="1306" spans="4:4">
      <c r="D1306" s="583"/>
    </row>
    <row r="1307" spans="4:4">
      <c r="D1307" s="583"/>
    </row>
    <row r="1308" spans="4:4">
      <c r="D1308" s="583"/>
    </row>
    <row r="1309" spans="4:4">
      <c r="D1309" s="583"/>
    </row>
    <row r="1310" spans="4:4">
      <c r="D1310" s="583"/>
    </row>
    <row r="1311" spans="4:4">
      <c r="D1311" s="583"/>
    </row>
    <row r="1312" spans="4:4">
      <c r="D1312" s="583"/>
    </row>
    <row r="1313" spans="4:4">
      <c r="D1313" s="583"/>
    </row>
    <row r="1314" spans="4:4">
      <c r="D1314" s="583"/>
    </row>
    <row r="1315" spans="4:4">
      <c r="D1315" s="583"/>
    </row>
    <row r="1316" spans="4:4">
      <c r="D1316" s="583"/>
    </row>
    <row r="1317" spans="4:4">
      <c r="D1317" s="583"/>
    </row>
    <row r="1318" spans="4:4">
      <c r="D1318" s="583"/>
    </row>
    <row r="1319" spans="4:4">
      <c r="D1319" s="583"/>
    </row>
    <row r="1320" spans="4:4">
      <c r="D1320" s="583"/>
    </row>
    <row r="1321" spans="4:4">
      <c r="D1321" s="583"/>
    </row>
    <row r="1322" spans="4:4">
      <c r="D1322" s="583"/>
    </row>
    <row r="1323" spans="4:4">
      <c r="D1323" s="583"/>
    </row>
    <row r="1324" spans="4:4">
      <c r="D1324" s="583"/>
    </row>
    <row r="1325" spans="4:4">
      <c r="D1325" s="583"/>
    </row>
    <row r="1326" spans="4:4">
      <c r="D1326" s="583"/>
    </row>
    <row r="1327" spans="4:4">
      <c r="D1327" s="583"/>
    </row>
    <row r="1328" spans="4:4">
      <c r="D1328" s="583"/>
    </row>
    <row r="1329" spans="4:4">
      <c r="D1329" s="583"/>
    </row>
    <row r="1330" spans="4:4">
      <c r="D1330" s="583"/>
    </row>
    <row r="1331" spans="4:4">
      <c r="D1331" s="583"/>
    </row>
    <row r="1332" spans="4:4">
      <c r="D1332" s="583"/>
    </row>
    <row r="1333" spans="4:4">
      <c r="D1333" s="583"/>
    </row>
    <row r="1334" spans="4:4">
      <c r="D1334" s="583"/>
    </row>
    <row r="1335" spans="4:4">
      <c r="D1335" s="583"/>
    </row>
    <row r="1336" spans="4:4">
      <c r="D1336" s="583"/>
    </row>
    <row r="1337" spans="4:4">
      <c r="D1337" s="583"/>
    </row>
    <row r="1338" spans="4:4">
      <c r="D1338" s="583"/>
    </row>
    <row r="1339" spans="4:4">
      <c r="D1339" s="583"/>
    </row>
    <row r="1340" spans="4:4">
      <c r="D1340" s="583"/>
    </row>
    <row r="1341" spans="4:4">
      <c r="D1341" s="583"/>
    </row>
    <row r="1342" spans="4:4">
      <c r="D1342" s="583"/>
    </row>
    <row r="1343" spans="4:4">
      <c r="D1343" s="583"/>
    </row>
    <row r="1344" spans="4:4">
      <c r="D1344" s="583"/>
    </row>
    <row r="1345" spans="4:4">
      <c r="D1345" s="583"/>
    </row>
    <row r="1346" spans="4:4">
      <c r="D1346" s="583"/>
    </row>
    <row r="1347" spans="4:4">
      <c r="D1347" s="583"/>
    </row>
    <row r="1348" spans="4:4">
      <c r="D1348" s="583"/>
    </row>
    <row r="1349" spans="4:4">
      <c r="D1349" s="583"/>
    </row>
    <row r="1350" spans="4:4">
      <c r="D1350" s="583"/>
    </row>
    <row r="1351" spans="4:4">
      <c r="D1351" s="583"/>
    </row>
    <row r="1352" spans="4:4">
      <c r="D1352" s="583"/>
    </row>
    <row r="1353" spans="4:4">
      <c r="D1353" s="583"/>
    </row>
    <row r="1354" spans="4:4">
      <c r="D1354" s="583"/>
    </row>
    <row r="1355" spans="4:4">
      <c r="D1355" s="583"/>
    </row>
    <row r="1356" spans="4:4">
      <c r="D1356" s="583"/>
    </row>
    <row r="1357" spans="4:4">
      <c r="D1357" s="583"/>
    </row>
    <row r="1358" spans="4:4">
      <c r="D1358" s="583"/>
    </row>
    <row r="1359" spans="4:4">
      <c r="D1359" s="583"/>
    </row>
    <row r="1360" spans="4:4">
      <c r="D1360" s="583"/>
    </row>
    <row r="1361" spans="4:4">
      <c r="D1361" s="583"/>
    </row>
    <row r="1362" spans="4:4">
      <c r="D1362" s="583"/>
    </row>
    <row r="1363" spans="4:4">
      <c r="D1363" s="583"/>
    </row>
    <row r="1364" spans="4:4">
      <c r="D1364" s="583"/>
    </row>
    <row r="1365" spans="4:4">
      <c r="D1365" s="583"/>
    </row>
    <row r="1366" spans="4:4">
      <c r="D1366" s="583"/>
    </row>
    <row r="1367" spans="4:4">
      <c r="D1367" s="583"/>
    </row>
    <row r="1368" spans="4:4">
      <c r="D1368" s="583"/>
    </row>
    <row r="1369" spans="4:4">
      <c r="D1369" s="583"/>
    </row>
    <row r="1370" spans="4:4">
      <c r="D1370" s="583"/>
    </row>
    <row r="1371" spans="4:4">
      <c r="D1371" s="583"/>
    </row>
    <row r="1372" spans="4:4">
      <c r="D1372" s="583"/>
    </row>
    <row r="1373" spans="4:4">
      <c r="D1373" s="583"/>
    </row>
    <row r="1374" spans="4:4">
      <c r="D1374" s="583"/>
    </row>
    <row r="1375" spans="4:4">
      <c r="D1375" s="583"/>
    </row>
    <row r="1376" spans="4:4">
      <c r="D1376" s="583"/>
    </row>
    <row r="1377" spans="4:4">
      <c r="D1377" s="583"/>
    </row>
    <row r="1378" spans="4:4">
      <c r="D1378" s="583"/>
    </row>
    <row r="1379" spans="4:4">
      <c r="D1379" s="583"/>
    </row>
    <row r="1380" spans="4:4">
      <c r="D1380" s="583"/>
    </row>
    <row r="1381" spans="4:4">
      <c r="D1381" s="583"/>
    </row>
    <row r="1382" spans="4:4">
      <c r="D1382" s="583"/>
    </row>
    <row r="1383" spans="4:4">
      <c r="D1383" s="583"/>
    </row>
    <row r="1384" spans="4:4">
      <c r="D1384" s="583"/>
    </row>
    <row r="1385" spans="4:4">
      <c r="D1385" s="583"/>
    </row>
    <row r="1386" spans="4:4">
      <c r="D1386" s="583"/>
    </row>
    <row r="1387" spans="4:4">
      <c r="D1387" s="583"/>
    </row>
    <row r="1388" spans="4:4">
      <c r="D1388" s="583"/>
    </row>
    <row r="1389" spans="4:4">
      <c r="D1389" s="583"/>
    </row>
    <row r="1390" spans="4:4">
      <c r="D1390" s="583"/>
    </row>
    <row r="1391" spans="4:4">
      <c r="D1391" s="583"/>
    </row>
    <row r="1392" spans="4:4">
      <c r="D1392" s="583"/>
    </row>
    <row r="1393" spans="4:4">
      <c r="D1393" s="583"/>
    </row>
    <row r="1394" spans="4:4">
      <c r="D1394" s="583"/>
    </row>
    <row r="1395" spans="4:4">
      <c r="D1395" s="583"/>
    </row>
    <row r="1396" spans="4:4">
      <c r="D1396" s="583"/>
    </row>
    <row r="1397" spans="4:4">
      <c r="D1397" s="583"/>
    </row>
    <row r="1398" spans="4:4">
      <c r="D1398" s="583"/>
    </row>
    <row r="1399" spans="4:4">
      <c r="D1399" s="583"/>
    </row>
    <row r="1400" spans="4:4">
      <c r="D1400" s="583"/>
    </row>
    <row r="1401" spans="4:4">
      <c r="D1401" s="583"/>
    </row>
    <row r="1402" spans="4:4">
      <c r="D1402" s="583"/>
    </row>
    <row r="1403" spans="4:4">
      <c r="D1403" s="583"/>
    </row>
    <row r="1404" spans="4:4">
      <c r="D1404" s="583"/>
    </row>
    <row r="1405" spans="4:4">
      <c r="D1405" s="583"/>
    </row>
    <row r="1406" spans="4:4">
      <c r="D1406" s="583"/>
    </row>
    <row r="1407" spans="4:4">
      <c r="D1407" s="583"/>
    </row>
    <row r="1408" spans="4:4">
      <c r="D1408" s="583"/>
    </row>
    <row r="1409" spans="4:4">
      <c r="D1409" s="583"/>
    </row>
    <row r="1410" spans="4:4">
      <c r="D1410" s="583"/>
    </row>
    <row r="1411" spans="4:4">
      <c r="D1411" s="583"/>
    </row>
    <row r="1412" spans="4:4">
      <c r="D1412" s="583"/>
    </row>
    <row r="1413" spans="4:4">
      <c r="D1413" s="583"/>
    </row>
    <row r="1414" spans="4:4">
      <c r="D1414" s="583"/>
    </row>
    <row r="1415" spans="4:4">
      <c r="D1415" s="583"/>
    </row>
    <row r="1416" spans="4:4">
      <c r="D1416" s="583"/>
    </row>
    <row r="1417" spans="4:4">
      <c r="D1417" s="583"/>
    </row>
    <row r="1418" spans="4:4">
      <c r="D1418" s="583"/>
    </row>
    <row r="1419" spans="4:4">
      <c r="D1419" s="583"/>
    </row>
    <row r="1420" spans="4:4">
      <c r="D1420" s="583"/>
    </row>
    <row r="1421" spans="4:4">
      <c r="D1421" s="583"/>
    </row>
    <row r="1422" spans="4:4">
      <c r="D1422" s="583"/>
    </row>
    <row r="1423" spans="4:4">
      <c r="D1423" s="583"/>
    </row>
    <row r="1424" spans="4:4">
      <c r="D1424" s="583"/>
    </row>
    <row r="1425" spans="4:4">
      <c r="D1425" s="583"/>
    </row>
    <row r="1426" spans="4:4">
      <c r="D1426" s="583"/>
    </row>
    <row r="1427" spans="4:4">
      <c r="D1427" s="583"/>
    </row>
    <row r="1428" spans="4:4">
      <c r="D1428" s="583"/>
    </row>
    <row r="1429" spans="4:4">
      <c r="D1429" s="583"/>
    </row>
    <row r="1430" spans="4:4">
      <c r="D1430" s="583"/>
    </row>
    <row r="1431" spans="4:4">
      <c r="D1431" s="583"/>
    </row>
    <row r="1432" spans="4:4">
      <c r="D1432" s="583"/>
    </row>
    <row r="1433" spans="4:4">
      <c r="D1433" s="583"/>
    </row>
    <row r="1434" spans="4:4">
      <c r="D1434" s="583"/>
    </row>
    <row r="1435" spans="4:4">
      <c r="D1435" s="583"/>
    </row>
    <row r="1436" spans="4:4">
      <c r="D1436" s="583"/>
    </row>
    <row r="1437" spans="4:4">
      <c r="D1437" s="583"/>
    </row>
    <row r="1438" spans="4:4">
      <c r="D1438" s="583"/>
    </row>
    <row r="1439" spans="4:4">
      <c r="D1439" s="583"/>
    </row>
    <row r="1440" spans="4:4">
      <c r="D1440" s="583"/>
    </row>
    <row r="1441" spans="4:4">
      <c r="D1441" s="583"/>
    </row>
    <row r="1442" spans="4:4">
      <c r="D1442" s="583"/>
    </row>
    <row r="1443" spans="4:4">
      <c r="D1443" s="583"/>
    </row>
    <row r="1444" spans="4:4">
      <c r="D1444" s="583"/>
    </row>
    <row r="1445" spans="4:4">
      <c r="D1445" s="583"/>
    </row>
    <row r="1446" spans="4:4">
      <c r="D1446" s="583"/>
    </row>
    <row r="1447" spans="4:4">
      <c r="D1447" s="583"/>
    </row>
    <row r="1448" spans="4:4">
      <c r="D1448" s="583"/>
    </row>
    <row r="1449" spans="4:4">
      <c r="D1449" s="583"/>
    </row>
    <row r="1450" spans="4:4">
      <c r="D1450" s="583"/>
    </row>
    <row r="1451" spans="4:4">
      <c r="D1451" s="583"/>
    </row>
    <row r="1452" spans="4:4">
      <c r="D1452" s="583"/>
    </row>
    <row r="1453" spans="4:4">
      <c r="D1453" s="583"/>
    </row>
    <row r="1454" spans="4:4">
      <c r="D1454" s="583"/>
    </row>
    <row r="1455" spans="4:4">
      <c r="D1455" s="583"/>
    </row>
    <row r="1456" spans="4:4">
      <c r="D1456" s="583"/>
    </row>
    <row r="1457" spans="4:4">
      <c r="D1457" s="583"/>
    </row>
    <row r="1458" spans="4:4">
      <c r="D1458" s="583"/>
    </row>
    <row r="1459" spans="4:4">
      <c r="D1459" s="583"/>
    </row>
    <row r="1460" spans="4:4">
      <c r="D1460" s="583"/>
    </row>
    <row r="1461" spans="4:4">
      <c r="D1461" s="583"/>
    </row>
    <row r="1462" spans="4:4">
      <c r="D1462" s="583"/>
    </row>
    <row r="1463" spans="4:4">
      <c r="D1463" s="583"/>
    </row>
    <row r="1464" spans="4:4">
      <c r="D1464" s="583"/>
    </row>
    <row r="1465" spans="4:4">
      <c r="D1465" s="583"/>
    </row>
    <row r="1466" spans="4:4">
      <c r="D1466" s="583"/>
    </row>
    <row r="1467" spans="4:4">
      <c r="D1467" s="583"/>
    </row>
    <row r="1468" spans="4:4">
      <c r="D1468" s="583"/>
    </row>
    <row r="1469" spans="4:4">
      <c r="D1469" s="583"/>
    </row>
    <row r="1470" spans="4:4">
      <c r="D1470" s="583"/>
    </row>
    <row r="1471" spans="4:4">
      <c r="D1471" s="583"/>
    </row>
    <row r="1472" spans="4:4">
      <c r="D1472" s="583"/>
    </row>
    <row r="1473" spans="4:4">
      <c r="D1473" s="583"/>
    </row>
    <row r="1474" spans="4:4">
      <c r="D1474" s="583"/>
    </row>
    <row r="1475" spans="4:4">
      <c r="D1475" s="583"/>
    </row>
    <row r="1476" spans="4:4">
      <c r="D1476" s="583"/>
    </row>
    <row r="1477" spans="4:4">
      <c r="D1477" s="583"/>
    </row>
    <row r="1478" spans="4:4">
      <c r="D1478" s="583"/>
    </row>
    <row r="1479" spans="4:4">
      <c r="D1479" s="583"/>
    </row>
    <row r="1480" spans="4:4">
      <c r="D1480" s="583"/>
    </row>
    <row r="1481" spans="4:4">
      <c r="D1481" s="583"/>
    </row>
    <row r="1482" spans="4:4">
      <c r="D1482" s="583"/>
    </row>
    <row r="1483" spans="4:4">
      <c r="D1483" s="583"/>
    </row>
    <row r="1484" spans="4:4">
      <c r="D1484" s="583"/>
    </row>
    <row r="1485" spans="4:4">
      <c r="D1485" s="583"/>
    </row>
    <row r="1486" spans="4:4">
      <c r="D1486" s="583"/>
    </row>
    <row r="1487" spans="4:4">
      <c r="D1487" s="583"/>
    </row>
    <row r="1488" spans="4:4">
      <c r="D1488" s="583"/>
    </row>
    <row r="1489" spans="4:4">
      <c r="D1489" s="583"/>
    </row>
    <row r="1490" spans="4:4">
      <c r="D1490" s="583"/>
    </row>
    <row r="1491" spans="4:4">
      <c r="D1491" s="583"/>
    </row>
    <row r="1492" spans="4:4">
      <c r="D1492" s="583"/>
    </row>
    <row r="1493" spans="4:4">
      <c r="D1493" s="583"/>
    </row>
    <row r="1494" spans="4:4">
      <c r="D1494" s="583"/>
    </row>
    <row r="1495" spans="4:4">
      <c r="D1495" s="583"/>
    </row>
    <row r="1496" spans="4:4">
      <c r="D1496" s="583"/>
    </row>
    <row r="1497" spans="4:4">
      <c r="D1497" s="583"/>
    </row>
    <row r="1498" spans="4:4">
      <c r="D1498" s="583"/>
    </row>
    <row r="1499" spans="4:4">
      <c r="D1499" s="583"/>
    </row>
    <row r="1500" spans="4:4">
      <c r="D1500" s="583"/>
    </row>
    <row r="1501" spans="4:4">
      <c r="D1501" s="583"/>
    </row>
    <row r="1502" spans="4:4">
      <c r="D1502" s="583"/>
    </row>
    <row r="1503" spans="4:4">
      <c r="D1503" s="583"/>
    </row>
    <row r="1504" spans="4:4">
      <c r="D1504" s="583"/>
    </row>
    <row r="1505" spans="4:4">
      <c r="D1505" s="583"/>
    </row>
    <row r="1506" spans="4:4">
      <c r="D1506" s="583"/>
    </row>
    <row r="1507" spans="4:4">
      <c r="D1507" s="583"/>
    </row>
    <row r="1508" spans="4:4">
      <c r="D1508" s="583"/>
    </row>
    <row r="1509" spans="4:4">
      <c r="D1509" s="583"/>
    </row>
    <row r="1510" spans="4:4">
      <c r="D1510" s="583"/>
    </row>
    <row r="1511" spans="4:4">
      <c r="D1511" s="583"/>
    </row>
    <row r="1512" spans="4:4">
      <c r="D1512" s="583"/>
    </row>
    <row r="1513" spans="4:4">
      <c r="D1513" s="583"/>
    </row>
    <row r="1514" spans="4:4">
      <c r="D1514" s="583"/>
    </row>
    <row r="1515" spans="4:4">
      <c r="D1515" s="583"/>
    </row>
    <row r="1516" spans="4:4">
      <c r="D1516" s="583"/>
    </row>
    <row r="1517" spans="4:4">
      <c r="D1517" s="583"/>
    </row>
    <row r="1518" spans="4:4">
      <c r="D1518" s="583"/>
    </row>
    <row r="1519" spans="4:4">
      <c r="D1519" s="583"/>
    </row>
    <row r="1520" spans="4:4">
      <c r="D1520" s="583"/>
    </row>
    <row r="1521" spans="4:4">
      <c r="D1521" s="583"/>
    </row>
    <row r="1522" spans="4:4">
      <c r="D1522" s="583"/>
    </row>
    <row r="1523" spans="4:4">
      <c r="D1523" s="583"/>
    </row>
    <row r="1524" spans="4:4">
      <c r="D1524" s="583"/>
    </row>
    <row r="1525" spans="4:4">
      <c r="D1525" s="583"/>
    </row>
    <row r="1526" spans="4:4">
      <c r="D1526" s="583"/>
    </row>
    <row r="1527" spans="4:4">
      <c r="D1527" s="583"/>
    </row>
    <row r="1528" spans="4:4">
      <c r="D1528" s="583"/>
    </row>
    <row r="1529" spans="4:4">
      <c r="D1529" s="583"/>
    </row>
    <row r="1530" spans="4:4">
      <c r="D1530" s="583"/>
    </row>
    <row r="1531" spans="4:4">
      <c r="D1531" s="583"/>
    </row>
    <row r="1532" spans="4:4">
      <c r="D1532" s="583"/>
    </row>
    <row r="1533" spans="4:4">
      <c r="D1533" s="583"/>
    </row>
    <row r="1534" spans="4:4">
      <c r="D1534" s="583"/>
    </row>
    <row r="1535" spans="4:4">
      <c r="D1535" s="583"/>
    </row>
    <row r="1536" spans="4:4">
      <c r="D1536" s="583"/>
    </row>
    <row r="1537" spans="4:4">
      <c r="D1537" s="583"/>
    </row>
    <row r="1538" spans="4:4">
      <c r="D1538" s="583"/>
    </row>
    <row r="1539" spans="4:4">
      <c r="D1539" s="583"/>
    </row>
    <row r="1540" spans="4:4">
      <c r="D1540" s="583"/>
    </row>
    <row r="1541" spans="4:4">
      <c r="D1541" s="583"/>
    </row>
    <row r="1542" spans="4:4">
      <c r="D1542" s="583"/>
    </row>
    <row r="1543" spans="4:4">
      <c r="D1543" s="583"/>
    </row>
    <row r="1544" spans="4:4">
      <c r="D1544" s="583"/>
    </row>
    <row r="1545" spans="4:4">
      <c r="D1545" s="583"/>
    </row>
    <row r="1546" spans="4:4">
      <c r="D1546" s="583"/>
    </row>
    <row r="1547" spans="4:4">
      <c r="D1547" s="583"/>
    </row>
    <row r="1548" spans="4:4">
      <c r="D1548" s="583"/>
    </row>
    <row r="1549" spans="4:4">
      <c r="D1549" s="583"/>
    </row>
    <row r="1550" spans="4:4">
      <c r="D1550" s="583"/>
    </row>
    <row r="1551" spans="4:4">
      <c r="D1551" s="583"/>
    </row>
    <row r="1552" spans="4:4">
      <c r="D1552" s="583"/>
    </row>
    <row r="1553" spans="4:4">
      <c r="D1553" s="583"/>
    </row>
    <row r="1554" spans="4:4">
      <c r="D1554" s="583"/>
    </row>
    <row r="1555" spans="4:4">
      <c r="D1555" s="583"/>
    </row>
    <row r="1556" spans="4:4">
      <c r="D1556" s="583"/>
    </row>
    <row r="1557" spans="4:4">
      <c r="D1557" s="583"/>
    </row>
    <row r="1558" spans="4:4">
      <c r="D1558" s="583"/>
    </row>
    <row r="1559" spans="4:4">
      <c r="D1559" s="583"/>
    </row>
    <row r="1560" spans="4:4">
      <c r="D1560" s="583"/>
    </row>
    <row r="1561" spans="4:4">
      <c r="D1561" s="583"/>
    </row>
    <row r="1562" spans="4:4">
      <c r="D1562" s="583"/>
    </row>
    <row r="1563" spans="4:4">
      <c r="D1563" s="583"/>
    </row>
    <row r="1564" spans="4:4">
      <c r="D1564" s="583"/>
    </row>
    <row r="1565" spans="4:4">
      <c r="D1565" s="583"/>
    </row>
    <row r="1566" spans="4:4">
      <c r="D1566" s="583"/>
    </row>
    <row r="1567" spans="4:4">
      <c r="D1567" s="583"/>
    </row>
    <row r="1568" spans="4:4">
      <c r="D1568" s="583"/>
    </row>
    <row r="1569" spans="4:4">
      <c r="D1569" s="583"/>
    </row>
    <row r="1570" spans="4:4">
      <c r="D1570" s="583"/>
    </row>
    <row r="1571" spans="4:4">
      <c r="D1571" s="583"/>
    </row>
    <row r="1572" spans="4:4">
      <c r="D1572" s="583"/>
    </row>
    <row r="1573" spans="4:4">
      <c r="D1573" s="583"/>
    </row>
    <row r="1574" spans="4:4">
      <c r="D1574" s="583"/>
    </row>
    <row r="1575" spans="4:4">
      <c r="D1575" s="583"/>
    </row>
    <row r="1576" spans="4:4">
      <c r="D1576" s="583"/>
    </row>
    <row r="1577" spans="4:4">
      <c r="D1577" s="583"/>
    </row>
    <row r="1578" spans="4:4">
      <c r="D1578" s="583"/>
    </row>
    <row r="1579" spans="4:4">
      <c r="D1579" s="583"/>
    </row>
    <row r="1580" spans="4:4">
      <c r="D1580" s="583"/>
    </row>
    <row r="1581" spans="4:4">
      <c r="D1581" s="583"/>
    </row>
    <row r="1582" spans="4:4">
      <c r="D1582" s="583"/>
    </row>
    <row r="1583" spans="4:4">
      <c r="D1583" s="583"/>
    </row>
    <row r="1584" spans="4:4">
      <c r="D1584" s="583"/>
    </row>
    <row r="1585" spans="4:4">
      <c r="D1585" s="583"/>
    </row>
    <row r="1586" spans="4:4">
      <c r="D1586" s="583"/>
    </row>
    <row r="1587" spans="4:4">
      <c r="D1587" s="583"/>
    </row>
    <row r="1588" spans="4:4">
      <c r="D1588" s="583"/>
    </row>
    <row r="1589" spans="4:4">
      <c r="D1589" s="583"/>
    </row>
    <row r="1590" spans="4:4">
      <c r="D1590" s="583"/>
    </row>
    <row r="1591" spans="4:4">
      <c r="D1591" s="583"/>
    </row>
    <row r="1592" spans="4:4">
      <c r="D1592" s="583"/>
    </row>
    <row r="1593" spans="4:4">
      <c r="D1593" s="583"/>
    </row>
    <row r="1594" spans="4:4">
      <c r="D1594" s="583"/>
    </row>
    <row r="1595" spans="4:4">
      <c r="D1595" s="583"/>
    </row>
    <row r="1596" spans="4:4">
      <c r="D1596" s="583"/>
    </row>
    <row r="1597" spans="4:4">
      <c r="D1597" s="583"/>
    </row>
    <row r="1598" spans="4:4">
      <c r="D1598" s="583"/>
    </row>
    <row r="1599" spans="4:4">
      <c r="D1599" s="583"/>
    </row>
    <row r="1600" spans="4:4">
      <c r="D1600" s="583"/>
    </row>
    <row r="1601" spans="4:4">
      <c r="D1601" s="583"/>
    </row>
    <row r="1602" spans="4:4">
      <c r="D1602" s="583"/>
    </row>
    <row r="1603" spans="4:4">
      <c r="D1603" s="583"/>
    </row>
    <row r="1604" spans="4:4">
      <c r="D1604" s="583"/>
    </row>
    <row r="1605" spans="4:4">
      <c r="D1605" s="583"/>
    </row>
    <row r="1606" spans="4:4">
      <c r="D1606" s="583"/>
    </row>
    <row r="1607" spans="4:4">
      <c r="D1607" s="583"/>
    </row>
    <row r="1608" spans="4:4">
      <c r="D1608" s="583"/>
    </row>
    <row r="1609" spans="4:4">
      <c r="D1609" s="583"/>
    </row>
    <row r="1610" spans="4:4">
      <c r="D1610" s="583"/>
    </row>
    <row r="1611" spans="4:4">
      <c r="D1611" s="583"/>
    </row>
    <row r="1612" spans="4:4">
      <c r="D1612" s="583"/>
    </row>
    <row r="1613" spans="4:4">
      <c r="D1613" s="583"/>
    </row>
    <row r="1614" spans="4:4">
      <c r="D1614" s="583"/>
    </row>
    <row r="1615" spans="4:4">
      <c r="D1615" s="583"/>
    </row>
    <row r="1616" spans="4:4">
      <c r="D1616" s="583"/>
    </row>
    <row r="1617" spans="4:4">
      <c r="D1617" s="583"/>
    </row>
    <row r="1618" spans="4:4">
      <c r="D1618" s="583"/>
    </row>
    <row r="1619" spans="4:4">
      <c r="D1619" s="583"/>
    </row>
    <row r="1620" spans="4:4">
      <c r="D1620" s="583"/>
    </row>
    <row r="1621" spans="4:4">
      <c r="D1621" s="583"/>
    </row>
    <row r="1622" spans="4:4">
      <c r="D1622" s="583"/>
    </row>
    <row r="1623" spans="4:4">
      <c r="D1623" s="583"/>
    </row>
    <row r="1624" spans="4:4">
      <c r="D1624" s="583"/>
    </row>
    <row r="1625" spans="4:4">
      <c r="D1625" s="583"/>
    </row>
    <row r="1626" spans="4:4">
      <c r="D1626" s="583"/>
    </row>
    <row r="1627" spans="4:4">
      <c r="D1627" s="583"/>
    </row>
    <row r="1628" spans="4:4">
      <c r="D1628" s="583"/>
    </row>
    <row r="1629" spans="4:4">
      <c r="D1629" s="583"/>
    </row>
    <row r="1630" spans="4:4">
      <c r="D1630" s="583"/>
    </row>
    <row r="1631" spans="4:4">
      <c r="D1631" s="583"/>
    </row>
    <row r="1632" spans="4:4">
      <c r="D1632" s="583"/>
    </row>
    <row r="1633" spans="4:4">
      <c r="D1633" s="583"/>
    </row>
    <row r="1634" spans="4:4">
      <c r="D1634" s="583"/>
    </row>
    <row r="1635" spans="4:4">
      <c r="D1635" s="583"/>
    </row>
    <row r="1636" spans="4:4">
      <c r="D1636" s="583"/>
    </row>
    <row r="1637" spans="4:4">
      <c r="D1637" s="583"/>
    </row>
    <row r="1638" spans="4:4">
      <c r="D1638" s="583"/>
    </row>
    <row r="1639" spans="4:4">
      <c r="D1639" s="583"/>
    </row>
    <row r="1640" spans="4:4">
      <c r="D1640" s="583"/>
    </row>
    <row r="1641" spans="4:4">
      <c r="D1641" s="583"/>
    </row>
    <row r="1642" spans="4:4">
      <c r="D1642" s="583"/>
    </row>
    <row r="1643" spans="4:4">
      <c r="D1643" s="583"/>
    </row>
    <row r="1644" spans="4:4">
      <c r="D1644" s="583"/>
    </row>
    <row r="1645" spans="4:4">
      <c r="D1645" s="583"/>
    </row>
    <row r="1646" spans="4:4">
      <c r="D1646" s="583"/>
    </row>
    <row r="1647" spans="4:4">
      <c r="D1647" s="583"/>
    </row>
    <row r="1648" spans="4:4">
      <c r="D1648" s="583"/>
    </row>
    <row r="1649" spans="4:4">
      <c r="D1649" s="583"/>
    </row>
    <row r="1650" spans="4:4">
      <c r="D1650" s="583"/>
    </row>
    <row r="1651" spans="4:4">
      <c r="D1651" s="583"/>
    </row>
    <row r="1652" spans="4:4">
      <c r="D1652" s="583"/>
    </row>
    <row r="1653" spans="4:4">
      <c r="D1653" s="583"/>
    </row>
    <row r="1654" spans="4:4">
      <c r="D1654" s="583"/>
    </row>
    <row r="1655" spans="4:4">
      <c r="D1655" s="583"/>
    </row>
    <row r="1656" spans="4:4">
      <c r="D1656" s="583"/>
    </row>
    <row r="1657" spans="4:4">
      <c r="D1657" s="583"/>
    </row>
    <row r="1658" spans="4:4">
      <c r="D1658" s="583"/>
    </row>
    <row r="1659" spans="4:4">
      <c r="D1659" s="583"/>
    </row>
    <row r="1660" spans="4:4">
      <c r="D1660" s="583"/>
    </row>
    <row r="1661" spans="4:4">
      <c r="D1661" s="583"/>
    </row>
    <row r="1662" spans="4:4">
      <c r="D1662" s="583"/>
    </row>
    <row r="1663" spans="4:4">
      <c r="D1663" s="583"/>
    </row>
    <row r="1664" spans="4:4">
      <c r="D1664" s="583"/>
    </row>
    <row r="1665" spans="4:4">
      <c r="D1665" s="583"/>
    </row>
    <row r="1666" spans="4:4">
      <c r="D1666" s="583"/>
    </row>
    <row r="1667" spans="4:4">
      <c r="D1667" s="583"/>
    </row>
    <row r="1668" spans="4:4">
      <c r="D1668" s="583"/>
    </row>
    <row r="1669" spans="4:4">
      <c r="D1669" s="583"/>
    </row>
    <row r="1670" spans="4:4">
      <c r="D1670" s="583"/>
    </row>
    <row r="1671" spans="4:4">
      <c r="D1671" s="583"/>
    </row>
    <row r="1672" spans="4:4">
      <c r="D1672" s="583"/>
    </row>
    <row r="1673" spans="4:4">
      <c r="D1673" s="583"/>
    </row>
    <row r="1674" spans="4:4">
      <c r="D1674" s="583"/>
    </row>
    <row r="1675" spans="4:4">
      <c r="D1675" s="583"/>
    </row>
    <row r="1676" spans="4:4">
      <c r="D1676" s="583"/>
    </row>
    <row r="1677" spans="4:4">
      <c r="D1677" s="583"/>
    </row>
    <row r="1678" spans="4:4">
      <c r="D1678" s="583"/>
    </row>
    <row r="1679" spans="4:4">
      <c r="D1679" s="583"/>
    </row>
    <row r="1680" spans="4:4">
      <c r="D1680" s="583"/>
    </row>
    <row r="1681" spans="4:4">
      <c r="D1681" s="583"/>
    </row>
    <row r="1682" spans="4:4">
      <c r="D1682" s="583"/>
    </row>
    <row r="1683" spans="4:4">
      <c r="D1683" s="583"/>
    </row>
    <row r="1684" spans="4:4">
      <c r="D1684" s="583"/>
    </row>
    <row r="1685" spans="4:4">
      <c r="D1685" s="583"/>
    </row>
    <row r="1686" spans="4:4">
      <c r="D1686" s="583"/>
    </row>
    <row r="1687" spans="4:4">
      <c r="D1687" s="583"/>
    </row>
    <row r="1688" spans="4:4">
      <c r="D1688" s="583"/>
    </row>
    <row r="1689" spans="4:4">
      <c r="D1689" s="583"/>
    </row>
    <row r="1690" spans="4:4">
      <c r="D1690" s="583"/>
    </row>
    <row r="1691" spans="4:4">
      <c r="D1691" s="583"/>
    </row>
    <row r="1692" spans="4:4">
      <c r="D1692" s="583"/>
    </row>
    <row r="1693" spans="4:4">
      <c r="D1693" s="583"/>
    </row>
    <row r="1694" spans="4:4">
      <c r="D1694" s="583"/>
    </row>
    <row r="1695" spans="4:4">
      <c r="D1695" s="583"/>
    </row>
    <row r="1696" spans="4:4">
      <c r="D1696" s="583"/>
    </row>
    <row r="1697" spans="4:4">
      <c r="D1697" s="583"/>
    </row>
    <row r="1698" spans="4:4">
      <c r="D1698" s="583"/>
    </row>
    <row r="1699" spans="4:4">
      <c r="D1699" s="583"/>
    </row>
    <row r="1700" spans="4:4">
      <c r="D1700" s="583"/>
    </row>
    <row r="1701" spans="4:4">
      <c r="D1701" s="583"/>
    </row>
    <row r="1702" spans="4:4">
      <c r="D1702" s="583"/>
    </row>
    <row r="1703" spans="4:4">
      <c r="D1703" s="583"/>
    </row>
    <row r="1704" spans="4:4">
      <c r="D1704" s="583"/>
    </row>
    <row r="1705" spans="4:4">
      <c r="D1705" s="583"/>
    </row>
    <row r="1706" spans="4:4">
      <c r="D1706" s="583"/>
    </row>
    <row r="1707" spans="4:4">
      <c r="D1707" s="583"/>
    </row>
    <row r="1708" spans="4:4">
      <c r="D1708" s="583"/>
    </row>
    <row r="1709" spans="4:4">
      <c r="D1709" s="583"/>
    </row>
    <row r="1710" spans="4:4">
      <c r="D1710" s="583"/>
    </row>
    <row r="1711" spans="4:4">
      <c r="D1711" s="583"/>
    </row>
    <row r="1712" spans="4:4">
      <c r="D1712" s="583"/>
    </row>
    <row r="1713" spans="4:4">
      <c r="D1713" s="583"/>
    </row>
    <row r="1714" spans="4:4">
      <c r="D1714" s="583"/>
    </row>
    <row r="1715" spans="4:4">
      <c r="D1715" s="583"/>
    </row>
    <row r="1716" spans="4:4">
      <c r="D1716" s="583"/>
    </row>
    <row r="1717" spans="4:4">
      <c r="D1717" s="583"/>
    </row>
    <row r="1718" spans="4:4">
      <c r="D1718" s="583"/>
    </row>
    <row r="1719" spans="4:4">
      <c r="D1719" s="583"/>
    </row>
    <row r="1720" spans="4:4">
      <c r="D1720" s="583"/>
    </row>
    <row r="1721" spans="4:4">
      <c r="D1721" s="583"/>
    </row>
    <row r="1722" spans="4:4">
      <c r="D1722" s="583"/>
    </row>
    <row r="1723" spans="4:4">
      <c r="D1723" s="583"/>
    </row>
    <row r="1724" spans="4:4">
      <c r="D1724" s="583"/>
    </row>
    <row r="1725" spans="4:4">
      <c r="D1725" s="583"/>
    </row>
    <row r="1726" spans="4:4">
      <c r="D1726" s="583"/>
    </row>
    <row r="1727" spans="4:4">
      <c r="D1727" s="583"/>
    </row>
    <row r="1728" spans="4:4">
      <c r="D1728" s="583"/>
    </row>
    <row r="1729" spans="4:4">
      <c r="D1729" s="583"/>
    </row>
    <row r="1730" spans="4:4">
      <c r="D1730" s="583"/>
    </row>
    <row r="1731" spans="4:4">
      <c r="D1731" s="583"/>
    </row>
    <row r="1732" spans="4:4">
      <c r="D1732" s="583"/>
    </row>
    <row r="1733" spans="4:4">
      <c r="D1733" s="583"/>
    </row>
    <row r="1734" spans="4:4">
      <c r="D1734" s="583"/>
    </row>
    <row r="1735" spans="4:4">
      <c r="D1735" s="583"/>
    </row>
    <row r="1736" spans="4:4">
      <c r="D1736" s="583"/>
    </row>
    <row r="1737" spans="4:4">
      <c r="D1737" s="583"/>
    </row>
    <row r="1738" spans="4:4">
      <c r="D1738" s="583"/>
    </row>
    <row r="1739" spans="4:4">
      <c r="D1739" s="583"/>
    </row>
    <row r="1740" spans="4:4">
      <c r="D1740" s="583"/>
    </row>
    <row r="1741" spans="4:4">
      <c r="D1741" s="583"/>
    </row>
    <row r="1742" spans="4:4">
      <c r="D1742" s="583"/>
    </row>
    <row r="1743" spans="4:4">
      <c r="D1743" s="583"/>
    </row>
    <row r="1744" spans="4:4">
      <c r="D1744" s="583"/>
    </row>
    <row r="1745" spans="4:4">
      <c r="D1745" s="583"/>
    </row>
    <row r="1746" spans="4:4">
      <c r="D1746" s="583"/>
    </row>
    <row r="1747" spans="4:4">
      <c r="D1747" s="583"/>
    </row>
    <row r="1748" spans="4:4">
      <c r="D1748" s="583"/>
    </row>
    <row r="1749" spans="4:4">
      <c r="D1749" s="583"/>
    </row>
    <row r="1750" spans="4:4">
      <c r="D1750" s="583"/>
    </row>
    <row r="1751" spans="4:4">
      <c r="D1751" s="583"/>
    </row>
    <row r="1752" spans="4:4">
      <c r="D1752" s="583"/>
    </row>
    <row r="1753" spans="4:4">
      <c r="D1753" s="583"/>
    </row>
    <row r="1754" spans="4:4">
      <c r="D1754" s="583"/>
    </row>
    <row r="1755" spans="4:4">
      <c r="D1755" s="583"/>
    </row>
    <row r="1756" spans="4:4">
      <c r="D1756" s="583"/>
    </row>
    <row r="1757" spans="4:4">
      <c r="D1757" s="583"/>
    </row>
    <row r="1758" spans="4:4">
      <c r="D1758" s="583"/>
    </row>
    <row r="1759" spans="4:4">
      <c r="D1759" s="583"/>
    </row>
    <row r="1760" spans="4:4">
      <c r="D1760" s="583"/>
    </row>
    <row r="1761" spans="4:4">
      <c r="D1761" s="583"/>
    </row>
    <row r="1762" spans="4:4">
      <c r="D1762" s="583"/>
    </row>
    <row r="1763" spans="4:4">
      <c r="D1763" s="583"/>
    </row>
    <row r="1764" spans="4:4">
      <c r="D1764" s="583"/>
    </row>
    <row r="1765" spans="4:4">
      <c r="D1765" s="583"/>
    </row>
    <row r="1766" spans="4:4">
      <c r="D1766" s="583"/>
    </row>
    <row r="1767" spans="4:4">
      <c r="D1767" s="583"/>
    </row>
    <row r="1768" spans="4:4">
      <c r="D1768" s="583"/>
    </row>
    <row r="1769" spans="4:4">
      <c r="D1769" s="583"/>
    </row>
    <row r="1770" spans="4:4">
      <c r="D1770" s="583"/>
    </row>
    <row r="1771" spans="4:4">
      <c r="D1771" s="583"/>
    </row>
    <row r="1772" spans="4:4">
      <c r="D1772" s="583"/>
    </row>
    <row r="1773" spans="4:4">
      <c r="D1773" s="583"/>
    </row>
    <row r="1774" spans="4:4">
      <c r="D1774" s="583"/>
    </row>
    <row r="1775" spans="4:4">
      <c r="D1775" s="583"/>
    </row>
    <row r="1776" spans="4:4">
      <c r="D1776" s="583"/>
    </row>
    <row r="1777" spans="4:4">
      <c r="D1777" s="583"/>
    </row>
    <row r="1778" spans="4:4">
      <c r="D1778" s="583"/>
    </row>
    <row r="1779" spans="4:4">
      <c r="D1779" s="583"/>
    </row>
    <row r="1780" spans="4:4">
      <c r="D1780" s="583"/>
    </row>
    <row r="1781" spans="4:4">
      <c r="D1781" s="583"/>
    </row>
    <row r="1782" spans="4:4">
      <c r="D1782" s="583"/>
    </row>
    <row r="1783" spans="4:4">
      <c r="D1783" s="583"/>
    </row>
    <row r="1784" spans="4:4">
      <c r="D1784" s="583"/>
    </row>
    <row r="1785" spans="4:4">
      <c r="D1785" s="583"/>
    </row>
    <row r="1786" spans="4:4">
      <c r="D1786" s="583"/>
    </row>
    <row r="1787" spans="4:4">
      <c r="D1787" s="583"/>
    </row>
    <row r="1788" spans="4:4">
      <c r="D1788" s="583"/>
    </row>
    <row r="1789" spans="4:4">
      <c r="D1789" s="583"/>
    </row>
    <row r="1790" spans="4:4">
      <c r="D1790" s="583"/>
    </row>
    <row r="1791" spans="4:4">
      <c r="D1791" s="583"/>
    </row>
    <row r="1792" spans="4:4">
      <c r="D1792" s="583"/>
    </row>
    <row r="1793" spans="4:4">
      <c r="D1793" s="583"/>
    </row>
    <row r="1794" spans="4:4">
      <c r="D1794" s="583"/>
    </row>
    <row r="1795" spans="4:4">
      <c r="D1795" s="583"/>
    </row>
    <row r="1796" spans="4:4">
      <c r="D1796" s="583"/>
    </row>
    <row r="1797" spans="4:4">
      <c r="D1797" s="583"/>
    </row>
    <row r="1798" spans="4:4">
      <c r="D1798" s="583"/>
    </row>
    <row r="1799" spans="4:4">
      <c r="D1799" s="583"/>
    </row>
    <row r="1800" spans="4:4">
      <c r="D1800" s="583"/>
    </row>
    <row r="1801" spans="4:4">
      <c r="D1801" s="583"/>
    </row>
    <row r="1802" spans="4:4">
      <c r="D1802" s="583"/>
    </row>
    <row r="1803" spans="4:4">
      <c r="D1803" s="583"/>
    </row>
    <row r="1804" spans="4:4">
      <c r="D1804" s="583"/>
    </row>
    <row r="1805" spans="4:4">
      <c r="D1805" s="583"/>
    </row>
    <row r="1806" spans="4:4">
      <c r="D1806" s="583"/>
    </row>
    <row r="1807" spans="4:4">
      <c r="D1807" s="583"/>
    </row>
    <row r="1808" spans="4:4">
      <c r="D1808" s="583"/>
    </row>
    <row r="1809" spans="4:4">
      <c r="D1809" s="583"/>
    </row>
    <row r="1810" spans="4:4">
      <c r="D1810" s="583"/>
    </row>
    <row r="1811" spans="4:4">
      <c r="D1811" s="583"/>
    </row>
    <row r="1812" spans="4:4">
      <c r="D1812" s="583"/>
    </row>
    <row r="1813" spans="4:4">
      <c r="D1813" s="583"/>
    </row>
    <row r="1814" spans="4:4">
      <c r="D1814" s="583"/>
    </row>
    <row r="1815" spans="4:4">
      <c r="D1815" s="583"/>
    </row>
    <row r="1816" spans="4:4">
      <c r="D1816" s="583"/>
    </row>
    <row r="1817" spans="4:4">
      <c r="D1817" s="583"/>
    </row>
    <row r="1818" spans="4:4">
      <c r="D1818" s="583"/>
    </row>
    <row r="1819" spans="4:4">
      <c r="D1819" s="583"/>
    </row>
    <row r="1820" spans="4:4">
      <c r="D1820" s="583"/>
    </row>
    <row r="1821" spans="4:4">
      <c r="D1821" s="583"/>
    </row>
    <row r="1822" spans="4:4">
      <c r="D1822" s="583"/>
    </row>
    <row r="1823" spans="4:4">
      <c r="D1823" s="583"/>
    </row>
    <row r="1824" spans="4:4">
      <c r="D1824" s="583"/>
    </row>
    <row r="1825" spans="4:4">
      <c r="D1825" s="583"/>
    </row>
    <row r="1826" spans="4:4">
      <c r="D1826" s="583"/>
    </row>
    <row r="1827" spans="4:4">
      <c r="D1827" s="583"/>
    </row>
    <row r="1828" spans="4:4">
      <c r="D1828" s="583"/>
    </row>
    <row r="1829" spans="4:4">
      <c r="D1829" s="583"/>
    </row>
    <row r="1830" spans="4:4">
      <c r="D1830" s="583"/>
    </row>
    <row r="1831" spans="4:4">
      <c r="D1831" s="583"/>
    </row>
    <row r="1832" spans="4:4">
      <c r="D1832" s="583"/>
    </row>
    <row r="1833" spans="4:4">
      <c r="D1833" s="583"/>
    </row>
    <row r="1834" spans="4:4">
      <c r="D1834" s="583"/>
    </row>
    <row r="1835" spans="4:4">
      <c r="D1835" s="583"/>
    </row>
    <row r="1836" spans="4:4">
      <c r="D1836" s="583"/>
    </row>
    <row r="1837" spans="4:4">
      <c r="D1837" s="583"/>
    </row>
    <row r="1838" spans="4:4">
      <c r="D1838" s="583"/>
    </row>
    <row r="1839" spans="4:4">
      <c r="D1839" s="583"/>
    </row>
    <row r="1840" spans="4:4">
      <c r="D1840" s="583"/>
    </row>
    <row r="1841" spans="4:4">
      <c r="D1841" s="583"/>
    </row>
    <row r="1842" spans="4:4">
      <c r="D1842" s="583"/>
    </row>
    <row r="1843" spans="4:4">
      <c r="D1843" s="583"/>
    </row>
    <row r="1844" spans="4:4">
      <c r="D1844" s="583"/>
    </row>
    <row r="1845" spans="4:4">
      <c r="D1845" s="583"/>
    </row>
    <row r="1846" spans="4:4">
      <c r="D1846" s="583"/>
    </row>
    <row r="1847" spans="4:4">
      <c r="D1847" s="583"/>
    </row>
    <row r="1848" spans="4:4">
      <c r="D1848" s="583"/>
    </row>
    <row r="1849" spans="4:4">
      <c r="D1849" s="583"/>
    </row>
    <row r="1850" spans="4:4">
      <c r="D1850" s="583"/>
    </row>
    <row r="1851" spans="4:4">
      <c r="D1851" s="583"/>
    </row>
    <row r="1852" spans="4:4">
      <c r="D1852" s="583"/>
    </row>
    <row r="1853" spans="4:4">
      <c r="D1853" s="583"/>
    </row>
    <row r="1854" spans="4:4">
      <c r="D1854" s="583"/>
    </row>
    <row r="1855" spans="4:4">
      <c r="D1855" s="583"/>
    </row>
    <row r="1856" spans="4:4">
      <c r="D1856" s="583"/>
    </row>
    <row r="1857" spans="4:4">
      <c r="D1857" s="583"/>
    </row>
    <row r="1858" spans="4:4">
      <c r="D1858" s="583"/>
    </row>
    <row r="1859" spans="4:4">
      <c r="D1859" s="583"/>
    </row>
    <row r="1860" spans="4:4">
      <c r="D1860" s="583"/>
    </row>
    <row r="1861" spans="4:4">
      <c r="D1861" s="583"/>
    </row>
    <row r="1862" spans="4:4">
      <c r="D1862" s="583"/>
    </row>
    <row r="1863" spans="4:4">
      <c r="D1863" s="583"/>
    </row>
    <row r="1864" spans="4:4">
      <c r="D1864" s="583"/>
    </row>
    <row r="1865" spans="4:4">
      <c r="D1865" s="583"/>
    </row>
    <row r="1866" spans="4:4">
      <c r="D1866" s="583"/>
    </row>
    <row r="1867" spans="4:4">
      <c r="D1867" s="583"/>
    </row>
    <row r="1868" spans="4:4">
      <c r="D1868" s="583"/>
    </row>
    <row r="1869" spans="4:4">
      <c r="D1869" s="583"/>
    </row>
    <row r="1870" spans="4:4">
      <c r="D1870" s="583"/>
    </row>
    <row r="1871" spans="4:4">
      <c r="D1871" s="583"/>
    </row>
    <row r="1872" spans="4:4">
      <c r="D1872" s="583"/>
    </row>
    <row r="1873" spans="4:4">
      <c r="D1873" s="583"/>
    </row>
    <row r="1874" spans="4:4">
      <c r="D1874" s="583"/>
    </row>
    <row r="1875" spans="4:4">
      <c r="D1875" s="583"/>
    </row>
    <row r="1876" spans="4:4">
      <c r="D1876" s="583"/>
    </row>
    <row r="1877" spans="4:4">
      <c r="D1877" s="583"/>
    </row>
    <row r="1878" spans="4:4">
      <c r="D1878" s="583"/>
    </row>
    <row r="1879" spans="4:4">
      <c r="D1879" s="583"/>
    </row>
    <row r="1880" spans="4:4">
      <c r="D1880" s="583"/>
    </row>
    <row r="1881" spans="4:4">
      <c r="D1881" s="583"/>
    </row>
    <row r="1882" spans="4:4">
      <c r="D1882" s="583"/>
    </row>
    <row r="1883" spans="4:4">
      <c r="D1883" s="583"/>
    </row>
    <row r="1884" spans="4:4">
      <c r="D1884" s="583"/>
    </row>
    <row r="1885" spans="4:4">
      <c r="D1885" s="583"/>
    </row>
    <row r="1886" spans="4:4">
      <c r="D1886" s="583"/>
    </row>
    <row r="1887" spans="4:4">
      <c r="D1887" s="583"/>
    </row>
    <row r="1888" spans="4:4">
      <c r="D1888" s="583"/>
    </row>
    <row r="1889" spans="4:4">
      <c r="D1889" s="583"/>
    </row>
    <row r="1890" spans="4:4">
      <c r="D1890" s="583"/>
    </row>
    <row r="1891" spans="4:4">
      <c r="D1891" s="583"/>
    </row>
    <row r="1892" spans="4:4">
      <c r="D1892" s="583"/>
    </row>
    <row r="1893" spans="4:4">
      <c r="D1893" s="583"/>
    </row>
    <row r="1894" spans="4:4">
      <c r="D1894" s="583"/>
    </row>
    <row r="1895" spans="4:4">
      <c r="D1895" s="583"/>
    </row>
    <row r="1896" spans="4:4">
      <c r="D1896" s="583"/>
    </row>
    <row r="1897" spans="4:4">
      <c r="D1897" s="583"/>
    </row>
    <row r="1898" spans="4:4">
      <c r="D1898" s="583"/>
    </row>
    <row r="1899" spans="4:4">
      <c r="D1899" s="583"/>
    </row>
    <row r="1900" spans="4:4">
      <c r="D1900" s="583"/>
    </row>
    <row r="1901" spans="4:4">
      <c r="D1901" s="583"/>
    </row>
    <row r="1902" spans="4:4">
      <c r="D1902" s="583"/>
    </row>
    <row r="1903" spans="4:4">
      <c r="D1903" s="583"/>
    </row>
    <row r="1904" spans="4:4">
      <c r="D1904" s="583"/>
    </row>
    <row r="1905" spans="4:4">
      <c r="D1905" s="583"/>
    </row>
    <row r="1906" spans="4:4">
      <c r="D1906" s="583"/>
    </row>
    <row r="1907" spans="4:4">
      <c r="D1907" s="583"/>
    </row>
    <row r="1908" spans="4:4">
      <c r="D1908" s="583"/>
    </row>
    <row r="1909" spans="4:4">
      <c r="D1909" s="583"/>
    </row>
    <row r="1910" spans="4:4">
      <c r="D1910" s="583"/>
    </row>
    <row r="1911" spans="4:4">
      <c r="D1911" s="583"/>
    </row>
    <row r="1912" spans="4:4">
      <c r="D1912" s="583"/>
    </row>
    <row r="1913" spans="4:4">
      <c r="D1913" s="583"/>
    </row>
    <row r="1914" spans="4:4">
      <c r="D1914" s="583"/>
    </row>
    <row r="1915" spans="4:4">
      <c r="D1915" s="583"/>
    </row>
    <row r="1916" spans="4:4">
      <c r="D1916" s="583"/>
    </row>
    <row r="1917" spans="4:4">
      <c r="D1917" s="583"/>
    </row>
    <row r="1918" spans="4:4">
      <c r="D1918" s="583"/>
    </row>
    <row r="1919" spans="4:4">
      <c r="D1919" s="583"/>
    </row>
    <row r="1920" spans="4:4">
      <c r="D1920" s="583"/>
    </row>
    <row r="1921" spans="4:4">
      <c r="D1921" s="583"/>
    </row>
    <row r="1922" spans="4:4">
      <c r="D1922" s="583"/>
    </row>
    <row r="1923" spans="4:4">
      <c r="D1923" s="583"/>
    </row>
    <row r="1924" spans="4:4">
      <c r="D1924" s="583"/>
    </row>
    <row r="1925" spans="4:4">
      <c r="D1925" s="583"/>
    </row>
    <row r="1926" spans="4:4">
      <c r="D1926" s="583"/>
    </row>
    <row r="1927" spans="4:4">
      <c r="D1927" s="583"/>
    </row>
    <row r="1928" spans="4:4">
      <c r="D1928" s="583"/>
    </row>
    <row r="1929" spans="4:4">
      <c r="D1929" s="583"/>
    </row>
    <row r="1930" spans="4:4">
      <c r="D1930" s="583"/>
    </row>
    <row r="1931" spans="4:4">
      <c r="D1931" s="583"/>
    </row>
    <row r="1932" spans="4:4">
      <c r="D1932" s="583"/>
    </row>
    <row r="1933" spans="4:4">
      <c r="D1933" s="583"/>
    </row>
    <row r="1934" spans="4:4">
      <c r="D1934" s="583"/>
    </row>
    <row r="1935" spans="4:4">
      <c r="D1935" s="583"/>
    </row>
    <row r="1936" spans="4:4">
      <c r="D1936" s="583"/>
    </row>
    <row r="1937" spans="4:4">
      <c r="D1937" s="583"/>
    </row>
    <row r="1938" spans="4:4">
      <c r="D1938" s="583"/>
    </row>
    <row r="1939" spans="4:4">
      <c r="D1939" s="583"/>
    </row>
    <row r="1940" spans="4:4">
      <c r="D1940" s="583"/>
    </row>
    <row r="1941" spans="4:4">
      <c r="D1941" s="583"/>
    </row>
    <row r="1942" spans="4:4">
      <c r="D1942" s="583"/>
    </row>
    <row r="1943" spans="4:4">
      <c r="D1943" s="583"/>
    </row>
    <row r="1944" spans="4:4">
      <c r="D1944" s="583"/>
    </row>
    <row r="1945" spans="4:4">
      <c r="D1945" s="583"/>
    </row>
    <row r="1946" spans="4:4">
      <c r="D1946" s="583"/>
    </row>
    <row r="1947" spans="4:4">
      <c r="D1947" s="583"/>
    </row>
    <row r="1948" spans="4:4">
      <c r="D1948" s="583"/>
    </row>
    <row r="1949" spans="4:4">
      <c r="D1949" s="583"/>
    </row>
    <row r="1950" spans="4:4">
      <c r="D1950" s="583"/>
    </row>
    <row r="1951" spans="4:4">
      <c r="D1951" s="583"/>
    </row>
    <row r="1952" spans="4:4">
      <c r="D1952" s="583"/>
    </row>
    <row r="1953" spans="4:4">
      <c r="D1953" s="583"/>
    </row>
    <row r="1954" spans="4:4">
      <c r="D1954" s="583"/>
    </row>
    <row r="1955" spans="4:4">
      <c r="D1955" s="583"/>
    </row>
    <row r="1956" spans="4:4">
      <c r="D1956" s="583"/>
    </row>
    <row r="1957" spans="4:4">
      <c r="D1957" s="583"/>
    </row>
    <row r="1958" spans="4:4">
      <c r="D1958" s="583"/>
    </row>
    <row r="1959" spans="4:4">
      <c r="D1959" s="583"/>
    </row>
    <row r="1960" spans="4:4">
      <c r="D1960" s="583"/>
    </row>
    <row r="1961" spans="4:4">
      <c r="D1961" s="583"/>
    </row>
    <row r="1962" spans="4:4">
      <c r="D1962" s="583"/>
    </row>
    <row r="1963" spans="4:4">
      <c r="D1963" s="583"/>
    </row>
    <row r="1964" spans="4:4">
      <c r="D1964" s="583"/>
    </row>
    <row r="1965" spans="4:4">
      <c r="D1965" s="583"/>
    </row>
    <row r="1966" spans="4:4">
      <c r="D1966" s="583"/>
    </row>
    <row r="1967" spans="4:4">
      <c r="D1967" s="583"/>
    </row>
    <row r="1968" spans="4:4">
      <c r="D1968" s="583"/>
    </row>
    <row r="1969" spans="4:4">
      <c r="D1969" s="583"/>
    </row>
    <row r="1970" spans="4:4">
      <c r="D1970" s="583"/>
    </row>
    <row r="1971" spans="4:4">
      <c r="D1971" s="583"/>
    </row>
    <row r="1972" spans="4:4">
      <c r="D1972" s="583"/>
    </row>
    <row r="1973" spans="4:4">
      <c r="D1973" s="583"/>
    </row>
    <row r="1974" spans="4:4">
      <c r="D1974" s="583"/>
    </row>
    <row r="1975" spans="4:4">
      <c r="D1975" s="583"/>
    </row>
    <row r="1976" spans="4:4">
      <c r="D1976" s="583"/>
    </row>
    <row r="1977" spans="4:4">
      <c r="D1977" s="583"/>
    </row>
    <row r="1978" spans="4:4">
      <c r="D1978" s="583"/>
    </row>
    <row r="1979" spans="4:4">
      <c r="D1979" s="583"/>
    </row>
    <row r="1980" spans="4:4">
      <c r="D1980" s="583"/>
    </row>
    <row r="1981" spans="4:4">
      <c r="D1981" s="583"/>
    </row>
    <row r="1982" spans="4:4">
      <c r="D1982" s="583"/>
    </row>
    <row r="1983" spans="4:4">
      <c r="D1983" s="583"/>
    </row>
    <row r="1984" spans="4:4">
      <c r="D1984" s="583"/>
    </row>
    <row r="1985" spans="4:4">
      <c r="D1985" s="583"/>
    </row>
    <row r="1986" spans="4:4">
      <c r="D1986" s="583"/>
    </row>
    <row r="1987" spans="4:4">
      <c r="D1987" s="583"/>
    </row>
    <row r="1988" spans="4:4">
      <c r="D1988" s="583"/>
    </row>
    <row r="1989" spans="4:4">
      <c r="D1989" s="583"/>
    </row>
    <row r="1990" spans="4:4">
      <c r="D1990" s="583"/>
    </row>
    <row r="1991" spans="4:4">
      <c r="D1991" s="583"/>
    </row>
    <row r="1992" spans="4:4">
      <c r="D1992" s="583"/>
    </row>
    <row r="1993" spans="4:4">
      <c r="D1993" s="583"/>
    </row>
    <row r="1994" spans="4:4">
      <c r="D1994" s="583"/>
    </row>
    <row r="1995" spans="4:4">
      <c r="D1995" s="583"/>
    </row>
    <row r="1996" spans="4:4">
      <c r="D1996" s="583"/>
    </row>
    <row r="1997" spans="4:4">
      <c r="D1997" s="583"/>
    </row>
    <row r="1998" spans="4:4">
      <c r="D1998" s="583"/>
    </row>
    <row r="1999" spans="4:4">
      <c r="D1999" s="583"/>
    </row>
    <row r="2000" spans="4:4">
      <c r="D2000" s="583"/>
    </row>
    <row r="2001" spans="4:4">
      <c r="D2001" s="583"/>
    </row>
    <row r="2002" spans="4:4">
      <c r="D2002" s="583"/>
    </row>
    <row r="2003" spans="4:4">
      <c r="D2003" s="583"/>
    </row>
    <row r="2004" spans="4:4">
      <c r="D2004" s="583"/>
    </row>
    <row r="2005" spans="4:4">
      <c r="D2005" s="583"/>
    </row>
    <row r="2006" spans="4:4">
      <c r="D2006" s="583"/>
    </row>
    <row r="2007" spans="4:4">
      <c r="D2007" s="583"/>
    </row>
    <row r="2008" spans="4:4">
      <c r="D2008" s="583"/>
    </row>
    <row r="2009" spans="4:4">
      <c r="D2009" s="583"/>
    </row>
    <row r="2010" spans="4:4">
      <c r="D2010" s="583"/>
    </row>
    <row r="2011" spans="4:4">
      <c r="D2011" s="583"/>
    </row>
    <row r="2012" spans="4:4">
      <c r="D2012" s="583"/>
    </row>
    <row r="2013" spans="4:4">
      <c r="D2013" s="583"/>
    </row>
    <row r="2014" spans="4:4">
      <c r="D2014" s="583"/>
    </row>
    <row r="2015" spans="4:4">
      <c r="D2015" s="583"/>
    </row>
    <row r="2016" spans="4:4">
      <c r="D2016" s="583"/>
    </row>
    <row r="2017" spans="4:4">
      <c r="D2017" s="583"/>
    </row>
    <row r="2018" spans="4:4">
      <c r="D2018" s="583"/>
    </row>
    <row r="2019" spans="4:4">
      <c r="D2019" s="583"/>
    </row>
    <row r="2020" spans="4:4">
      <c r="D2020" s="583"/>
    </row>
    <row r="2021" spans="4:4">
      <c r="D2021" s="583"/>
    </row>
    <row r="2022" spans="4:4">
      <c r="D2022" s="583"/>
    </row>
    <row r="2023" spans="4:4">
      <c r="D2023" s="583"/>
    </row>
    <row r="2024" spans="4:4">
      <c r="D2024" s="583"/>
    </row>
    <row r="2025" spans="4:4">
      <c r="D2025" s="583"/>
    </row>
    <row r="2026" spans="4:4">
      <c r="D2026" s="583"/>
    </row>
    <row r="2027" spans="4:4">
      <c r="D2027" s="583"/>
    </row>
    <row r="2028" spans="4:4">
      <c r="D2028" s="583"/>
    </row>
    <row r="2029" spans="4:4">
      <c r="D2029" s="583"/>
    </row>
    <row r="2030" spans="4:4">
      <c r="D2030" s="583"/>
    </row>
    <row r="2031" spans="4:4">
      <c r="D2031" s="583"/>
    </row>
    <row r="2032" spans="4:4">
      <c r="D2032" s="583"/>
    </row>
    <row r="2033" spans="4:4">
      <c r="D2033" s="583"/>
    </row>
    <row r="2034" spans="4:4">
      <c r="D2034" s="583"/>
    </row>
    <row r="2035" spans="4:4">
      <c r="D2035" s="583"/>
    </row>
    <row r="2036" spans="4:4">
      <c r="D2036" s="583"/>
    </row>
    <row r="2037" spans="4:4">
      <c r="D2037" s="583"/>
    </row>
    <row r="2038" spans="4:4">
      <c r="D2038" s="583"/>
    </row>
    <row r="2039" spans="4:4">
      <c r="D2039" s="583"/>
    </row>
    <row r="2040" spans="4:4">
      <c r="D2040" s="583"/>
    </row>
    <row r="2041" spans="4:4">
      <c r="D2041" s="583"/>
    </row>
    <row r="2042" spans="4:4">
      <c r="D2042" s="583"/>
    </row>
    <row r="2043" spans="4:4">
      <c r="D2043" s="583"/>
    </row>
    <row r="2044" spans="4:4">
      <c r="D2044" s="583"/>
    </row>
    <row r="2045" spans="4:4">
      <c r="D2045" s="583"/>
    </row>
    <row r="2046" spans="4:4">
      <c r="D2046" s="583"/>
    </row>
    <row r="2047" spans="4:4">
      <c r="D2047" s="583"/>
    </row>
    <row r="2048" spans="4:4">
      <c r="D2048" s="583"/>
    </row>
    <row r="2049" spans="4:4">
      <c r="D2049" s="583"/>
    </row>
    <row r="2050" spans="4:4">
      <c r="D2050" s="583"/>
    </row>
    <row r="2051" spans="4:4">
      <c r="D2051" s="583"/>
    </row>
    <row r="2052" spans="4:4">
      <c r="D2052" s="583"/>
    </row>
    <row r="2053" spans="4:4">
      <c r="D2053" s="583"/>
    </row>
    <row r="2054" spans="4:4">
      <c r="D2054" s="583"/>
    </row>
    <row r="2055" spans="4:4">
      <c r="D2055" s="583"/>
    </row>
    <row r="2056" spans="4:4">
      <c r="D2056" s="583"/>
    </row>
    <row r="2057" spans="4:4">
      <c r="D2057" s="583"/>
    </row>
    <row r="2058" spans="4:4">
      <c r="D2058" s="583"/>
    </row>
    <row r="2059" spans="4:4">
      <c r="D2059" s="583"/>
    </row>
    <row r="2060" spans="4:4">
      <c r="D2060" s="583"/>
    </row>
    <row r="2061" spans="4:4">
      <c r="D2061" s="583"/>
    </row>
    <row r="2062" spans="4:4">
      <c r="D2062" s="583"/>
    </row>
    <row r="2063" spans="4:4">
      <c r="D2063" s="583"/>
    </row>
    <row r="2064" spans="4:4">
      <c r="D2064" s="583"/>
    </row>
    <row r="2065" spans="4:4">
      <c r="D2065" s="583"/>
    </row>
    <row r="2066" spans="4:4">
      <c r="D2066" s="583"/>
    </row>
    <row r="2067" spans="4:4">
      <c r="D2067" s="583"/>
    </row>
    <row r="2068" spans="4:4">
      <c r="D2068" s="583"/>
    </row>
    <row r="2069" spans="4:4">
      <c r="D2069" s="583"/>
    </row>
    <row r="2070" spans="4:4">
      <c r="D2070" s="583"/>
    </row>
    <row r="2071" spans="4:4">
      <c r="D2071" s="583"/>
    </row>
    <row r="2072" spans="4:4">
      <c r="D2072" s="583"/>
    </row>
    <row r="2073" spans="4:4">
      <c r="D2073" s="583"/>
    </row>
    <row r="2074" spans="4:4">
      <c r="D2074" s="583"/>
    </row>
    <row r="2075" spans="4:4">
      <c r="D2075" s="583"/>
    </row>
    <row r="2076" spans="4:4">
      <c r="D2076" s="583"/>
    </row>
    <row r="2077" spans="4:4">
      <c r="D2077" s="583"/>
    </row>
    <row r="2078" spans="4:4">
      <c r="D2078" s="583"/>
    </row>
    <row r="2079" spans="4:4">
      <c r="D2079" s="583"/>
    </row>
    <row r="2080" spans="4:4">
      <c r="D2080" s="583"/>
    </row>
    <row r="2081" spans="4:4">
      <c r="D2081" s="583"/>
    </row>
    <row r="2082" spans="4:4">
      <c r="D2082" s="583"/>
    </row>
    <row r="2083" spans="4:4">
      <c r="D2083" s="583"/>
    </row>
    <row r="2084" spans="4:4">
      <c r="D2084" s="583"/>
    </row>
    <row r="2085" spans="4:4">
      <c r="D2085" s="583"/>
    </row>
    <row r="2086" spans="4:4">
      <c r="D2086" s="583"/>
    </row>
    <row r="2087" spans="4:4">
      <c r="D2087" s="583"/>
    </row>
    <row r="2088" spans="4:4">
      <c r="D2088" s="583"/>
    </row>
    <row r="2089" spans="4:4">
      <c r="D2089" s="583"/>
    </row>
    <row r="2090" spans="4:4">
      <c r="D2090" s="583"/>
    </row>
    <row r="2091" spans="4:4">
      <c r="D2091" s="583"/>
    </row>
    <row r="2092" spans="4:4">
      <c r="D2092" s="583"/>
    </row>
    <row r="2093" spans="4:4">
      <c r="D2093" s="583"/>
    </row>
    <row r="2094" spans="4:4">
      <c r="D2094" s="583"/>
    </row>
    <row r="2095" spans="4:4">
      <c r="D2095" s="583"/>
    </row>
    <row r="2096" spans="4:4">
      <c r="D2096" s="583"/>
    </row>
    <row r="2097" spans="4:4">
      <c r="D2097" s="583"/>
    </row>
    <row r="2098" spans="4:4">
      <c r="D2098" s="583"/>
    </row>
    <row r="2099" spans="4:4">
      <c r="D2099" s="583"/>
    </row>
    <row r="2100" spans="4:4">
      <c r="D2100" s="583"/>
    </row>
    <row r="2101" spans="4:4">
      <c r="D2101" s="583"/>
    </row>
    <row r="2102" spans="4:4">
      <c r="D2102" s="583"/>
    </row>
    <row r="2103" spans="4:4">
      <c r="D2103" s="583"/>
    </row>
    <row r="2104" spans="4:4">
      <c r="D2104" s="583"/>
    </row>
    <row r="2105" spans="4:4">
      <c r="D2105" s="583"/>
    </row>
    <row r="2106" spans="4:4">
      <c r="D2106" s="583"/>
    </row>
    <row r="2107" spans="4:4">
      <c r="D2107" s="583"/>
    </row>
    <row r="2108" spans="4:4">
      <c r="D2108" s="583"/>
    </row>
    <row r="2109" spans="4:4">
      <c r="D2109" s="583"/>
    </row>
    <row r="2110" spans="4:4">
      <c r="D2110" s="583"/>
    </row>
    <row r="2111" spans="4:4">
      <c r="D2111" s="583"/>
    </row>
    <row r="2112" spans="4:4">
      <c r="D2112" s="583"/>
    </row>
    <row r="2113" spans="4:4">
      <c r="D2113" s="583"/>
    </row>
    <row r="2114" spans="4:4">
      <c r="D2114" s="583"/>
    </row>
    <row r="2115" spans="4:4">
      <c r="D2115" s="583"/>
    </row>
    <row r="2116" spans="4:4">
      <c r="D2116" s="583"/>
    </row>
    <row r="2117" spans="4:4">
      <c r="D2117" s="583"/>
    </row>
    <row r="2118" spans="4:4">
      <c r="D2118" s="583"/>
    </row>
    <row r="2119" spans="4:4">
      <c r="D2119" s="583"/>
    </row>
    <row r="2120" spans="4:4">
      <c r="D2120" s="583"/>
    </row>
    <row r="2121" spans="4:4">
      <c r="D2121" s="583"/>
    </row>
    <row r="2122" spans="4:4">
      <c r="D2122" s="583"/>
    </row>
    <row r="2123" spans="4:4">
      <c r="D2123" s="583"/>
    </row>
    <row r="2124" spans="4:4">
      <c r="D2124" s="583"/>
    </row>
    <row r="2125" spans="4:4">
      <c r="D2125" s="583"/>
    </row>
    <row r="2126" spans="4:4">
      <c r="D2126" s="583"/>
    </row>
    <row r="2127" spans="4:4">
      <c r="D2127" s="583"/>
    </row>
    <row r="2128" spans="4:4">
      <c r="D2128" s="583"/>
    </row>
    <row r="2129" spans="4:4">
      <c r="D2129" s="583"/>
    </row>
    <row r="2130" spans="4:4">
      <c r="D2130" s="583"/>
    </row>
    <row r="2131" spans="4:4">
      <c r="D2131" s="583"/>
    </row>
    <row r="2132" spans="4:4">
      <c r="D2132" s="583"/>
    </row>
    <row r="2133" spans="4:4">
      <c r="D2133" s="583"/>
    </row>
    <row r="2134" spans="4:4">
      <c r="D2134" s="583"/>
    </row>
    <row r="2135" spans="4:4">
      <c r="D2135" s="583"/>
    </row>
    <row r="2136" spans="4:4">
      <c r="D2136" s="583"/>
    </row>
    <row r="2137" spans="4:4">
      <c r="D2137" s="583"/>
    </row>
    <row r="2138" spans="4:4">
      <c r="D2138" s="583"/>
    </row>
    <row r="2139" spans="4:4">
      <c r="D2139" s="583"/>
    </row>
    <row r="2140" spans="4:4">
      <c r="D2140" s="583"/>
    </row>
    <row r="2141" spans="4:4">
      <c r="D2141" s="583"/>
    </row>
    <row r="2142" spans="4:4">
      <c r="D2142" s="583"/>
    </row>
    <row r="2143" spans="4:4">
      <c r="D2143" s="583"/>
    </row>
    <row r="2144" spans="4:4">
      <c r="D2144" s="583"/>
    </row>
    <row r="2145" spans="4:4">
      <c r="D2145" s="583"/>
    </row>
    <row r="2146" spans="4:4">
      <c r="D2146" s="583"/>
    </row>
    <row r="2147" spans="4:4">
      <c r="D2147" s="583"/>
    </row>
    <row r="2148" spans="4:4">
      <c r="D2148" s="583"/>
    </row>
    <row r="2149" spans="4:4">
      <c r="D2149" s="583"/>
    </row>
    <row r="2150" spans="4:4">
      <c r="D2150" s="583"/>
    </row>
    <row r="2151" spans="4:4">
      <c r="D2151" s="583"/>
    </row>
    <row r="2152" spans="4:4">
      <c r="D2152" s="583"/>
    </row>
    <row r="2153" spans="4:4">
      <c r="D2153" s="583"/>
    </row>
    <row r="2154" spans="4:4">
      <c r="D2154" s="583"/>
    </row>
    <row r="2155" spans="4:4">
      <c r="D2155" s="583"/>
    </row>
    <row r="2156" spans="4:4">
      <c r="D2156" s="583"/>
    </row>
    <row r="2157" spans="4:4">
      <c r="D2157" s="583"/>
    </row>
    <row r="2158" spans="4:4">
      <c r="D2158" s="583"/>
    </row>
    <row r="2159" spans="4:4">
      <c r="D2159" s="583"/>
    </row>
    <row r="2160" spans="4:4">
      <c r="D2160" s="583"/>
    </row>
    <row r="2161" spans="4:4">
      <c r="D2161" s="583"/>
    </row>
    <row r="2162" spans="4:4">
      <c r="D2162" s="583"/>
    </row>
    <row r="2163" spans="4:4">
      <c r="D2163" s="583"/>
    </row>
    <row r="2164" spans="4:4">
      <c r="D2164" s="583"/>
    </row>
    <row r="2165" spans="4:4">
      <c r="D2165" s="583"/>
    </row>
    <row r="2166" spans="4:4">
      <c r="D2166" s="583"/>
    </row>
    <row r="2167" spans="4:4">
      <c r="D2167" s="583"/>
    </row>
    <row r="2168" spans="4:4">
      <c r="D2168" s="583"/>
    </row>
    <row r="2169" spans="4:4">
      <c r="D2169" s="583"/>
    </row>
    <row r="2170" spans="4:4">
      <c r="D2170" s="583"/>
    </row>
    <row r="2171" spans="4:4">
      <c r="D2171" s="583"/>
    </row>
    <row r="2172" spans="4:4">
      <c r="D2172" s="583"/>
    </row>
    <row r="2173" spans="4:4">
      <c r="D2173" s="583"/>
    </row>
    <row r="2174" spans="4:4">
      <c r="D2174" s="583"/>
    </row>
    <row r="2175" spans="4:4">
      <c r="D2175" s="583"/>
    </row>
    <row r="2176" spans="4:4">
      <c r="D2176" s="583"/>
    </row>
    <row r="2177" spans="4:4">
      <c r="D2177" s="583"/>
    </row>
    <row r="2178" spans="4:4">
      <c r="D2178" s="583"/>
    </row>
    <row r="2179" spans="4:4">
      <c r="D2179" s="583"/>
    </row>
    <row r="2180" spans="4:4">
      <c r="D2180" s="583"/>
    </row>
    <row r="2181" spans="4:4">
      <c r="D2181" s="583"/>
    </row>
    <row r="2182" spans="4:4">
      <c r="D2182" s="583"/>
    </row>
    <row r="2183" spans="4:4">
      <c r="D2183" s="583"/>
    </row>
    <row r="2184" spans="4:4">
      <c r="D2184" s="583"/>
    </row>
    <row r="2185" spans="4:4">
      <c r="D2185" s="583"/>
    </row>
    <row r="2186" spans="4:4">
      <c r="D2186" s="583"/>
    </row>
    <row r="2187" spans="4:4">
      <c r="D2187" s="583"/>
    </row>
    <row r="2188" spans="4:4">
      <c r="D2188" s="583"/>
    </row>
    <row r="2189" spans="4:4">
      <c r="D2189" s="583"/>
    </row>
    <row r="2190" spans="4:4">
      <c r="D2190" s="583"/>
    </row>
    <row r="2191" spans="4:4">
      <c r="D2191" s="583"/>
    </row>
    <row r="2192" spans="4:4">
      <c r="D2192" s="583"/>
    </row>
    <row r="2193" spans="4:4">
      <c r="D2193" s="583"/>
    </row>
    <row r="2194" spans="4:4">
      <c r="D2194" s="583"/>
    </row>
    <row r="2195" spans="4:4">
      <c r="D2195" s="583"/>
    </row>
    <row r="2196" spans="4:4">
      <c r="D2196" s="583"/>
    </row>
    <row r="2197" spans="4:4">
      <c r="D2197" s="583"/>
    </row>
    <row r="2198" spans="4:4">
      <c r="D2198" s="583"/>
    </row>
    <row r="2199" spans="4:4">
      <c r="D2199" s="583"/>
    </row>
    <row r="2200" spans="4:4">
      <c r="D2200" s="583"/>
    </row>
    <row r="2201" spans="4:4">
      <c r="D2201" s="583"/>
    </row>
    <row r="2202" spans="4:4">
      <c r="D2202" s="583"/>
    </row>
    <row r="2203" spans="4:4">
      <c r="D2203" s="583"/>
    </row>
    <row r="2204" spans="4:4">
      <c r="D2204" s="583"/>
    </row>
    <row r="2205" spans="4:4">
      <c r="D2205" s="583"/>
    </row>
    <row r="2206" spans="4:4">
      <c r="D2206" s="583"/>
    </row>
    <row r="2207" spans="4:4">
      <c r="D2207" s="583"/>
    </row>
    <row r="2208" spans="4:4">
      <c r="D2208" s="583"/>
    </row>
    <row r="2209" spans="4:4">
      <c r="D2209" s="583"/>
    </row>
    <row r="2210" spans="4:4">
      <c r="D2210" s="583"/>
    </row>
    <row r="2211" spans="4:4">
      <c r="D2211" s="583"/>
    </row>
    <row r="2212" spans="4:4">
      <c r="D2212" s="583"/>
    </row>
    <row r="2213" spans="4:4">
      <c r="D2213" s="583"/>
    </row>
    <row r="2214" spans="4:4">
      <c r="D2214" s="583"/>
    </row>
    <row r="2215" spans="4:4">
      <c r="D2215" s="583"/>
    </row>
    <row r="2216" spans="4:4">
      <c r="D2216" s="583"/>
    </row>
    <row r="2217" spans="4:4">
      <c r="D2217" s="583"/>
    </row>
    <row r="2218" spans="4:4">
      <c r="D2218" s="583"/>
    </row>
    <row r="2219" spans="4:4">
      <c r="D2219" s="583"/>
    </row>
    <row r="2220" spans="4:4">
      <c r="D2220" s="583"/>
    </row>
    <row r="2221" spans="4:4">
      <c r="D2221" s="583"/>
    </row>
    <row r="2222" spans="4:4">
      <c r="D2222" s="583"/>
    </row>
    <row r="2223" spans="4:4">
      <c r="D2223" s="583"/>
    </row>
    <row r="2224" spans="4:4">
      <c r="D2224" s="583"/>
    </row>
    <row r="2225" spans="4:4">
      <c r="D2225" s="583"/>
    </row>
    <row r="2226" spans="4:4">
      <c r="D2226" s="583"/>
    </row>
    <row r="2227" spans="4:4">
      <c r="D2227" s="583"/>
    </row>
    <row r="2228" spans="4:4">
      <c r="D2228" s="583"/>
    </row>
    <row r="2229" spans="4:4">
      <c r="D2229" s="583"/>
    </row>
    <row r="2230" spans="4:4">
      <c r="D2230" s="583"/>
    </row>
    <row r="2231" spans="4:4">
      <c r="D2231" s="583"/>
    </row>
    <row r="2232" spans="4:4">
      <c r="D2232" s="583"/>
    </row>
    <row r="2233" spans="4:4">
      <c r="D2233" s="583"/>
    </row>
    <row r="2234" spans="4:4">
      <c r="D2234" s="583"/>
    </row>
    <row r="2235" spans="4:4">
      <c r="D2235" s="583"/>
    </row>
    <row r="2236" spans="4:4">
      <c r="D2236" s="583"/>
    </row>
    <row r="2237" spans="4:4">
      <c r="D2237" s="583"/>
    </row>
    <row r="2238" spans="4:4">
      <c r="D2238" s="583"/>
    </row>
    <row r="2239" spans="4:4">
      <c r="D2239" s="583"/>
    </row>
    <row r="2240" spans="4:4">
      <c r="D2240" s="583"/>
    </row>
    <row r="2241" spans="4:4">
      <c r="D2241" s="583"/>
    </row>
    <row r="2242" spans="4:4">
      <c r="D2242" s="583"/>
    </row>
    <row r="2243" spans="4:4">
      <c r="D2243" s="583"/>
    </row>
    <row r="2244" spans="4:4">
      <c r="D2244" s="583"/>
    </row>
    <row r="2245" spans="4:4">
      <c r="D2245" s="583"/>
    </row>
    <row r="2246" spans="4:4">
      <c r="D2246" s="583"/>
    </row>
    <row r="2247" spans="4:4">
      <c r="D2247" s="583"/>
    </row>
    <row r="2248" spans="4:4">
      <c r="D2248" s="583"/>
    </row>
    <row r="2249" spans="4:4">
      <c r="D2249" s="583"/>
    </row>
    <row r="2250" spans="4:4">
      <c r="D2250" s="583"/>
    </row>
    <row r="2251" spans="4:4">
      <c r="D2251" s="583"/>
    </row>
    <row r="2252" spans="4:4">
      <c r="D2252" s="583"/>
    </row>
    <row r="2253" spans="4:4">
      <c r="D2253" s="583"/>
    </row>
    <row r="2254" spans="4:4">
      <c r="D2254" s="583"/>
    </row>
    <row r="2255" spans="4:4">
      <c r="D2255" s="583"/>
    </row>
    <row r="2256" spans="4:4">
      <c r="D2256" s="583"/>
    </row>
    <row r="2257" spans="4:4">
      <c r="D2257" s="583"/>
    </row>
    <row r="2258" spans="4:4">
      <c r="D2258" s="583"/>
    </row>
    <row r="2259" spans="4:4">
      <c r="D2259" s="583"/>
    </row>
    <row r="2260" spans="4:4">
      <c r="D2260" s="583"/>
    </row>
    <row r="2261" spans="4:4">
      <c r="D2261" s="583"/>
    </row>
    <row r="2262" spans="4:4">
      <c r="D2262" s="583"/>
    </row>
    <row r="2263" spans="4:4">
      <c r="D2263" s="583"/>
    </row>
    <row r="2264" spans="4:4">
      <c r="D2264" s="583"/>
    </row>
    <row r="2265" spans="4:4">
      <c r="D2265" s="583"/>
    </row>
    <row r="2266" spans="4:4">
      <c r="D2266" s="583"/>
    </row>
    <row r="2267" spans="4:4">
      <c r="D2267" s="583"/>
    </row>
    <row r="2268" spans="4:4">
      <c r="D2268" s="583"/>
    </row>
    <row r="2269" spans="4:4">
      <c r="D2269" s="583"/>
    </row>
    <row r="2270" spans="4:4">
      <c r="D2270" s="583"/>
    </row>
    <row r="2271" spans="4:4">
      <c r="D2271" s="583"/>
    </row>
    <row r="2272" spans="4:4">
      <c r="D2272" s="583"/>
    </row>
    <row r="2273" spans="4:4">
      <c r="D2273" s="583"/>
    </row>
    <row r="2274" spans="4:4">
      <c r="D2274" s="583"/>
    </row>
    <row r="2275" spans="4:4">
      <c r="D2275" s="583"/>
    </row>
    <row r="2276" spans="4:4">
      <c r="D2276" s="583"/>
    </row>
    <row r="2277" spans="4:4">
      <c r="D2277" s="583"/>
    </row>
    <row r="2278" spans="4:4">
      <c r="D2278" s="583"/>
    </row>
    <row r="2279" spans="4:4">
      <c r="D2279" s="583"/>
    </row>
    <row r="2280" spans="4:4">
      <c r="D2280" s="583"/>
    </row>
    <row r="2281" spans="4:4">
      <c r="D2281" s="583"/>
    </row>
    <row r="2282" spans="4:4">
      <c r="D2282" s="583"/>
    </row>
    <row r="2283" spans="4:4">
      <c r="D2283" s="583"/>
    </row>
    <row r="2284" spans="4:4">
      <c r="D2284" s="583"/>
    </row>
    <row r="2285" spans="4:4">
      <c r="D2285" s="583"/>
    </row>
    <row r="2286" spans="4:4">
      <c r="D2286" s="583"/>
    </row>
    <row r="2287" spans="4:4">
      <c r="D2287" s="583"/>
    </row>
    <row r="2288" spans="4:4">
      <c r="D2288" s="583"/>
    </row>
    <row r="2289" spans="4:4">
      <c r="D2289" s="583"/>
    </row>
    <row r="2290" spans="4:4">
      <c r="D2290" s="583"/>
    </row>
    <row r="2291" spans="4:4">
      <c r="D2291" s="583"/>
    </row>
    <row r="2292" spans="4:4">
      <c r="D2292" s="583"/>
    </row>
    <row r="2293" spans="4:4">
      <c r="D2293" s="583"/>
    </row>
    <row r="2294" spans="4:4">
      <c r="D2294" s="583"/>
    </row>
    <row r="2295" spans="4:4">
      <c r="D2295" s="583"/>
    </row>
    <row r="2296" spans="4:4">
      <c r="D2296" s="583"/>
    </row>
    <row r="2297" spans="4:4">
      <c r="D2297" s="583"/>
    </row>
    <row r="2298" spans="4:4">
      <c r="D2298" s="583"/>
    </row>
    <row r="2299" spans="4:4">
      <c r="D2299" s="583"/>
    </row>
    <row r="2300" spans="4:4">
      <c r="D2300" s="583"/>
    </row>
    <row r="2301" spans="4:4">
      <c r="D2301" s="583"/>
    </row>
    <row r="2302" spans="4:4">
      <c r="D2302" s="583"/>
    </row>
    <row r="2303" spans="4:4">
      <c r="D2303" s="583"/>
    </row>
    <row r="2304" spans="4:4">
      <c r="D2304" s="583"/>
    </row>
    <row r="2305" spans="4:4">
      <c r="D2305" s="583"/>
    </row>
    <row r="2306" spans="4:4">
      <c r="D2306" s="583"/>
    </row>
    <row r="2307" spans="4:4">
      <c r="D2307" s="583"/>
    </row>
    <row r="2308" spans="4:4">
      <c r="D2308" s="583"/>
    </row>
    <row r="2309" spans="4:4">
      <c r="D2309" s="583"/>
    </row>
    <row r="2310" spans="4:4">
      <c r="D2310" s="583"/>
    </row>
    <row r="2311" spans="4:4">
      <c r="D2311" s="583"/>
    </row>
    <row r="2312" spans="4:4">
      <c r="D2312" s="583"/>
    </row>
    <row r="2313" spans="4:4">
      <c r="D2313" s="583"/>
    </row>
    <row r="2314" spans="4:4">
      <c r="D2314" s="583"/>
    </row>
    <row r="2315" spans="4:4">
      <c r="D2315" s="583"/>
    </row>
    <row r="2316" spans="4:4">
      <c r="D2316" s="583"/>
    </row>
    <row r="2317" spans="4:4">
      <c r="D2317" s="583"/>
    </row>
    <row r="2318" spans="4:4">
      <c r="D2318" s="583"/>
    </row>
    <row r="2319" spans="4:4">
      <c r="D2319" s="583"/>
    </row>
    <row r="2320" spans="4:4">
      <c r="D2320" s="583"/>
    </row>
    <row r="2321" spans="4:4">
      <c r="D2321" s="583"/>
    </row>
    <row r="2322" spans="4:4">
      <c r="D2322" s="583"/>
    </row>
    <row r="2323" spans="4:4">
      <c r="D2323" s="583"/>
    </row>
    <row r="2324" spans="4:4">
      <c r="D2324" s="583"/>
    </row>
    <row r="2325" spans="4:4">
      <c r="D2325" s="583"/>
    </row>
    <row r="2326" spans="4:4">
      <c r="D2326" s="583"/>
    </row>
    <row r="2327" spans="4:4">
      <c r="D2327" s="583"/>
    </row>
    <row r="2328" spans="4:4">
      <c r="D2328" s="583"/>
    </row>
    <row r="2329" spans="4:4">
      <c r="D2329" s="583"/>
    </row>
    <row r="2330" spans="4:4">
      <c r="D2330" s="583"/>
    </row>
    <row r="2331" spans="4:4">
      <c r="D2331" s="583"/>
    </row>
    <row r="2332" spans="4:4">
      <c r="D2332" s="583"/>
    </row>
    <row r="2333" spans="4:4">
      <c r="D2333" s="583"/>
    </row>
    <row r="2334" spans="4:4">
      <c r="D2334" s="583"/>
    </row>
    <row r="2335" spans="4:4">
      <c r="D2335" s="583"/>
    </row>
    <row r="2336" spans="4:4">
      <c r="D2336" s="583"/>
    </row>
    <row r="2337" spans="4:4">
      <c r="D2337" s="583"/>
    </row>
    <row r="2338" spans="4:4">
      <c r="D2338" s="583"/>
    </row>
    <row r="2339" spans="4:4">
      <c r="D2339" s="583"/>
    </row>
    <row r="2340" spans="4:4">
      <c r="D2340" s="583"/>
    </row>
    <row r="2341" spans="4:4">
      <c r="D2341" s="583"/>
    </row>
    <row r="2342" spans="4:4">
      <c r="D2342" s="583"/>
    </row>
    <row r="2343" spans="4:4">
      <c r="D2343" s="583"/>
    </row>
    <row r="2344" spans="4:4">
      <c r="D2344" s="583"/>
    </row>
    <row r="2345" spans="4:4">
      <c r="D2345" s="583"/>
    </row>
    <row r="2346" spans="4:4">
      <c r="D2346" s="583"/>
    </row>
    <row r="2347" spans="4:4">
      <c r="D2347" s="583"/>
    </row>
    <row r="2348" spans="4:4">
      <c r="D2348" s="583"/>
    </row>
    <row r="2349" spans="4:4">
      <c r="D2349" s="583"/>
    </row>
    <row r="2350" spans="4:4">
      <c r="D2350" s="583"/>
    </row>
    <row r="2351" spans="4:4">
      <c r="D2351" s="583"/>
    </row>
    <row r="2352" spans="4:4">
      <c r="D2352" s="583"/>
    </row>
    <row r="2353" spans="4:4">
      <c r="D2353" s="583"/>
    </row>
    <row r="2354" spans="4:4">
      <c r="D2354" s="583"/>
    </row>
    <row r="2355" spans="4:4">
      <c r="D2355" s="583"/>
    </row>
    <row r="2356" spans="4:4">
      <c r="D2356" s="583"/>
    </row>
    <row r="2357" spans="4:4">
      <c r="D2357" s="583"/>
    </row>
    <row r="2358" spans="4:4">
      <c r="D2358" s="583"/>
    </row>
    <row r="2359" spans="4:4">
      <c r="D2359" s="583"/>
    </row>
    <row r="2360" spans="4:4">
      <c r="D2360" s="583"/>
    </row>
    <row r="2361" spans="4:4">
      <c r="D2361" s="583"/>
    </row>
    <row r="2362" spans="4:4">
      <c r="D2362" s="583"/>
    </row>
    <row r="2363" spans="4:4">
      <c r="D2363" s="583"/>
    </row>
    <row r="2364" spans="4:4">
      <c r="D2364" s="583"/>
    </row>
    <row r="2365" spans="4:4">
      <c r="D2365" s="583"/>
    </row>
    <row r="2366" spans="4:4">
      <c r="D2366" s="583"/>
    </row>
    <row r="2367" spans="4:4">
      <c r="D2367" s="583"/>
    </row>
    <row r="2368" spans="4:4">
      <c r="D2368" s="583"/>
    </row>
    <row r="2369" spans="4:4">
      <c r="D2369" s="583"/>
    </row>
    <row r="2370" spans="4:4">
      <c r="D2370" s="583"/>
    </row>
    <row r="2371" spans="4:4">
      <c r="D2371" s="583"/>
    </row>
    <row r="2372" spans="4:4">
      <c r="D2372" s="583"/>
    </row>
    <row r="2373" spans="4:4">
      <c r="D2373" s="583"/>
    </row>
    <row r="2374" spans="4:4">
      <c r="D2374" s="583"/>
    </row>
    <row r="2375" spans="4:4">
      <c r="D2375" s="583"/>
    </row>
    <row r="2376" spans="4:4">
      <c r="D2376" s="583"/>
    </row>
    <row r="2377" spans="4:4">
      <c r="D2377" s="583"/>
    </row>
    <row r="2378" spans="4:4">
      <c r="D2378" s="583"/>
    </row>
    <row r="2379" spans="4:4">
      <c r="D2379" s="583"/>
    </row>
    <row r="2380" spans="4:4">
      <c r="D2380" s="583"/>
    </row>
    <row r="2381" spans="4:4">
      <c r="D2381" s="583"/>
    </row>
    <row r="2382" spans="4:4">
      <c r="D2382" s="583"/>
    </row>
    <row r="2383" spans="4:4">
      <c r="D2383" s="583"/>
    </row>
    <row r="2384" spans="4:4">
      <c r="D2384" s="583"/>
    </row>
    <row r="2385" spans="4:4">
      <c r="D2385" s="583"/>
    </row>
    <row r="2386" spans="4:4">
      <c r="D2386" s="583"/>
    </row>
    <row r="2387" spans="4:4">
      <c r="D2387" s="583"/>
    </row>
    <row r="2388" spans="4:4">
      <c r="D2388" s="583"/>
    </row>
    <row r="2389" spans="4:4">
      <c r="D2389" s="583"/>
    </row>
    <row r="2390" spans="4:4">
      <c r="D2390" s="583"/>
    </row>
    <row r="2391" spans="4:4">
      <c r="D2391" s="583"/>
    </row>
    <row r="2392" spans="4:4">
      <c r="D2392" s="583"/>
    </row>
    <row r="2393" spans="4:4">
      <c r="D2393" s="583"/>
    </row>
    <row r="2394" spans="4:4">
      <c r="D2394" s="583"/>
    </row>
    <row r="2395" spans="4:4">
      <c r="D2395" s="583"/>
    </row>
    <row r="2396" spans="4:4">
      <c r="D2396" s="583"/>
    </row>
    <row r="2397" spans="4:4">
      <c r="D2397" s="583"/>
    </row>
    <row r="2398" spans="4:4">
      <c r="D2398" s="583"/>
    </row>
    <row r="2399" spans="4:4">
      <c r="D2399" s="583"/>
    </row>
    <row r="2400" spans="4:4">
      <c r="D2400" s="583"/>
    </row>
    <row r="2401" spans="4:4">
      <c r="D2401" s="583"/>
    </row>
    <row r="2402" spans="4:4">
      <c r="D2402" s="583"/>
    </row>
    <row r="2403" spans="4:4">
      <c r="D2403" s="583"/>
    </row>
    <row r="2404" spans="4:4">
      <c r="D2404" s="583"/>
    </row>
    <row r="2405" spans="4:4">
      <c r="D2405" s="583"/>
    </row>
    <row r="2406" spans="4:4">
      <c r="D2406" s="583"/>
    </row>
    <row r="2407" spans="4:4">
      <c r="D2407" s="583"/>
    </row>
    <row r="2408" spans="4:4">
      <c r="D2408" s="583"/>
    </row>
    <row r="2409" spans="4:4">
      <c r="D2409" s="583"/>
    </row>
    <row r="2410" spans="4:4">
      <c r="D2410" s="583"/>
    </row>
    <row r="2411" spans="4:4">
      <c r="D2411" s="583"/>
    </row>
    <row r="2412" spans="4:4">
      <c r="D2412" s="583"/>
    </row>
    <row r="2413" spans="4:4">
      <c r="D2413" s="583"/>
    </row>
    <row r="2414" spans="4:4">
      <c r="D2414" s="583"/>
    </row>
    <row r="2415" spans="4:4">
      <c r="D2415" s="583"/>
    </row>
    <row r="2416" spans="4:4">
      <c r="D2416" s="583"/>
    </row>
    <row r="2417" spans="4:4">
      <c r="D2417" s="583"/>
    </row>
    <row r="2418" spans="4:4">
      <c r="D2418" s="583"/>
    </row>
    <row r="2419" spans="4:4">
      <c r="D2419" s="583"/>
    </row>
    <row r="2420" spans="4:4">
      <c r="D2420" s="583"/>
    </row>
    <row r="2421" spans="4:4">
      <c r="D2421" s="583"/>
    </row>
    <row r="2422" spans="4:4">
      <c r="D2422" s="583"/>
    </row>
    <row r="2423" spans="4:4">
      <c r="D2423" s="583"/>
    </row>
    <row r="2424" spans="4:4">
      <c r="D2424" s="583"/>
    </row>
    <row r="2425" spans="4:4">
      <c r="D2425" s="583"/>
    </row>
    <row r="2426" spans="4:4">
      <c r="D2426" s="583"/>
    </row>
    <row r="2427" spans="4:4">
      <c r="D2427" s="583"/>
    </row>
    <row r="2428" spans="4:4">
      <c r="D2428" s="583"/>
    </row>
    <row r="2429" spans="4:4">
      <c r="D2429" s="583"/>
    </row>
    <row r="2430" spans="4:4">
      <c r="D2430" s="583"/>
    </row>
    <row r="2431" spans="4:4">
      <c r="D2431" s="583"/>
    </row>
    <row r="2432" spans="4:4">
      <c r="D2432" s="583"/>
    </row>
    <row r="2433" spans="4:4">
      <c r="D2433" s="583"/>
    </row>
    <row r="2434" spans="4:4">
      <c r="D2434" s="583"/>
    </row>
    <row r="2435" spans="4:4">
      <c r="D2435" s="583"/>
    </row>
    <row r="2436" spans="4:4">
      <c r="D2436" s="583"/>
    </row>
    <row r="2437" spans="4:4">
      <c r="D2437" s="583"/>
    </row>
    <row r="2438" spans="4:4">
      <c r="D2438" s="583"/>
    </row>
    <row r="2439" spans="4:4">
      <c r="D2439" s="583"/>
    </row>
    <row r="2440" spans="4:4">
      <c r="D2440" s="583"/>
    </row>
    <row r="2441" spans="4:4">
      <c r="D2441" s="583"/>
    </row>
    <row r="2442" spans="4:4">
      <c r="D2442" s="583"/>
    </row>
    <row r="2443" spans="4:4">
      <c r="D2443" s="583"/>
    </row>
    <row r="2444" spans="4:4">
      <c r="D2444" s="583"/>
    </row>
    <row r="2445" spans="4:4">
      <c r="D2445" s="583"/>
    </row>
    <row r="2446" spans="4:4">
      <c r="D2446" s="583"/>
    </row>
    <row r="2447" spans="4:4">
      <c r="D2447" s="583"/>
    </row>
    <row r="2448" spans="4:4">
      <c r="D2448" s="583"/>
    </row>
    <row r="2449" spans="4:4">
      <c r="D2449" s="583"/>
    </row>
    <row r="2450" spans="4:4">
      <c r="D2450" s="583"/>
    </row>
    <row r="2451" spans="4:4">
      <c r="D2451" s="583"/>
    </row>
    <row r="2452" spans="4:4">
      <c r="D2452" s="583"/>
    </row>
    <row r="2453" spans="4:4">
      <c r="D2453" s="583"/>
    </row>
    <row r="2454" spans="4:4">
      <c r="D2454" s="583"/>
    </row>
    <row r="2455" spans="4:4">
      <c r="D2455" s="583"/>
    </row>
    <row r="2456" spans="4:4">
      <c r="D2456" s="583"/>
    </row>
    <row r="2457" spans="4:4">
      <c r="D2457" s="583"/>
    </row>
    <row r="2458" spans="4:4">
      <c r="D2458" s="583"/>
    </row>
    <row r="2459" spans="4:4">
      <c r="D2459" s="583"/>
    </row>
    <row r="2460" spans="4:4">
      <c r="D2460" s="583"/>
    </row>
    <row r="2461" spans="4:4">
      <c r="D2461" s="583"/>
    </row>
    <row r="2462" spans="4:4">
      <c r="D2462" s="583"/>
    </row>
    <row r="2463" spans="4:4">
      <c r="D2463" s="583"/>
    </row>
    <row r="2464" spans="4:4">
      <c r="D2464" s="583"/>
    </row>
    <row r="2465" spans="4:4">
      <c r="D2465" s="583"/>
    </row>
    <row r="2466" spans="4:4">
      <c r="D2466" s="583"/>
    </row>
    <row r="2467" spans="4:4">
      <c r="D2467" s="583"/>
    </row>
    <row r="2468" spans="4:4">
      <c r="D2468" s="583"/>
    </row>
    <row r="2469" spans="4:4">
      <c r="D2469" s="583"/>
    </row>
    <row r="2470" spans="4:4">
      <c r="D2470" s="583"/>
    </row>
    <row r="2471" spans="4:4">
      <c r="D2471" s="583"/>
    </row>
    <row r="2472" spans="4:4">
      <c r="D2472" s="583"/>
    </row>
    <row r="2473" spans="4:4">
      <c r="D2473" s="583"/>
    </row>
    <row r="2474" spans="4:4">
      <c r="D2474" s="583"/>
    </row>
    <row r="2475" spans="4:4">
      <c r="D2475" s="583"/>
    </row>
    <row r="2476" spans="4:4">
      <c r="D2476" s="583"/>
    </row>
    <row r="2477" spans="4:4">
      <c r="D2477" s="583"/>
    </row>
    <row r="2478" spans="4:4">
      <c r="D2478" s="583"/>
    </row>
    <row r="2479" spans="4:4">
      <c r="D2479" s="583"/>
    </row>
    <row r="2480" spans="4:4">
      <c r="D2480" s="583"/>
    </row>
    <row r="2481" spans="4:4">
      <c r="D2481" s="583"/>
    </row>
    <row r="2482" spans="4:4">
      <c r="D2482" s="583"/>
    </row>
    <row r="2483" spans="4:4">
      <c r="D2483" s="583"/>
    </row>
    <row r="2484" spans="4:4">
      <c r="D2484" s="583"/>
    </row>
    <row r="2485" spans="4:4">
      <c r="D2485" s="583"/>
    </row>
    <row r="2486" spans="4:4">
      <c r="D2486" s="583"/>
    </row>
    <row r="2487" spans="4:4">
      <c r="D2487" s="583"/>
    </row>
    <row r="2488" spans="4:4">
      <c r="D2488" s="583"/>
    </row>
    <row r="2489" spans="4:4">
      <c r="D2489" s="583"/>
    </row>
    <row r="2490" spans="4:4">
      <c r="D2490" s="583"/>
    </row>
    <row r="2491" spans="4:4">
      <c r="D2491" s="583"/>
    </row>
    <row r="2492" spans="4:4">
      <c r="D2492" s="583"/>
    </row>
    <row r="2493" spans="4:4">
      <c r="D2493" s="583"/>
    </row>
    <row r="2494" spans="4:4">
      <c r="D2494" s="583"/>
    </row>
    <row r="2495" spans="4:4">
      <c r="D2495" s="583"/>
    </row>
    <row r="2496" spans="4:4">
      <c r="D2496" s="583"/>
    </row>
    <row r="2497" spans="4:4">
      <c r="D2497" s="583"/>
    </row>
    <row r="2498" spans="4:4">
      <c r="D2498" s="583"/>
    </row>
    <row r="2499" spans="4:4">
      <c r="D2499" s="583"/>
    </row>
    <row r="2500" spans="4:4">
      <c r="D2500" s="583"/>
    </row>
    <row r="2501" spans="4:4">
      <c r="D2501" s="583"/>
    </row>
    <row r="2502" spans="4:4">
      <c r="D2502" s="583"/>
    </row>
    <row r="2503" spans="4:4">
      <c r="D2503" s="583"/>
    </row>
    <row r="2504" spans="4:4">
      <c r="D2504" s="583"/>
    </row>
    <row r="2505" spans="4:4">
      <c r="D2505" s="583"/>
    </row>
    <row r="2506" spans="4:4">
      <c r="D2506" s="583"/>
    </row>
    <row r="2507" spans="4:4">
      <c r="D2507" s="583"/>
    </row>
    <row r="2508" spans="4:4">
      <c r="D2508" s="583"/>
    </row>
    <row r="2509" spans="4:4">
      <c r="D2509" s="583"/>
    </row>
    <row r="2510" spans="4:4">
      <c r="D2510" s="583"/>
    </row>
    <row r="2511" spans="4:4">
      <c r="D2511" s="583"/>
    </row>
    <row r="2512" spans="4:4">
      <c r="D2512" s="583"/>
    </row>
    <row r="2513" spans="4:4">
      <c r="D2513" s="583"/>
    </row>
    <row r="2514" spans="4:4">
      <c r="D2514" s="583"/>
    </row>
    <row r="2515" spans="4:4">
      <c r="D2515" s="583"/>
    </row>
    <row r="2516" spans="4:4">
      <c r="D2516" s="583"/>
    </row>
    <row r="2517" spans="4:4">
      <c r="D2517" s="583"/>
    </row>
    <row r="2518" spans="4:4">
      <c r="D2518" s="583"/>
    </row>
    <row r="2519" spans="4:4">
      <c r="D2519" s="583"/>
    </row>
    <row r="2520" spans="4:4">
      <c r="D2520" s="583"/>
    </row>
    <row r="2521" spans="4:4">
      <c r="D2521" s="583"/>
    </row>
    <row r="2522" spans="4:4">
      <c r="D2522" s="583"/>
    </row>
    <row r="2523" spans="4:4">
      <c r="D2523" s="583"/>
    </row>
    <row r="2524" spans="4:4">
      <c r="D2524" s="583"/>
    </row>
    <row r="2525" spans="4:4">
      <c r="D2525" s="583"/>
    </row>
    <row r="2526" spans="4:4">
      <c r="D2526" s="583"/>
    </row>
    <row r="2527" spans="4:4">
      <c r="D2527" s="583"/>
    </row>
    <row r="2528" spans="4:4">
      <c r="D2528" s="583"/>
    </row>
    <row r="2529" spans="4:4">
      <c r="D2529" s="583"/>
    </row>
    <row r="2530" spans="4:4">
      <c r="D2530" s="583"/>
    </row>
    <row r="2531" spans="4:4">
      <c r="D2531" s="583"/>
    </row>
    <row r="2532" spans="4:4">
      <c r="D2532" s="583"/>
    </row>
    <row r="2533" spans="4:4">
      <c r="D2533" s="583"/>
    </row>
    <row r="2534" spans="4:4">
      <c r="D2534" s="583"/>
    </row>
    <row r="2535" spans="4:4">
      <c r="D2535" s="583"/>
    </row>
    <row r="2536" spans="4:4">
      <c r="D2536" s="583"/>
    </row>
    <row r="2537" spans="4:4">
      <c r="D2537" s="583"/>
    </row>
    <row r="2538" spans="4:4">
      <c r="D2538" s="583"/>
    </row>
    <row r="2539" spans="4:4">
      <c r="D2539" s="583"/>
    </row>
    <row r="2540" spans="4:4">
      <c r="D2540" s="583"/>
    </row>
    <row r="2541" spans="4:4">
      <c r="D2541" s="583"/>
    </row>
    <row r="2542" spans="4:4">
      <c r="D2542" s="583"/>
    </row>
    <row r="2543" spans="4:4">
      <c r="D2543" s="583"/>
    </row>
    <row r="2544" spans="4:4">
      <c r="D2544" s="583"/>
    </row>
    <row r="2545" spans="4:4">
      <c r="D2545" s="583"/>
    </row>
    <row r="2546" spans="4:4">
      <c r="D2546" s="583"/>
    </row>
    <row r="2547" spans="4:4">
      <c r="D2547" s="583"/>
    </row>
    <row r="2548" spans="4:4">
      <c r="D2548" s="583"/>
    </row>
    <row r="2549" spans="4:4">
      <c r="D2549" s="583"/>
    </row>
    <row r="2550" spans="4:4">
      <c r="D2550" s="583"/>
    </row>
    <row r="2551" spans="4:4">
      <c r="D2551" s="583"/>
    </row>
    <row r="2552" spans="4:4">
      <c r="D2552" s="583"/>
    </row>
    <row r="2553" spans="4:4">
      <c r="D2553" s="583"/>
    </row>
    <row r="2554" spans="4:4">
      <c r="D2554" s="583"/>
    </row>
    <row r="2555" spans="4:4">
      <c r="D2555" s="583"/>
    </row>
    <row r="2556" spans="4:4">
      <c r="D2556" s="583"/>
    </row>
    <row r="2557" spans="4:4">
      <c r="D2557" s="583"/>
    </row>
    <row r="2558" spans="4:4">
      <c r="D2558" s="583"/>
    </row>
    <row r="2559" spans="4:4">
      <c r="D2559" s="583"/>
    </row>
    <row r="2560" spans="4:4">
      <c r="D2560" s="583"/>
    </row>
    <row r="2561" spans="4:4">
      <c r="D2561" s="583"/>
    </row>
    <row r="2562" spans="4:4">
      <c r="D2562" s="583"/>
    </row>
    <row r="2563" spans="4:4">
      <c r="D2563" s="583"/>
    </row>
    <row r="2564" spans="4:4">
      <c r="D2564" s="583"/>
    </row>
    <row r="2565" spans="4:4">
      <c r="D2565" s="583"/>
    </row>
    <row r="2566" spans="4:4">
      <c r="D2566" s="583"/>
    </row>
    <row r="2567" spans="4:4">
      <c r="D2567" s="583"/>
    </row>
    <row r="2568" spans="4:4">
      <c r="D2568" s="583"/>
    </row>
    <row r="2569" spans="4:4">
      <c r="D2569" s="583"/>
    </row>
    <row r="2570" spans="4:4">
      <c r="D2570" s="583"/>
    </row>
    <row r="2571" spans="4:4">
      <c r="D2571" s="583"/>
    </row>
    <row r="2572" spans="4:4">
      <c r="D2572" s="583"/>
    </row>
    <row r="2573" spans="4:4">
      <c r="D2573" s="583"/>
    </row>
    <row r="2574" spans="4:4">
      <c r="D2574" s="583"/>
    </row>
    <row r="2575" spans="4:4">
      <c r="D2575" s="583"/>
    </row>
    <row r="2576" spans="4:4">
      <c r="D2576" s="583"/>
    </row>
    <row r="2577" spans="4:4">
      <c r="D2577" s="583"/>
    </row>
    <row r="2578" spans="4:4">
      <c r="D2578" s="583"/>
    </row>
    <row r="2579" spans="4:4">
      <c r="D2579" s="583"/>
    </row>
    <row r="2580" spans="4:4">
      <c r="D2580" s="583"/>
    </row>
    <row r="2581" spans="4:4">
      <c r="D2581" s="583"/>
    </row>
    <row r="2582" spans="4:4">
      <c r="D2582" s="583"/>
    </row>
    <row r="2583" spans="4:4">
      <c r="D2583" s="583"/>
    </row>
    <row r="2584" spans="4:4">
      <c r="D2584" s="583"/>
    </row>
    <row r="2585" spans="4:4">
      <c r="D2585" s="583"/>
    </row>
    <row r="2586" spans="4:4">
      <c r="D2586" s="583"/>
    </row>
    <row r="2587" spans="4:4">
      <c r="D2587" s="583"/>
    </row>
    <row r="2588" spans="4:4">
      <c r="D2588" s="583"/>
    </row>
    <row r="2589" spans="4:4">
      <c r="D2589" s="583"/>
    </row>
    <row r="2590" spans="4:4">
      <c r="D2590" s="583"/>
    </row>
    <row r="2591" spans="4:4">
      <c r="D2591" s="583"/>
    </row>
    <row r="2592" spans="4:4">
      <c r="D2592" s="583"/>
    </row>
    <row r="2593" spans="4:4">
      <c r="D2593" s="583"/>
    </row>
    <row r="2594" spans="4:4">
      <c r="D2594" s="583"/>
    </row>
    <row r="2595" spans="4:4">
      <c r="D2595" s="583"/>
    </row>
    <row r="2596" spans="4:4">
      <c r="D2596" s="583"/>
    </row>
    <row r="2597" spans="4:4">
      <c r="D2597" s="583"/>
    </row>
    <row r="2598" spans="4:4">
      <c r="D2598" s="583"/>
    </row>
    <row r="2599" spans="4:4">
      <c r="D2599" s="583"/>
    </row>
    <row r="2600" spans="4:4">
      <c r="D2600" s="583"/>
    </row>
    <row r="2601" spans="4:4">
      <c r="D2601" s="583"/>
    </row>
    <row r="2602" spans="4:4">
      <c r="D2602" s="583"/>
    </row>
    <row r="2603" spans="4:4">
      <c r="D2603" s="583"/>
    </row>
    <row r="2604" spans="4:4">
      <c r="D2604" s="583"/>
    </row>
    <row r="2605" spans="4:4">
      <c r="D2605" s="583"/>
    </row>
    <row r="2606" spans="4:4">
      <c r="D2606" s="583"/>
    </row>
    <row r="2607" spans="4:4">
      <c r="D2607" s="583"/>
    </row>
    <row r="2608" spans="4:4">
      <c r="D2608" s="583"/>
    </row>
    <row r="2609" spans="4:4">
      <c r="D2609" s="583"/>
    </row>
    <row r="2610" spans="4:4">
      <c r="D2610" s="583"/>
    </row>
    <row r="2611" spans="4:4">
      <c r="D2611" s="583"/>
    </row>
    <row r="2612" spans="4:4">
      <c r="D2612" s="583"/>
    </row>
    <row r="2613" spans="4:4">
      <c r="D2613" s="583"/>
    </row>
    <row r="2614" spans="4:4">
      <c r="D2614" s="583"/>
    </row>
    <row r="2615" spans="4:4">
      <c r="D2615" s="583"/>
    </row>
    <row r="2616" spans="4:4">
      <c r="D2616" s="583"/>
    </row>
    <row r="2617" spans="4:4">
      <c r="D2617" s="583"/>
    </row>
    <row r="2618" spans="4:4">
      <c r="D2618" s="583"/>
    </row>
    <row r="2619" spans="4:4">
      <c r="D2619" s="583"/>
    </row>
    <row r="2620" spans="4:4">
      <c r="D2620" s="583"/>
    </row>
    <row r="2621" spans="4:4">
      <c r="D2621" s="583"/>
    </row>
    <row r="2622" spans="4:4">
      <c r="D2622" s="583"/>
    </row>
    <row r="2623" spans="4:4">
      <c r="D2623" s="583"/>
    </row>
    <row r="2624" spans="4:4">
      <c r="D2624" s="583"/>
    </row>
    <row r="2625" spans="4:4">
      <c r="D2625" s="583"/>
    </row>
    <row r="2626" spans="4:4">
      <c r="D2626" s="583"/>
    </row>
    <row r="2627" spans="4:4">
      <c r="D2627" s="583"/>
    </row>
    <row r="2628" spans="4:4">
      <c r="D2628" s="583"/>
    </row>
    <row r="2629" spans="4:4">
      <c r="D2629" s="583"/>
    </row>
    <row r="2630" spans="4:4">
      <c r="D2630" s="583"/>
    </row>
    <row r="2631" spans="4:4">
      <c r="D2631" s="583"/>
    </row>
    <row r="2632" spans="4:4">
      <c r="D2632" s="583"/>
    </row>
    <row r="2633" spans="4:4">
      <c r="D2633" s="583"/>
    </row>
    <row r="2634" spans="4:4">
      <c r="D2634" s="583"/>
    </row>
    <row r="2635" spans="4:4">
      <c r="D2635" s="583"/>
    </row>
    <row r="2636" spans="4:4">
      <c r="D2636" s="583"/>
    </row>
    <row r="2637" spans="4:4">
      <c r="D2637" s="583"/>
    </row>
    <row r="2638" spans="4:4">
      <c r="D2638" s="583"/>
    </row>
    <row r="2639" spans="4:4">
      <c r="D2639" s="583"/>
    </row>
    <row r="2640" spans="4:4">
      <c r="D2640" s="583"/>
    </row>
    <row r="2641" spans="4:4">
      <c r="D2641" s="583"/>
    </row>
    <row r="2642" spans="4:4">
      <c r="D2642" s="583"/>
    </row>
    <row r="2643" spans="4:4">
      <c r="D2643" s="583"/>
    </row>
    <row r="2644" spans="4:4">
      <c r="D2644" s="583"/>
    </row>
    <row r="2645" spans="4:4">
      <c r="D2645" s="583"/>
    </row>
    <row r="2646" spans="4:4">
      <c r="D2646" s="583"/>
    </row>
    <row r="2647" spans="4:4">
      <c r="D2647" s="583"/>
    </row>
    <row r="2648" spans="4:4">
      <c r="D2648" s="583"/>
    </row>
    <row r="2649" spans="4:4">
      <c r="D2649" s="583"/>
    </row>
    <row r="2650" spans="4:4">
      <c r="D2650" s="583"/>
    </row>
    <row r="2651" spans="4:4">
      <c r="D2651" s="583"/>
    </row>
    <row r="2652" spans="4:4">
      <c r="D2652" s="583"/>
    </row>
    <row r="2653" spans="4:4">
      <c r="D2653" s="583"/>
    </row>
    <row r="2654" spans="4:4">
      <c r="D2654" s="583"/>
    </row>
    <row r="2655" spans="4:4">
      <c r="D2655" s="583"/>
    </row>
    <row r="2656" spans="4:4">
      <c r="D2656" s="583"/>
    </row>
    <row r="2657" spans="4:4">
      <c r="D2657" s="583"/>
    </row>
    <row r="2658" spans="4:4">
      <c r="D2658" s="583"/>
    </row>
    <row r="2659" spans="4:4">
      <c r="D2659" s="583"/>
    </row>
    <row r="2660" spans="4:4">
      <c r="D2660" s="583"/>
    </row>
    <row r="2661" spans="4:4">
      <c r="D2661" s="583"/>
    </row>
    <row r="2662" spans="4:4">
      <c r="D2662" s="583"/>
    </row>
    <row r="2663" spans="4:4">
      <c r="D2663" s="583"/>
    </row>
    <row r="2664" spans="4:4">
      <c r="D2664" s="583"/>
    </row>
    <row r="2665" spans="4:4">
      <c r="D2665" s="583"/>
    </row>
    <row r="2666" spans="4:4">
      <c r="D2666" s="583"/>
    </row>
    <row r="2667" spans="4:4">
      <c r="D2667" s="583"/>
    </row>
    <row r="2668" spans="4:4">
      <c r="D2668" s="583"/>
    </row>
    <row r="2669" spans="4:4">
      <c r="D2669" s="583"/>
    </row>
    <row r="2670" spans="4:4">
      <c r="D2670" s="583"/>
    </row>
    <row r="2671" spans="4:4">
      <c r="D2671" s="583"/>
    </row>
    <row r="2672" spans="4:4">
      <c r="D2672" s="583"/>
    </row>
    <row r="2673" spans="4:4">
      <c r="D2673" s="583"/>
    </row>
    <row r="2674" spans="4:4">
      <c r="D2674" s="583"/>
    </row>
    <row r="2675" spans="4:4">
      <c r="D2675" s="583"/>
    </row>
    <row r="2676" spans="4:4">
      <c r="D2676" s="583"/>
    </row>
    <row r="2677" spans="4:4">
      <c r="D2677" s="583"/>
    </row>
    <row r="2678" spans="4:4">
      <c r="D2678" s="583"/>
    </row>
    <row r="2679" spans="4:4">
      <c r="D2679" s="583"/>
    </row>
    <row r="2680" spans="4:4">
      <c r="D2680" s="583"/>
    </row>
    <row r="2681" spans="4:4">
      <c r="D2681" s="583"/>
    </row>
    <row r="2682" spans="4:4">
      <c r="D2682" s="583"/>
    </row>
    <row r="2683" spans="4:4">
      <c r="D2683" s="583"/>
    </row>
    <row r="2684" spans="4:4">
      <c r="D2684" s="583"/>
    </row>
    <row r="2685" spans="4:4">
      <c r="D2685" s="583"/>
    </row>
    <row r="2686" spans="4:4">
      <c r="D2686" s="583"/>
    </row>
    <row r="2687" spans="4:4">
      <c r="D2687" s="583"/>
    </row>
    <row r="2688" spans="4:4">
      <c r="D2688" s="583"/>
    </row>
    <row r="2689" spans="4:4">
      <c r="D2689" s="583"/>
    </row>
    <row r="2690" spans="4:4">
      <c r="D2690" s="583"/>
    </row>
    <row r="2691" spans="4:4">
      <c r="D2691" s="583"/>
    </row>
    <row r="2692" spans="4:4">
      <c r="D2692" s="583"/>
    </row>
    <row r="2693" spans="4:4">
      <c r="D2693" s="583"/>
    </row>
    <row r="2694" spans="4:4">
      <c r="D2694" s="583"/>
    </row>
    <row r="2695" spans="4:4">
      <c r="D2695" s="583"/>
    </row>
    <row r="2696" spans="4:4">
      <c r="D2696" s="583"/>
    </row>
    <row r="2697" spans="4:4">
      <c r="D2697" s="583"/>
    </row>
    <row r="2698" spans="4:4">
      <c r="D2698" s="583"/>
    </row>
    <row r="2699" spans="4:4">
      <c r="D2699" s="583"/>
    </row>
    <row r="2700" spans="4:4">
      <c r="D2700" s="583"/>
    </row>
    <row r="2701" spans="4:4">
      <c r="D2701" s="583"/>
    </row>
    <row r="2702" spans="4:4">
      <c r="D2702" s="583"/>
    </row>
    <row r="2703" spans="4:4">
      <c r="D2703" s="583"/>
    </row>
    <row r="2704" spans="4:4">
      <c r="D2704" s="583"/>
    </row>
    <row r="2705" spans="4:4">
      <c r="D2705" s="583"/>
    </row>
    <row r="2706" spans="4:4">
      <c r="D2706" s="583"/>
    </row>
    <row r="2707" spans="4:4">
      <c r="D2707" s="583"/>
    </row>
    <row r="2708" spans="4:4">
      <c r="D2708" s="583"/>
    </row>
    <row r="2709" spans="4:4">
      <c r="D2709" s="583"/>
    </row>
    <row r="2710" spans="4:4">
      <c r="D2710" s="583"/>
    </row>
    <row r="2711" spans="4:4">
      <c r="D2711" s="583"/>
    </row>
    <row r="2712" spans="4:4">
      <c r="D2712" s="583"/>
    </row>
    <row r="2713" spans="4:4">
      <c r="D2713" s="583"/>
    </row>
    <row r="2714" spans="4:4">
      <c r="D2714" s="583"/>
    </row>
    <row r="2715" spans="4:4">
      <c r="D2715" s="583"/>
    </row>
    <row r="2716" spans="4:4">
      <c r="D2716" s="583"/>
    </row>
    <row r="2717" spans="4:4">
      <c r="D2717" s="583"/>
    </row>
    <row r="2718" spans="4:4">
      <c r="D2718" s="583"/>
    </row>
    <row r="2719" spans="4:4">
      <c r="D2719" s="583"/>
    </row>
    <row r="2720" spans="4:4">
      <c r="D2720" s="583"/>
    </row>
    <row r="2721" spans="4:4">
      <c r="D2721" s="583"/>
    </row>
    <row r="2722" spans="4:4">
      <c r="D2722" s="583"/>
    </row>
    <row r="2723" spans="4:4">
      <c r="D2723" s="583"/>
    </row>
    <row r="2724" spans="4:4">
      <c r="D2724" s="583"/>
    </row>
    <row r="2725" spans="4:4">
      <c r="D2725" s="583"/>
    </row>
    <row r="2726" spans="4:4">
      <c r="D2726" s="583"/>
    </row>
    <row r="2727" spans="4:4">
      <c r="D2727" s="583"/>
    </row>
    <row r="2728" spans="4:4">
      <c r="D2728" s="583"/>
    </row>
    <row r="2729" spans="4:4">
      <c r="D2729" s="583"/>
    </row>
    <row r="2730" spans="4:4">
      <c r="D2730" s="583"/>
    </row>
    <row r="2731" spans="4:4">
      <c r="D2731" s="583"/>
    </row>
    <row r="2732" spans="4:4">
      <c r="D2732" s="583"/>
    </row>
    <row r="2733" spans="4:4">
      <c r="D2733" s="583"/>
    </row>
    <row r="2734" spans="4:4">
      <c r="D2734" s="583"/>
    </row>
    <row r="2735" spans="4:4">
      <c r="D2735" s="583"/>
    </row>
    <row r="2736" spans="4:4">
      <c r="D2736" s="583"/>
    </row>
    <row r="2737" spans="4:4">
      <c r="D2737" s="583"/>
    </row>
    <row r="2738" spans="4:4">
      <c r="D2738" s="583"/>
    </row>
    <row r="2739" spans="4:4">
      <c r="D2739" s="583"/>
    </row>
    <row r="2740" spans="4:4">
      <c r="D2740" s="583"/>
    </row>
    <row r="2741" spans="4:4">
      <c r="D2741" s="583"/>
    </row>
    <row r="2742" spans="4:4">
      <c r="D2742" s="583"/>
    </row>
    <row r="2743" spans="4:4">
      <c r="D2743" s="583"/>
    </row>
    <row r="2744" spans="4:4">
      <c r="D2744" s="583"/>
    </row>
    <row r="2745" spans="4:4">
      <c r="D2745" s="583"/>
    </row>
    <row r="2746" spans="4:4">
      <c r="D2746" s="583"/>
    </row>
    <row r="2747" spans="4:4">
      <c r="D2747" s="583"/>
    </row>
    <row r="2748" spans="4:4">
      <c r="D2748" s="583"/>
    </row>
    <row r="2749" spans="4:4">
      <c r="D2749" s="583"/>
    </row>
    <row r="2750" spans="4:4">
      <c r="D2750" s="583"/>
    </row>
    <row r="2751" spans="4:4">
      <c r="D2751" s="583"/>
    </row>
    <row r="2752" spans="4:4">
      <c r="D2752" s="583"/>
    </row>
    <row r="2753" spans="4:4">
      <c r="D2753" s="583"/>
    </row>
    <row r="2754" spans="4:4">
      <c r="D2754" s="583"/>
    </row>
    <row r="2755" spans="4:4">
      <c r="D2755" s="583"/>
    </row>
    <row r="2756" spans="4:4">
      <c r="D2756" s="583"/>
    </row>
    <row r="2757" spans="4:4">
      <c r="D2757" s="583"/>
    </row>
    <row r="2758" spans="4:4">
      <c r="D2758" s="583"/>
    </row>
    <row r="2759" spans="4:4">
      <c r="D2759" s="583"/>
    </row>
    <row r="2760" spans="4:4">
      <c r="D2760" s="583"/>
    </row>
    <row r="2761" spans="4:4">
      <c r="D2761" s="583"/>
    </row>
    <row r="2762" spans="4:4">
      <c r="D2762" s="583"/>
    </row>
    <row r="2763" spans="4:4">
      <c r="D2763" s="583"/>
    </row>
    <row r="2764" spans="4:4">
      <c r="D2764" s="583"/>
    </row>
    <row r="2765" spans="4:4">
      <c r="D2765" s="583"/>
    </row>
    <row r="2766" spans="4:4">
      <c r="D2766" s="583"/>
    </row>
    <row r="2767" spans="4:4">
      <c r="D2767" s="583"/>
    </row>
    <row r="2768" spans="4:4">
      <c r="D2768" s="583"/>
    </row>
    <row r="2769" spans="4:4">
      <c r="D2769" s="583"/>
    </row>
    <row r="2770" spans="4:4">
      <c r="D2770" s="583"/>
    </row>
    <row r="2771" spans="4:4">
      <c r="D2771" s="583"/>
    </row>
    <row r="2772" spans="4:4">
      <c r="D2772" s="583"/>
    </row>
    <row r="2773" spans="4:4">
      <c r="D2773" s="583"/>
    </row>
    <row r="2774" spans="4:4">
      <c r="D2774" s="583"/>
    </row>
    <row r="2775" spans="4:4">
      <c r="D2775" s="583"/>
    </row>
    <row r="2776" spans="4:4">
      <c r="D2776" s="583"/>
    </row>
    <row r="2777" spans="4:4">
      <c r="D2777" s="583"/>
    </row>
    <row r="2778" spans="4:4">
      <c r="D2778" s="583"/>
    </row>
    <row r="2779" spans="4:4">
      <c r="D2779" s="583"/>
    </row>
    <row r="2780" spans="4:4">
      <c r="D2780" s="583"/>
    </row>
    <row r="2781" spans="4:4">
      <c r="D2781" s="583"/>
    </row>
    <row r="2782" spans="4:4">
      <c r="D2782" s="583"/>
    </row>
    <row r="2783" spans="4:4">
      <c r="D2783" s="583"/>
    </row>
    <row r="2784" spans="4:4">
      <c r="D2784" s="583"/>
    </row>
    <row r="2785" spans="4:4">
      <c r="D2785" s="583"/>
    </row>
    <row r="2786" spans="4:4">
      <c r="D2786" s="583"/>
    </row>
    <row r="2787" spans="4:4">
      <c r="D2787" s="583"/>
    </row>
    <row r="2788" spans="4:4">
      <c r="D2788" s="583"/>
    </row>
    <row r="2789" spans="4:4">
      <c r="D2789" s="583"/>
    </row>
    <row r="2790" spans="4:4">
      <c r="D2790" s="583"/>
    </row>
    <row r="2791" spans="4:4">
      <c r="D2791" s="583"/>
    </row>
    <row r="2792" spans="4:4">
      <c r="D2792" s="583"/>
    </row>
    <row r="2793" spans="4:4">
      <c r="D2793" s="583"/>
    </row>
    <row r="2794" spans="4:4">
      <c r="D2794" s="583"/>
    </row>
    <row r="2795" spans="4:4">
      <c r="D2795" s="583"/>
    </row>
    <row r="2796" spans="4:4">
      <c r="D2796" s="583"/>
    </row>
    <row r="2797" spans="4:4">
      <c r="D2797" s="583"/>
    </row>
    <row r="2798" spans="4:4">
      <c r="D2798" s="583"/>
    </row>
    <row r="2799" spans="4:4">
      <c r="D2799" s="583"/>
    </row>
    <row r="2800" spans="4:4">
      <c r="D2800" s="583"/>
    </row>
    <row r="2801" spans="4:4">
      <c r="D2801" s="583"/>
    </row>
    <row r="2802" spans="4:4">
      <c r="D2802" s="583"/>
    </row>
    <row r="2803" spans="4:4">
      <c r="D2803" s="583"/>
    </row>
    <row r="2804" spans="4:4">
      <c r="D2804" s="583"/>
    </row>
    <row r="2805" spans="4:4">
      <c r="D2805" s="583"/>
    </row>
    <row r="2806" spans="4:4">
      <c r="D2806" s="583"/>
    </row>
    <row r="2807" spans="4:4">
      <c r="D2807" s="583"/>
    </row>
    <row r="2808" spans="4:4">
      <c r="D2808" s="583"/>
    </row>
    <row r="2809" spans="4:4">
      <c r="D2809" s="583"/>
    </row>
    <row r="2810" spans="4:4">
      <c r="D2810" s="583"/>
    </row>
    <row r="2811" spans="4:4">
      <c r="D2811" s="583"/>
    </row>
    <row r="2812" spans="4:4">
      <c r="D2812" s="583"/>
    </row>
    <row r="2813" spans="4:4">
      <c r="D2813" s="583"/>
    </row>
    <row r="2814" spans="4:4">
      <c r="D2814" s="583"/>
    </row>
    <row r="2815" spans="4:4">
      <c r="D2815" s="583"/>
    </row>
    <row r="2816" spans="4:4">
      <c r="D2816" s="583"/>
    </row>
    <row r="2817" spans="4:4">
      <c r="D2817" s="583"/>
    </row>
    <row r="2818" spans="4:4">
      <c r="D2818" s="583"/>
    </row>
    <row r="2819" spans="4:4">
      <c r="D2819" s="583"/>
    </row>
    <row r="2820" spans="4:4">
      <c r="D2820" s="583"/>
    </row>
    <row r="2821" spans="4:4">
      <c r="D2821" s="583"/>
    </row>
    <row r="2822" spans="4:4">
      <c r="D2822" s="583"/>
    </row>
    <row r="2823" spans="4:4">
      <c r="D2823" s="583"/>
    </row>
    <row r="2824" spans="4:4">
      <c r="D2824" s="583"/>
    </row>
    <row r="2825" spans="4:4">
      <c r="D2825" s="583"/>
    </row>
    <row r="2826" spans="4:4">
      <c r="D2826" s="583"/>
    </row>
    <row r="2827" spans="4:4">
      <c r="D2827" s="583"/>
    </row>
    <row r="2828" spans="4:4">
      <c r="D2828" s="583"/>
    </row>
    <row r="2829" spans="4:4">
      <c r="D2829" s="583"/>
    </row>
    <row r="2830" spans="4:4">
      <c r="D2830" s="583"/>
    </row>
    <row r="2831" spans="4:4">
      <c r="D2831" s="583"/>
    </row>
    <row r="2832" spans="4:4">
      <c r="D2832" s="583"/>
    </row>
    <row r="2833" spans="4:4">
      <c r="D2833" s="583"/>
    </row>
    <row r="2834" spans="4:4">
      <c r="D2834" s="583"/>
    </row>
    <row r="2835" spans="4:4">
      <c r="D2835" s="583"/>
    </row>
    <row r="2836" spans="4:4">
      <c r="D2836" s="583"/>
    </row>
    <row r="2837" spans="4:4">
      <c r="D2837" s="583"/>
    </row>
    <row r="2838" spans="4:4">
      <c r="D2838" s="583"/>
    </row>
    <row r="2839" spans="4:4">
      <c r="D2839" s="583"/>
    </row>
    <row r="2840" spans="4:4">
      <c r="D2840" s="583"/>
    </row>
    <row r="2841" spans="4:4">
      <c r="D2841" s="583"/>
    </row>
    <row r="2842" spans="4:4">
      <c r="D2842" s="583"/>
    </row>
    <row r="2843" spans="4:4">
      <c r="D2843" s="583"/>
    </row>
    <row r="2844" spans="4:4">
      <c r="D2844" s="583"/>
    </row>
    <row r="2845" spans="4:4">
      <c r="D2845" s="583"/>
    </row>
    <row r="2846" spans="4:4">
      <c r="D2846" s="583"/>
    </row>
    <row r="2847" spans="4:4">
      <c r="D2847" s="583"/>
    </row>
    <row r="2848" spans="4:4">
      <c r="D2848" s="583"/>
    </row>
    <row r="2849" spans="4:4">
      <c r="D2849" s="583"/>
    </row>
    <row r="2850" spans="4:4">
      <c r="D2850" s="583"/>
    </row>
    <row r="2851" spans="4:4">
      <c r="D2851" s="583"/>
    </row>
    <row r="2852" spans="4:4">
      <c r="D2852" s="583"/>
    </row>
    <row r="2853" spans="4:4">
      <c r="D2853" s="583"/>
    </row>
    <row r="2854" spans="4:4">
      <c r="D2854" s="583"/>
    </row>
    <row r="2855" spans="4:4">
      <c r="D2855" s="583"/>
    </row>
    <row r="2856" spans="4:4">
      <c r="D2856" s="583"/>
    </row>
    <row r="2857" spans="4:4">
      <c r="D2857" s="583"/>
    </row>
    <row r="2858" spans="4:4">
      <c r="D2858" s="583"/>
    </row>
    <row r="2859" spans="4:4">
      <c r="D2859" s="583"/>
    </row>
    <row r="2860" spans="4:4">
      <c r="D2860" s="583"/>
    </row>
    <row r="2861" spans="4:4">
      <c r="D2861" s="583"/>
    </row>
    <row r="2862" spans="4:4">
      <c r="D2862" s="583"/>
    </row>
    <row r="2863" spans="4:4">
      <c r="D2863" s="583"/>
    </row>
    <row r="2864" spans="4:4">
      <c r="D2864" s="583"/>
    </row>
    <row r="2865" spans="4:4">
      <c r="D2865" s="583"/>
    </row>
    <row r="2866" spans="4:4">
      <c r="D2866" s="583"/>
    </row>
    <row r="2867" spans="4:4">
      <c r="D2867" s="583"/>
    </row>
    <row r="2868" spans="4:4">
      <c r="D2868" s="583"/>
    </row>
    <row r="2869" spans="4:4">
      <c r="D2869" s="583"/>
    </row>
    <row r="2870" spans="4:4">
      <c r="D2870" s="583"/>
    </row>
    <row r="2871" spans="4:4">
      <c r="D2871" s="583"/>
    </row>
    <row r="2872" spans="4:4">
      <c r="D2872" s="583"/>
    </row>
    <row r="2873" spans="4:4">
      <c r="D2873" s="583"/>
    </row>
    <row r="2874" spans="4:4">
      <c r="D2874" s="583"/>
    </row>
    <row r="2875" spans="4:4">
      <c r="D2875" s="583"/>
    </row>
    <row r="2876" spans="4:4">
      <c r="D2876" s="583"/>
    </row>
    <row r="2877" spans="4:4">
      <c r="D2877" s="583"/>
    </row>
    <row r="2878" spans="4:4">
      <c r="D2878" s="583"/>
    </row>
    <row r="2879" spans="4:4">
      <c r="D2879" s="583"/>
    </row>
    <row r="2880" spans="4:4">
      <c r="D2880" s="583"/>
    </row>
    <row r="2881" spans="4:4">
      <c r="D2881" s="583"/>
    </row>
    <row r="2882" spans="4:4">
      <c r="D2882" s="583"/>
    </row>
    <row r="2883" spans="4:4">
      <c r="D2883" s="583"/>
    </row>
    <row r="2884" spans="4:4">
      <c r="D2884" s="583"/>
    </row>
    <row r="2885" spans="4:4">
      <c r="D2885" s="583"/>
    </row>
    <row r="2886" spans="4:4">
      <c r="D2886" s="583"/>
    </row>
    <row r="2887" spans="4:4">
      <c r="D2887" s="583"/>
    </row>
    <row r="2888" spans="4:4">
      <c r="D2888" s="583"/>
    </row>
    <row r="2889" spans="4:4">
      <c r="D2889" s="583"/>
    </row>
    <row r="2890" spans="4:4">
      <c r="D2890" s="583"/>
    </row>
    <row r="2891" spans="4:4">
      <c r="D2891" s="583"/>
    </row>
    <row r="2892" spans="4:4">
      <c r="D2892" s="583"/>
    </row>
    <row r="2893" spans="4:4">
      <c r="D2893" s="583"/>
    </row>
    <row r="2894" spans="4:4">
      <c r="D2894" s="583"/>
    </row>
    <row r="2895" spans="4:4">
      <c r="D2895" s="583"/>
    </row>
    <row r="2896" spans="4:4">
      <c r="D2896" s="583"/>
    </row>
    <row r="2897" spans="4:4">
      <c r="D2897" s="583"/>
    </row>
    <row r="2898" spans="4:4">
      <c r="D2898" s="583"/>
    </row>
    <row r="2899" spans="4:4">
      <c r="D2899" s="583"/>
    </row>
    <row r="2900" spans="4:4">
      <c r="D2900" s="583"/>
    </row>
    <row r="2901" spans="4:4">
      <c r="D2901" s="583"/>
    </row>
    <row r="2902" spans="4:4">
      <c r="D2902" s="583"/>
    </row>
    <row r="2903" spans="4:4">
      <c r="D2903" s="583"/>
    </row>
    <row r="2904" spans="4:4">
      <c r="D2904" s="583"/>
    </row>
    <row r="2905" spans="4:4">
      <c r="D2905" s="583"/>
    </row>
    <row r="2906" spans="4:4">
      <c r="D2906" s="583"/>
    </row>
    <row r="2907" spans="4:4">
      <c r="D2907" s="583"/>
    </row>
    <row r="2908" spans="4:4">
      <c r="D2908" s="583"/>
    </row>
    <row r="2909" spans="4:4">
      <c r="D2909" s="583"/>
    </row>
    <row r="2910" spans="4:4">
      <c r="D2910" s="583"/>
    </row>
    <row r="2911" spans="4:4">
      <c r="D2911" s="583"/>
    </row>
    <row r="2912" spans="4:4">
      <c r="D2912" s="583"/>
    </row>
    <row r="2913" spans="4:4">
      <c r="D2913" s="583"/>
    </row>
    <row r="2914" spans="4:4">
      <c r="D2914" s="583"/>
    </row>
    <row r="2915" spans="4:4">
      <c r="D2915" s="583"/>
    </row>
    <row r="2916" spans="4:4">
      <c r="D2916" s="583"/>
    </row>
    <row r="2917" spans="4:4">
      <c r="D2917" s="583"/>
    </row>
    <row r="2918" spans="4:4">
      <c r="D2918" s="583"/>
    </row>
    <row r="2919" spans="4:4">
      <c r="D2919" s="583"/>
    </row>
    <row r="2920" spans="4:4">
      <c r="D2920" s="583"/>
    </row>
    <row r="2921" spans="4:4">
      <c r="D2921" s="583"/>
    </row>
    <row r="2922" spans="4:4">
      <c r="D2922" s="583"/>
    </row>
    <row r="2923" spans="4:4">
      <c r="D2923" s="583"/>
    </row>
    <row r="2924" spans="4:4">
      <c r="D2924" s="583"/>
    </row>
    <row r="2925" spans="4:4">
      <c r="D2925" s="583"/>
    </row>
    <row r="2926" spans="4:4">
      <c r="D2926" s="583"/>
    </row>
    <row r="2927" spans="4:4">
      <c r="D2927" s="583"/>
    </row>
    <row r="2928" spans="4:4">
      <c r="D2928" s="583"/>
    </row>
    <row r="2929" spans="4:4">
      <c r="D2929" s="583"/>
    </row>
    <row r="2930" spans="4:4">
      <c r="D2930" s="583"/>
    </row>
    <row r="2931" spans="4:4">
      <c r="D2931" s="583"/>
    </row>
    <row r="2932" spans="4:4">
      <c r="D2932" s="583"/>
    </row>
    <row r="2933" spans="4:4">
      <c r="D2933" s="583"/>
    </row>
    <row r="2934" spans="4:4">
      <c r="D2934" s="583"/>
    </row>
    <row r="2935" spans="4:4">
      <c r="D2935" s="583"/>
    </row>
    <row r="2936" spans="4:4">
      <c r="D2936" s="583"/>
    </row>
    <row r="2937" spans="4:4">
      <c r="D2937" s="583"/>
    </row>
    <row r="2938" spans="4:4">
      <c r="D2938" s="583"/>
    </row>
    <row r="2939" spans="4:4">
      <c r="D2939" s="583"/>
    </row>
    <row r="2940" spans="4:4">
      <c r="D2940" s="583"/>
    </row>
    <row r="2941" spans="4:4">
      <c r="D2941" s="583"/>
    </row>
    <row r="2942" spans="4:4">
      <c r="D2942" s="583"/>
    </row>
    <row r="2943" spans="4:4">
      <c r="D2943" s="583"/>
    </row>
    <row r="2944" spans="4:4">
      <c r="D2944" s="583"/>
    </row>
    <row r="2945" spans="4:4">
      <c r="D2945" s="583"/>
    </row>
    <row r="2946" spans="4:4">
      <c r="D2946" s="583"/>
    </row>
    <row r="2947" spans="4:4">
      <c r="D2947" s="583"/>
    </row>
    <row r="2948" spans="4:4">
      <c r="D2948" s="583"/>
    </row>
    <row r="2949" spans="4:4">
      <c r="D2949" s="583"/>
    </row>
    <row r="2950" spans="4:4">
      <c r="D2950" s="583"/>
    </row>
    <row r="2951" spans="4:4">
      <c r="D2951" s="583"/>
    </row>
    <row r="2952" spans="4:4">
      <c r="D2952" s="583"/>
    </row>
    <row r="2953" spans="4:4">
      <c r="D2953" s="583"/>
    </row>
    <row r="2954" spans="4:4">
      <c r="D2954" s="583"/>
    </row>
    <row r="2955" spans="4:4">
      <c r="D2955" s="583"/>
    </row>
    <row r="2956" spans="4:4">
      <c r="D2956" s="583"/>
    </row>
    <row r="2957" spans="4:4">
      <c r="D2957" s="583"/>
    </row>
    <row r="2958" spans="4:4">
      <c r="D2958" s="583"/>
    </row>
    <row r="2959" spans="4:4">
      <c r="D2959" s="583"/>
    </row>
    <row r="2960" spans="4:4">
      <c r="D2960" s="583"/>
    </row>
    <row r="2961" spans="4:4">
      <c r="D2961" s="583"/>
    </row>
    <row r="2962" spans="4:4">
      <c r="D2962" s="583"/>
    </row>
    <row r="2963" spans="4:4">
      <c r="D2963" s="583"/>
    </row>
    <row r="2964" spans="4:4">
      <c r="D2964" s="583"/>
    </row>
    <row r="2965" spans="4:4">
      <c r="D2965" s="583"/>
    </row>
    <row r="2966" spans="4:4">
      <c r="D2966" s="583"/>
    </row>
    <row r="2967" spans="4:4">
      <c r="D2967" s="583"/>
    </row>
    <row r="2968" spans="4:4">
      <c r="D2968" s="583"/>
    </row>
    <row r="2969" spans="4:4">
      <c r="D2969" s="583"/>
    </row>
    <row r="2970" spans="4:4">
      <c r="D2970" s="583"/>
    </row>
    <row r="2971" spans="4:4">
      <c r="D2971" s="583"/>
    </row>
    <row r="2972" spans="4:4">
      <c r="D2972" s="583"/>
    </row>
    <row r="2973" spans="4:4">
      <c r="D2973" s="583"/>
    </row>
    <row r="2974" spans="4:4">
      <c r="D2974" s="583"/>
    </row>
    <row r="2975" spans="4:4">
      <c r="D2975" s="583"/>
    </row>
    <row r="2976" spans="4:4">
      <c r="D2976" s="583"/>
    </row>
    <row r="2977" spans="4:4">
      <c r="D2977" s="583"/>
    </row>
    <row r="2978" spans="4:4">
      <c r="D2978" s="583"/>
    </row>
    <row r="2979" spans="4:4">
      <c r="D2979" s="583"/>
    </row>
    <row r="2980" spans="4:4">
      <c r="D2980" s="583"/>
    </row>
    <row r="2981" spans="4:4">
      <c r="D2981" s="583"/>
    </row>
    <row r="2982" spans="4:4">
      <c r="D2982" s="583"/>
    </row>
    <row r="2983" spans="4:4">
      <c r="D2983" s="583"/>
    </row>
    <row r="2984" spans="4:4">
      <c r="D2984" s="583"/>
    </row>
    <row r="2985" spans="4:4">
      <c r="D2985" s="583"/>
    </row>
    <row r="2986" spans="4:4">
      <c r="D2986" s="583"/>
    </row>
    <row r="2987" spans="4:4">
      <c r="D2987" s="583"/>
    </row>
    <row r="2988" spans="4:4">
      <c r="D2988" s="583"/>
    </row>
    <row r="2989" spans="4:4">
      <c r="D2989" s="583"/>
    </row>
    <row r="2990" spans="4:4">
      <c r="D2990" s="583"/>
    </row>
    <row r="2991" spans="4:4">
      <c r="D2991" s="583"/>
    </row>
    <row r="2992" spans="4:4">
      <c r="D2992" s="583"/>
    </row>
    <row r="2993" spans="4:4">
      <c r="D2993" s="583"/>
    </row>
    <row r="2994" spans="4:4">
      <c r="D2994" s="583"/>
    </row>
    <row r="2995" spans="4:4">
      <c r="D2995" s="583"/>
    </row>
    <row r="2996" spans="4:4">
      <c r="D2996" s="583"/>
    </row>
    <row r="2997" spans="4:4">
      <c r="D2997" s="583"/>
    </row>
    <row r="2998" spans="4:4">
      <c r="D2998" s="583"/>
    </row>
    <row r="2999" spans="4:4">
      <c r="D2999" s="583"/>
    </row>
    <row r="3000" spans="4:4">
      <c r="D3000" s="583"/>
    </row>
    <row r="3001" spans="4:4">
      <c r="D3001" s="583"/>
    </row>
    <row r="3002" spans="4:4">
      <c r="D3002" s="583"/>
    </row>
    <row r="3003" spans="4:4">
      <c r="D3003" s="583"/>
    </row>
    <row r="3004" spans="4:4">
      <c r="D3004" s="583"/>
    </row>
    <row r="3005" spans="4:4">
      <c r="D3005" s="583"/>
    </row>
    <row r="3006" spans="4:4">
      <c r="D3006" s="583"/>
    </row>
    <row r="3007" spans="4:4">
      <c r="D3007" s="583"/>
    </row>
    <row r="3008" spans="4:4">
      <c r="D3008" s="583"/>
    </row>
    <row r="3009" spans="4:4">
      <c r="D3009" s="583"/>
    </row>
    <row r="3010" spans="4:4">
      <c r="D3010" s="583"/>
    </row>
    <row r="3011" spans="4:4">
      <c r="D3011" s="583"/>
    </row>
    <row r="3012" spans="4:4">
      <c r="D3012" s="583"/>
    </row>
    <row r="3013" spans="4:4">
      <c r="D3013" s="583"/>
    </row>
    <row r="3014" spans="4:4">
      <c r="D3014" s="583"/>
    </row>
    <row r="3015" spans="4:4">
      <c r="D3015" s="583"/>
    </row>
    <row r="3016" spans="4:4">
      <c r="D3016" s="583"/>
    </row>
    <row r="3017" spans="4:4">
      <c r="D3017" s="583"/>
    </row>
    <row r="3018" spans="4:4">
      <c r="D3018" s="583"/>
    </row>
    <row r="3019" spans="4:4">
      <c r="D3019" s="583"/>
    </row>
    <row r="3020" spans="4:4">
      <c r="D3020" s="583"/>
    </row>
    <row r="3021" spans="4:4">
      <c r="D3021" s="583"/>
    </row>
    <row r="3022" spans="4:4">
      <c r="D3022" s="583"/>
    </row>
    <row r="3023" spans="4:4">
      <c r="D3023" s="583"/>
    </row>
    <row r="3024" spans="4:4">
      <c r="D3024" s="583"/>
    </row>
    <row r="3025" spans="4:4">
      <c r="D3025" s="583"/>
    </row>
    <row r="3026" spans="4:4">
      <c r="D3026" s="583"/>
    </row>
    <row r="3027" spans="4:4">
      <c r="D3027" s="583"/>
    </row>
    <row r="3028" spans="4:4">
      <c r="D3028" s="583"/>
    </row>
    <row r="3029" spans="4:4">
      <c r="D3029" s="583"/>
    </row>
    <row r="3030" spans="4:4">
      <c r="D3030" s="583"/>
    </row>
    <row r="3031" spans="4:4">
      <c r="D3031" s="583"/>
    </row>
    <row r="3032" spans="4:4">
      <c r="D3032" s="583"/>
    </row>
    <row r="3033" spans="4:4">
      <c r="D3033" s="583"/>
    </row>
    <row r="3034" spans="4:4">
      <c r="D3034" s="583"/>
    </row>
    <row r="3035" spans="4:4">
      <c r="D3035" s="583"/>
    </row>
    <row r="3036" spans="4:4">
      <c r="D3036" s="583"/>
    </row>
    <row r="3037" spans="4:4">
      <c r="D3037" s="583"/>
    </row>
    <row r="3038" spans="4:4">
      <c r="D3038" s="583"/>
    </row>
    <row r="3039" spans="4:4">
      <c r="D3039" s="583"/>
    </row>
    <row r="3040" spans="4:4">
      <c r="D3040" s="583"/>
    </row>
    <row r="3041" spans="4:4">
      <c r="D3041" s="583"/>
    </row>
    <row r="3042" spans="4:4">
      <c r="D3042" s="583"/>
    </row>
    <row r="3043" spans="4:4">
      <c r="D3043" s="583"/>
    </row>
    <row r="3044" spans="4:4">
      <c r="D3044" s="583"/>
    </row>
    <row r="3045" spans="4:4">
      <c r="D3045" s="583"/>
    </row>
    <row r="3046" spans="4:4">
      <c r="D3046" s="583"/>
    </row>
    <row r="3047" spans="4:4">
      <c r="D3047" s="583"/>
    </row>
    <row r="3048" spans="4:4">
      <c r="D3048" s="583"/>
    </row>
    <row r="3049" spans="4:4">
      <c r="D3049" s="583"/>
    </row>
    <row r="3050" spans="4:4">
      <c r="D3050" s="583"/>
    </row>
    <row r="3051" spans="4:4">
      <c r="D3051" s="583"/>
    </row>
    <row r="3052" spans="4:4">
      <c r="D3052" s="583"/>
    </row>
    <row r="3053" spans="4:4">
      <c r="D3053" s="583"/>
    </row>
    <row r="3054" spans="4:4">
      <c r="D3054" s="583"/>
    </row>
    <row r="3055" spans="4:4">
      <c r="D3055" s="583"/>
    </row>
    <row r="3056" spans="4:4">
      <c r="D3056" s="583"/>
    </row>
    <row r="3057" spans="4:4">
      <c r="D3057" s="583"/>
    </row>
    <row r="3058" spans="4:4">
      <c r="D3058" s="583"/>
    </row>
    <row r="3059" spans="4:4">
      <c r="D3059" s="583"/>
    </row>
    <row r="3060" spans="4:4">
      <c r="D3060" s="583"/>
    </row>
    <row r="3061" spans="4:4">
      <c r="D3061" s="583"/>
    </row>
    <row r="3062" spans="4:4">
      <c r="D3062" s="583"/>
    </row>
    <row r="3063" spans="4:4">
      <c r="D3063" s="583"/>
    </row>
    <row r="3064" spans="4:4">
      <c r="D3064" s="583"/>
    </row>
    <row r="3065" spans="4:4">
      <c r="D3065" s="583"/>
    </row>
    <row r="3066" spans="4:4">
      <c r="D3066" s="583"/>
    </row>
    <row r="3067" spans="4:4">
      <c r="D3067" s="583"/>
    </row>
    <row r="3068" spans="4:4">
      <c r="D3068" s="583"/>
    </row>
    <row r="3069" spans="4:4">
      <c r="D3069" s="583"/>
    </row>
    <row r="3070" spans="4:4">
      <c r="D3070" s="583"/>
    </row>
    <row r="3071" spans="4:4">
      <c r="D3071" s="583"/>
    </row>
    <row r="3072" spans="4:4">
      <c r="D3072" s="583"/>
    </row>
    <row r="3073" spans="4:4">
      <c r="D3073" s="583"/>
    </row>
    <row r="3074" spans="4:4">
      <c r="D3074" s="583"/>
    </row>
    <row r="3075" spans="4:4">
      <c r="D3075" s="583"/>
    </row>
    <row r="3076" spans="4:4">
      <c r="D3076" s="583"/>
    </row>
    <row r="3077" spans="4:4">
      <c r="D3077" s="583"/>
    </row>
    <row r="3078" spans="4:4">
      <c r="D3078" s="583"/>
    </row>
    <row r="3079" spans="4:4">
      <c r="D3079" s="583"/>
    </row>
    <row r="3080" spans="4:4">
      <c r="D3080" s="583"/>
    </row>
    <row r="3081" spans="4:4">
      <c r="D3081" s="583"/>
    </row>
    <row r="3082" spans="4:4">
      <c r="D3082" s="583"/>
    </row>
    <row r="3083" spans="4:4">
      <c r="D3083" s="583"/>
    </row>
    <row r="3084" spans="4:4">
      <c r="D3084" s="583"/>
    </row>
    <row r="3085" spans="4:4">
      <c r="D3085" s="583"/>
    </row>
    <row r="3086" spans="4:4">
      <c r="D3086" s="583"/>
    </row>
    <row r="3087" spans="4:4">
      <c r="D3087" s="583"/>
    </row>
    <row r="3088" spans="4:4">
      <c r="D3088" s="583"/>
    </row>
    <row r="3089" spans="4:4">
      <c r="D3089" s="583"/>
    </row>
    <row r="3090" spans="4:4">
      <c r="D3090" s="583"/>
    </row>
    <row r="3091" spans="4:4">
      <c r="D3091" s="583"/>
    </row>
    <row r="3092" spans="4:4">
      <c r="D3092" s="583"/>
    </row>
    <row r="3093" spans="4:4">
      <c r="D3093" s="583"/>
    </row>
    <row r="3094" spans="4:4">
      <c r="D3094" s="583"/>
    </row>
    <row r="3095" spans="4:4">
      <c r="D3095" s="583"/>
    </row>
    <row r="3096" spans="4:4">
      <c r="D3096" s="583"/>
    </row>
    <row r="3097" spans="4:4">
      <c r="D3097" s="583"/>
    </row>
    <row r="3098" spans="4:4">
      <c r="D3098" s="583"/>
    </row>
    <row r="3099" spans="4:4">
      <c r="D3099" s="583"/>
    </row>
    <row r="3100" spans="4:4">
      <c r="D3100" s="583"/>
    </row>
    <row r="3101" spans="4:4">
      <c r="D3101" s="583"/>
    </row>
    <row r="3102" spans="4:4">
      <c r="D3102" s="583"/>
    </row>
    <row r="3103" spans="4:4">
      <c r="D3103" s="583"/>
    </row>
    <row r="3104" spans="4:4">
      <c r="D3104" s="583"/>
    </row>
    <row r="3105" spans="4:4">
      <c r="D3105" s="583"/>
    </row>
    <row r="3106" spans="4:4">
      <c r="D3106" s="583"/>
    </row>
    <row r="3107" spans="4:4">
      <c r="D3107" s="583"/>
    </row>
    <row r="3108" spans="4:4">
      <c r="D3108" s="583"/>
    </row>
    <row r="3109" spans="4:4">
      <c r="D3109" s="583"/>
    </row>
    <row r="3110" spans="4:4">
      <c r="D3110" s="583"/>
    </row>
    <row r="3111" spans="4:4">
      <c r="D3111" s="583"/>
    </row>
    <row r="3112" spans="4:4">
      <c r="D3112" s="583"/>
    </row>
    <row r="3113" spans="4:4">
      <c r="D3113" s="583"/>
    </row>
    <row r="3114" spans="4:4">
      <c r="D3114" s="583"/>
    </row>
    <row r="3115" spans="4:4">
      <c r="D3115" s="583"/>
    </row>
    <row r="3116" spans="4:4">
      <c r="D3116" s="583"/>
    </row>
    <row r="3117" spans="4:4">
      <c r="D3117" s="583"/>
    </row>
    <row r="3118" spans="4:4">
      <c r="D3118" s="583"/>
    </row>
    <row r="3119" spans="4:4">
      <c r="D3119" s="583"/>
    </row>
    <row r="3120" spans="4:4">
      <c r="D3120" s="583"/>
    </row>
    <row r="3121" spans="4:4">
      <c r="D3121" s="583"/>
    </row>
    <row r="3122" spans="4:4">
      <c r="D3122" s="583"/>
    </row>
    <row r="3123" spans="4:4">
      <c r="D3123" s="583"/>
    </row>
    <row r="3124" spans="4:4">
      <c r="D3124" s="583"/>
    </row>
    <row r="3125" spans="4:4">
      <c r="D3125" s="583"/>
    </row>
    <row r="3126" spans="4:4">
      <c r="D3126" s="583"/>
    </row>
    <row r="3127" spans="4:4">
      <c r="D3127" s="583"/>
    </row>
    <row r="3128" spans="4:4">
      <c r="D3128" s="583"/>
    </row>
    <row r="3129" spans="4:4">
      <c r="D3129" s="583"/>
    </row>
    <row r="3130" spans="4:4">
      <c r="D3130" s="583"/>
    </row>
    <row r="3131" spans="4:4">
      <c r="D3131" s="583"/>
    </row>
    <row r="3132" spans="4:4">
      <c r="D3132" s="583"/>
    </row>
    <row r="3133" spans="4:4">
      <c r="D3133" s="583"/>
    </row>
    <row r="3134" spans="4:4">
      <c r="D3134" s="583"/>
    </row>
    <row r="3135" spans="4:4">
      <c r="D3135" s="583"/>
    </row>
    <row r="3136" spans="4:4">
      <c r="D3136" s="583"/>
    </row>
    <row r="3137" spans="4:4">
      <c r="D3137" s="583"/>
    </row>
    <row r="3138" spans="4:4">
      <c r="D3138" s="583"/>
    </row>
    <row r="3139" spans="4:4">
      <c r="D3139" s="583"/>
    </row>
    <row r="3140" spans="4:4">
      <c r="D3140" s="583"/>
    </row>
    <row r="3141" spans="4:4">
      <c r="D3141" s="583"/>
    </row>
    <row r="3142" spans="4:4">
      <c r="D3142" s="583"/>
    </row>
    <row r="3143" spans="4:4">
      <c r="D3143" s="583"/>
    </row>
    <row r="3144" spans="4:4">
      <c r="D3144" s="583"/>
    </row>
    <row r="3145" spans="4:4">
      <c r="D3145" s="583"/>
    </row>
    <row r="3146" spans="4:4">
      <c r="D3146" s="583"/>
    </row>
    <row r="3147" spans="4:4">
      <c r="D3147" s="583"/>
    </row>
    <row r="3148" spans="4:4">
      <c r="D3148" s="583"/>
    </row>
    <row r="3149" spans="4:4">
      <c r="D3149" s="583"/>
    </row>
    <row r="3150" spans="4:4">
      <c r="D3150" s="583"/>
    </row>
    <row r="3151" spans="4:4">
      <c r="D3151" s="583"/>
    </row>
    <row r="3152" spans="4:4">
      <c r="D3152" s="583"/>
    </row>
    <row r="3153" spans="4:4">
      <c r="D3153" s="583"/>
    </row>
    <row r="3154" spans="4:4">
      <c r="D3154" s="583"/>
    </row>
    <row r="3155" spans="4:4">
      <c r="D3155" s="583"/>
    </row>
    <row r="3156" spans="4:4">
      <c r="D3156" s="583"/>
    </row>
    <row r="3157" spans="4:4">
      <c r="D3157" s="583"/>
    </row>
    <row r="3158" spans="4:4">
      <c r="D3158" s="583"/>
    </row>
    <row r="3159" spans="4:4">
      <c r="D3159" s="583"/>
    </row>
    <row r="3160" spans="4:4">
      <c r="D3160" s="583"/>
    </row>
    <row r="3161" spans="4:4">
      <c r="D3161" s="583"/>
    </row>
    <row r="3162" spans="4:4">
      <c r="D3162" s="583"/>
    </row>
    <row r="3163" spans="4:4">
      <c r="D3163" s="583"/>
    </row>
    <row r="3164" spans="4:4">
      <c r="D3164" s="583"/>
    </row>
    <row r="3165" spans="4:4">
      <c r="D3165" s="583"/>
    </row>
    <row r="3166" spans="4:4">
      <c r="D3166" s="583"/>
    </row>
    <row r="3167" spans="4:4">
      <c r="D3167" s="583"/>
    </row>
    <row r="3168" spans="4:4">
      <c r="D3168" s="583"/>
    </row>
    <row r="3169" spans="4:4">
      <c r="D3169" s="583"/>
    </row>
    <row r="3170" spans="4:4">
      <c r="D3170" s="583"/>
    </row>
    <row r="3171" spans="4:4">
      <c r="D3171" s="583"/>
    </row>
    <row r="3172" spans="4:4">
      <c r="D3172" s="583"/>
    </row>
    <row r="3173" spans="4:4">
      <c r="D3173" s="583"/>
    </row>
    <row r="3174" spans="4:4">
      <c r="D3174" s="583"/>
    </row>
    <row r="3175" spans="4:4">
      <c r="D3175" s="583"/>
    </row>
    <row r="3176" spans="4:4">
      <c r="D3176" s="583"/>
    </row>
    <row r="3177" spans="4:4">
      <c r="D3177" s="583"/>
    </row>
    <row r="3178" spans="4:4">
      <c r="D3178" s="583"/>
    </row>
    <row r="3179" spans="4:4">
      <c r="D3179" s="583"/>
    </row>
    <row r="3180" spans="4:4">
      <c r="D3180" s="583"/>
    </row>
    <row r="3181" spans="4:4">
      <c r="D3181" s="583"/>
    </row>
    <row r="3182" spans="4:4">
      <c r="D3182" s="583"/>
    </row>
    <row r="3183" spans="4:4">
      <c r="D3183" s="583"/>
    </row>
    <row r="3184" spans="4:4">
      <c r="D3184" s="583"/>
    </row>
    <row r="3185" spans="4:4">
      <c r="D3185" s="583"/>
    </row>
    <row r="3186" spans="4:4">
      <c r="D3186" s="583"/>
    </row>
    <row r="3187" spans="4:4">
      <c r="D3187" s="583"/>
    </row>
    <row r="3188" spans="4:4">
      <c r="D3188" s="583"/>
    </row>
    <row r="3189" spans="4:4">
      <c r="D3189" s="583"/>
    </row>
    <row r="3190" spans="4:4">
      <c r="D3190" s="583"/>
    </row>
    <row r="3191" spans="4:4">
      <c r="D3191" s="583"/>
    </row>
    <row r="3192" spans="4:4">
      <c r="D3192" s="583"/>
    </row>
    <row r="3193" spans="4:4">
      <c r="D3193" s="583"/>
    </row>
    <row r="3194" spans="4:4">
      <c r="D3194" s="583"/>
    </row>
    <row r="3195" spans="4:4">
      <c r="D3195" s="583"/>
    </row>
    <row r="3196" spans="4:4">
      <c r="D3196" s="583"/>
    </row>
    <row r="3197" spans="4:4">
      <c r="D3197" s="583"/>
    </row>
    <row r="3198" spans="4:4">
      <c r="D3198" s="583"/>
    </row>
    <row r="3199" spans="4:4">
      <c r="D3199" s="583"/>
    </row>
    <row r="3200" spans="4:4">
      <c r="D3200" s="583"/>
    </row>
    <row r="3201" spans="4:4">
      <c r="D3201" s="583"/>
    </row>
    <row r="3202" spans="4:4">
      <c r="D3202" s="583"/>
    </row>
    <row r="3203" spans="4:4">
      <c r="D3203" s="583"/>
    </row>
    <row r="3204" spans="4:4">
      <c r="D3204" s="583"/>
    </row>
    <row r="3205" spans="4:4">
      <c r="D3205" s="583"/>
    </row>
    <row r="3206" spans="4:4">
      <c r="D3206" s="583"/>
    </row>
    <row r="3207" spans="4:4">
      <c r="D3207" s="583"/>
    </row>
    <row r="3208" spans="4:4">
      <c r="D3208" s="583"/>
    </row>
    <row r="3209" spans="4:4">
      <c r="D3209" s="583"/>
    </row>
    <row r="3210" spans="4:4">
      <c r="D3210" s="583"/>
    </row>
    <row r="3211" spans="4:4">
      <c r="D3211" s="583"/>
    </row>
    <row r="3212" spans="4:4">
      <c r="D3212" s="583"/>
    </row>
    <row r="3213" spans="4:4">
      <c r="D3213" s="583"/>
    </row>
    <row r="3214" spans="4:4">
      <c r="D3214" s="583"/>
    </row>
    <row r="3215" spans="4:4">
      <c r="D3215" s="583"/>
    </row>
    <row r="3216" spans="4:4">
      <c r="D3216" s="583"/>
    </row>
    <row r="3217" spans="4:4">
      <c r="D3217" s="583"/>
    </row>
    <row r="3218" spans="4:4">
      <c r="D3218" s="583"/>
    </row>
    <row r="3219" spans="4:4">
      <c r="D3219" s="583"/>
    </row>
    <row r="3220" spans="4:4">
      <c r="D3220" s="583"/>
    </row>
    <row r="3221" spans="4:4">
      <c r="D3221" s="583"/>
    </row>
    <row r="3222" spans="4:4">
      <c r="D3222" s="583"/>
    </row>
    <row r="3223" spans="4:4">
      <c r="D3223" s="583"/>
    </row>
    <row r="3224" spans="4:4">
      <c r="D3224" s="583"/>
    </row>
    <row r="3225" spans="4:4">
      <c r="D3225" s="583"/>
    </row>
    <row r="3226" spans="4:4">
      <c r="D3226" s="583"/>
    </row>
    <row r="3227" spans="4:4">
      <c r="D3227" s="583"/>
    </row>
    <row r="3228" spans="4:4">
      <c r="D3228" s="583"/>
    </row>
    <row r="3229" spans="4:4">
      <c r="D3229" s="583"/>
    </row>
    <row r="3230" spans="4:4">
      <c r="D3230" s="583"/>
    </row>
    <row r="3231" spans="4:4">
      <c r="D3231" s="583"/>
    </row>
    <row r="3232" spans="4:4">
      <c r="D3232" s="583"/>
    </row>
    <row r="3233" spans="4:4">
      <c r="D3233" s="583"/>
    </row>
    <row r="3234" spans="4:4">
      <c r="D3234" s="583"/>
    </row>
    <row r="3235" spans="4:4">
      <c r="D3235" s="583"/>
    </row>
    <row r="3236" spans="4:4">
      <c r="D3236" s="583"/>
    </row>
    <row r="3237" spans="4:4">
      <c r="D3237" s="583"/>
    </row>
    <row r="3238" spans="4:4">
      <c r="D3238" s="583"/>
    </row>
    <row r="3239" spans="4:4">
      <c r="D3239" s="583"/>
    </row>
    <row r="3240" spans="4:4">
      <c r="D3240" s="583"/>
    </row>
    <row r="3241" spans="4:4">
      <c r="D3241" s="583"/>
    </row>
    <row r="3242" spans="4:4">
      <c r="D3242" s="583"/>
    </row>
    <row r="3243" spans="4:4">
      <c r="D3243" s="583"/>
    </row>
    <row r="3244" spans="4:4">
      <c r="D3244" s="583"/>
    </row>
    <row r="3245" spans="4:4">
      <c r="D3245" s="583"/>
    </row>
    <row r="3246" spans="4:4">
      <c r="D3246" s="583"/>
    </row>
    <row r="3247" spans="4:4">
      <c r="D3247" s="583"/>
    </row>
    <row r="3248" spans="4:4">
      <c r="D3248" s="583"/>
    </row>
    <row r="3249" spans="4:4">
      <c r="D3249" s="583"/>
    </row>
    <row r="3250" spans="4:4">
      <c r="D3250" s="583"/>
    </row>
    <row r="3251" spans="4:4">
      <c r="D3251" s="583"/>
    </row>
    <row r="3252" spans="4:4">
      <c r="D3252" s="583"/>
    </row>
    <row r="3253" spans="4:4">
      <c r="D3253" s="583"/>
    </row>
    <row r="3254" spans="4:4">
      <c r="D3254" s="583"/>
    </row>
    <row r="3255" spans="4:4">
      <c r="D3255" s="583"/>
    </row>
    <row r="3256" spans="4:4">
      <c r="D3256" s="583"/>
    </row>
    <row r="3257" spans="4:4">
      <c r="D3257" s="583"/>
    </row>
    <row r="3258" spans="4:4">
      <c r="D3258" s="583"/>
    </row>
    <row r="3259" spans="4:4">
      <c r="D3259" s="583"/>
    </row>
    <row r="3260" spans="4:4">
      <c r="D3260" s="583"/>
    </row>
    <row r="3261" spans="4:4">
      <c r="D3261" s="583"/>
    </row>
    <row r="3262" spans="4:4">
      <c r="D3262" s="583"/>
    </row>
    <row r="3263" spans="4:4">
      <c r="D3263" s="583"/>
    </row>
    <row r="3264" spans="4:4">
      <c r="D3264" s="583"/>
    </row>
    <row r="3265" spans="4:4">
      <c r="D3265" s="583"/>
    </row>
    <row r="3266" spans="4:4">
      <c r="D3266" s="583"/>
    </row>
    <row r="3267" spans="4:4">
      <c r="D3267" s="583"/>
    </row>
    <row r="3268" spans="4:4">
      <c r="D3268" s="583"/>
    </row>
    <row r="3269" spans="4:4">
      <c r="D3269" s="583"/>
    </row>
    <row r="3270" spans="4:4">
      <c r="D3270" s="583"/>
    </row>
    <row r="3271" spans="4:4">
      <c r="D3271" s="583"/>
    </row>
    <row r="3272" spans="4:4">
      <c r="D3272" s="583"/>
    </row>
    <row r="3273" spans="4:4">
      <c r="D3273" s="583"/>
    </row>
    <row r="3274" spans="4:4">
      <c r="D3274" s="583"/>
    </row>
    <row r="3275" spans="4:4">
      <c r="D3275" s="583"/>
    </row>
    <row r="3276" spans="4:4">
      <c r="D3276" s="583"/>
    </row>
    <row r="3277" spans="4:4">
      <c r="D3277" s="583"/>
    </row>
    <row r="3278" spans="4:4">
      <c r="D3278" s="583"/>
    </row>
    <row r="3279" spans="4:4">
      <c r="D3279" s="583"/>
    </row>
    <row r="3280" spans="4:4">
      <c r="D3280" s="583"/>
    </row>
    <row r="3281" spans="4:4">
      <c r="D3281" s="583"/>
    </row>
    <row r="3282" spans="4:4">
      <c r="D3282" s="583"/>
    </row>
    <row r="3283" spans="4:4">
      <c r="D3283" s="583"/>
    </row>
    <row r="3284" spans="4:4">
      <c r="D3284" s="583"/>
    </row>
    <row r="3285" spans="4:4">
      <c r="D3285" s="583"/>
    </row>
    <row r="3286" spans="4:4">
      <c r="D3286" s="583"/>
    </row>
    <row r="3287" spans="4:4">
      <c r="D3287" s="583"/>
    </row>
    <row r="3288" spans="4:4">
      <c r="D3288" s="583"/>
    </row>
    <row r="3289" spans="4:4">
      <c r="D3289" s="583"/>
    </row>
    <row r="3290" spans="4:4">
      <c r="D3290" s="583"/>
    </row>
    <row r="3291" spans="4:4">
      <c r="D3291" s="583"/>
    </row>
    <row r="3292" spans="4:4">
      <c r="D3292" s="583"/>
    </row>
    <row r="3293" spans="4:4">
      <c r="D3293" s="583"/>
    </row>
    <row r="3294" spans="4:4">
      <c r="D3294" s="583"/>
    </row>
    <row r="3295" spans="4:4">
      <c r="D3295" s="583"/>
    </row>
    <row r="3296" spans="4:4">
      <c r="D3296" s="583"/>
    </row>
    <row r="3297" spans="4:4">
      <c r="D3297" s="583"/>
    </row>
    <row r="3298" spans="4:4">
      <c r="D3298" s="583"/>
    </row>
    <row r="3299" spans="4:4">
      <c r="D3299" s="583"/>
    </row>
    <row r="3300" spans="4:4">
      <c r="D3300" s="583"/>
    </row>
    <row r="3301" spans="4:4">
      <c r="D3301" s="583"/>
    </row>
    <row r="3302" spans="4:4">
      <c r="D3302" s="583"/>
    </row>
    <row r="3303" spans="4:4">
      <c r="D3303" s="583"/>
    </row>
    <row r="3304" spans="4:4">
      <c r="D3304" s="583"/>
    </row>
    <row r="3305" spans="4:4">
      <c r="D3305" s="583"/>
    </row>
    <row r="3306" spans="4:4">
      <c r="D3306" s="583"/>
    </row>
    <row r="3307" spans="4:4">
      <c r="D3307" s="583"/>
    </row>
    <row r="3308" spans="4:4">
      <c r="D3308" s="583"/>
    </row>
    <row r="3309" spans="4:4">
      <c r="D3309" s="583"/>
    </row>
    <row r="3310" spans="4:4">
      <c r="D3310" s="583"/>
    </row>
    <row r="3311" spans="4:4">
      <c r="D3311" s="583"/>
    </row>
    <row r="3312" spans="4:4">
      <c r="D3312" s="583"/>
    </row>
    <row r="3313" spans="4:4">
      <c r="D3313" s="583"/>
    </row>
    <row r="3314" spans="4:4">
      <c r="D3314" s="583"/>
    </row>
    <row r="3315" spans="4:4">
      <c r="D3315" s="583"/>
    </row>
    <row r="3316" spans="4:4">
      <c r="D3316" s="583"/>
    </row>
    <row r="3317" spans="4:4">
      <c r="D3317" s="583"/>
    </row>
    <row r="3318" spans="4:4">
      <c r="D3318" s="583"/>
    </row>
    <row r="3319" spans="4:4">
      <c r="D3319" s="583"/>
    </row>
    <row r="3320" spans="4:4">
      <c r="D3320" s="583"/>
    </row>
    <row r="3321" spans="4:4">
      <c r="D3321" s="583"/>
    </row>
    <row r="3322" spans="4:4">
      <c r="D3322" s="583"/>
    </row>
    <row r="3323" spans="4:4">
      <c r="D3323" s="583"/>
    </row>
    <row r="3324" spans="4:4">
      <c r="D3324" s="583"/>
    </row>
    <row r="3325" spans="4:4">
      <c r="D3325" s="583"/>
    </row>
    <row r="3326" spans="4:4">
      <c r="D3326" s="583"/>
    </row>
    <row r="3327" spans="4:4">
      <c r="D3327" s="583"/>
    </row>
    <row r="3328" spans="4:4">
      <c r="D3328" s="583"/>
    </row>
    <row r="3329" spans="4:4">
      <c r="D3329" s="583"/>
    </row>
    <row r="3330" spans="4:4">
      <c r="D3330" s="583"/>
    </row>
    <row r="3331" spans="4:4">
      <c r="D3331" s="583"/>
    </row>
    <row r="3332" spans="4:4">
      <c r="D3332" s="583"/>
    </row>
    <row r="3333" spans="4:4">
      <c r="D3333" s="583"/>
    </row>
    <row r="3334" spans="4:4">
      <c r="D3334" s="583"/>
    </row>
    <row r="3335" spans="4:4">
      <c r="D3335" s="583"/>
    </row>
    <row r="3336" spans="4:4">
      <c r="D3336" s="583"/>
    </row>
    <row r="3337" spans="4:4">
      <c r="D3337" s="583"/>
    </row>
    <row r="3338" spans="4:4">
      <c r="D3338" s="583"/>
    </row>
    <row r="3339" spans="4:4">
      <c r="D3339" s="583"/>
    </row>
    <row r="3340" spans="4:4">
      <c r="D3340" s="583"/>
    </row>
    <row r="3341" spans="4:4">
      <c r="D3341" s="583"/>
    </row>
    <row r="3342" spans="4:4">
      <c r="D3342" s="583"/>
    </row>
    <row r="3343" spans="4:4">
      <c r="D3343" s="583"/>
    </row>
    <row r="3344" spans="4:4">
      <c r="D3344" s="583"/>
    </row>
    <row r="3345" spans="4:4">
      <c r="D3345" s="583"/>
    </row>
    <row r="3346" spans="4:4">
      <c r="D3346" s="583"/>
    </row>
    <row r="3347" spans="4:4">
      <c r="D3347" s="583"/>
    </row>
    <row r="3348" spans="4:4">
      <c r="D3348" s="583"/>
    </row>
    <row r="3349" spans="4:4">
      <c r="D3349" s="583"/>
    </row>
    <row r="3350" spans="4:4">
      <c r="D3350" s="583"/>
    </row>
    <row r="3351" spans="4:4">
      <c r="D3351" s="583"/>
    </row>
    <row r="3352" spans="4:4">
      <c r="D3352" s="583"/>
    </row>
    <row r="3353" spans="4:4">
      <c r="D3353" s="583"/>
    </row>
    <row r="3354" spans="4:4">
      <c r="D3354" s="583"/>
    </row>
    <row r="3355" spans="4:4">
      <c r="D3355" s="583"/>
    </row>
    <row r="3356" spans="4:4">
      <c r="D3356" s="583"/>
    </row>
    <row r="3357" spans="4:4">
      <c r="D3357" s="583"/>
    </row>
    <row r="3358" spans="4:4">
      <c r="D3358" s="583"/>
    </row>
    <row r="3359" spans="4:4">
      <c r="D3359" s="583"/>
    </row>
    <row r="3360" spans="4:4">
      <c r="D3360" s="583"/>
    </row>
    <row r="3361" spans="4:4">
      <c r="D3361" s="583"/>
    </row>
    <row r="3362" spans="4:4">
      <c r="D3362" s="583"/>
    </row>
    <row r="3363" spans="4:4">
      <c r="D3363" s="583"/>
    </row>
    <row r="3364" spans="4:4">
      <c r="D3364" s="583"/>
    </row>
    <row r="3365" spans="4:4">
      <c r="D3365" s="583"/>
    </row>
    <row r="3366" spans="4:4">
      <c r="D3366" s="583"/>
    </row>
    <row r="3367" spans="4:4">
      <c r="D3367" s="583"/>
    </row>
    <row r="3368" spans="4:4">
      <c r="D3368" s="583"/>
    </row>
    <row r="3369" spans="4:4">
      <c r="D3369" s="583"/>
    </row>
    <row r="3370" spans="4:4">
      <c r="D3370" s="583"/>
    </row>
    <row r="3371" spans="4:4">
      <c r="D3371" s="583"/>
    </row>
    <row r="3372" spans="4:4">
      <c r="D3372" s="583"/>
    </row>
    <row r="3373" spans="4:4">
      <c r="D3373" s="583"/>
    </row>
    <row r="3374" spans="4:4">
      <c r="D3374" s="583"/>
    </row>
    <row r="3375" spans="4:4">
      <c r="D3375" s="583"/>
    </row>
    <row r="3376" spans="4:4">
      <c r="D3376" s="583"/>
    </row>
    <row r="3377" spans="4:4">
      <c r="D3377" s="583"/>
    </row>
    <row r="3378" spans="4:4">
      <c r="D3378" s="583"/>
    </row>
    <row r="3379" spans="4:4">
      <c r="D3379" s="583"/>
    </row>
    <row r="3380" spans="4:4">
      <c r="D3380" s="583"/>
    </row>
    <row r="3381" spans="4:4">
      <c r="D3381" s="583"/>
    </row>
    <row r="3382" spans="4:4">
      <c r="D3382" s="583"/>
    </row>
    <row r="3383" spans="4:4">
      <c r="D3383" s="583"/>
    </row>
    <row r="3384" spans="4:4">
      <c r="D3384" s="583"/>
    </row>
    <row r="3385" spans="4:4">
      <c r="D3385" s="583"/>
    </row>
    <row r="3386" spans="4:4">
      <c r="D3386" s="583"/>
    </row>
    <row r="3387" spans="4:4">
      <c r="D3387" s="583"/>
    </row>
    <row r="3388" spans="4:4">
      <c r="D3388" s="583"/>
    </row>
    <row r="3389" spans="4:4">
      <c r="D3389" s="583"/>
    </row>
    <row r="3390" spans="4:4">
      <c r="D3390" s="583"/>
    </row>
    <row r="3391" spans="4:4">
      <c r="D3391" s="583"/>
    </row>
    <row r="3392" spans="4:4">
      <c r="D3392" s="583"/>
    </row>
    <row r="3393" spans="4:4">
      <c r="D3393" s="583"/>
    </row>
    <row r="3394" spans="4:4">
      <c r="D3394" s="583"/>
    </row>
    <row r="3395" spans="4:4">
      <c r="D3395" s="583"/>
    </row>
    <row r="3396" spans="4:4">
      <c r="D3396" s="583"/>
    </row>
    <row r="3397" spans="4:4">
      <c r="D3397" s="583"/>
    </row>
    <row r="3398" spans="4:4">
      <c r="D3398" s="583"/>
    </row>
    <row r="3399" spans="4:4">
      <c r="D3399" s="583"/>
    </row>
    <row r="3400" spans="4:4">
      <c r="D3400" s="583"/>
    </row>
    <row r="3401" spans="4:4">
      <c r="D3401" s="583"/>
    </row>
    <row r="3402" spans="4:4">
      <c r="D3402" s="583"/>
    </row>
    <row r="3403" spans="4:4">
      <c r="D3403" s="583"/>
    </row>
    <row r="3404" spans="4:4">
      <c r="D3404" s="583"/>
    </row>
    <row r="3405" spans="4:4">
      <c r="D3405" s="583"/>
    </row>
    <row r="3406" spans="4:4">
      <c r="D3406" s="583"/>
    </row>
    <row r="3407" spans="4:4">
      <c r="D3407" s="583"/>
    </row>
    <row r="3408" spans="4:4">
      <c r="D3408" s="583"/>
    </row>
    <row r="3409" spans="4:4">
      <c r="D3409" s="583"/>
    </row>
    <row r="3410" spans="4:4">
      <c r="D3410" s="583"/>
    </row>
    <row r="3411" spans="4:4">
      <c r="D3411" s="583"/>
    </row>
    <row r="3412" spans="4:4">
      <c r="D3412" s="583"/>
    </row>
    <row r="3413" spans="4:4">
      <c r="D3413" s="583"/>
    </row>
    <row r="3414" spans="4:4">
      <c r="D3414" s="583"/>
    </row>
    <row r="3415" spans="4:4">
      <c r="D3415" s="583"/>
    </row>
    <row r="3416" spans="4:4">
      <c r="D3416" s="583"/>
    </row>
    <row r="3417" spans="4:4">
      <c r="D3417" s="583"/>
    </row>
    <row r="3418" spans="4:4">
      <c r="D3418" s="583"/>
    </row>
    <row r="3419" spans="4:4">
      <c r="D3419" s="583"/>
    </row>
    <row r="3420" spans="4:4">
      <c r="D3420" s="583"/>
    </row>
    <row r="3421" spans="4:4">
      <c r="D3421" s="583"/>
    </row>
    <row r="3422" spans="4:4">
      <c r="D3422" s="583"/>
    </row>
    <row r="3423" spans="4:4">
      <c r="D3423" s="583"/>
    </row>
    <row r="3424" spans="4:4">
      <c r="D3424" s="583"/>
    </row>
    <row r="3425" spans="4:4">
      <c r="D3425" s="583"/>
    </row>
    <row r="3426" spans="4:4">
      <c r="D3426" s="583"/>
    </row>
    <row r="3427" spans="4:4">
      <c r="D3427" s="583"/>
    </row>
    <row r="3428" spans="4:4">
      <c r="D3428" s="583"/>
    </row>
    <row r="3429" spans="4:4">
      <c r="D3429" s="583"/>
    </row>
    <row r="3430" spans="4:4">
      <c r="D3430" s="583"/>
    </row>
    <row r="3431" spans="4:4">
      <c r="D3431" s="583"/>
    </row>
    <row r="3432" spans="4:4">
      <c r="D3432" s="583"/>
    </row>
    <row r="3433" spans="4:4">
      <c r="D3433" s="583"/>
    </row>
    <row r="3434" spans="4:4">
      <c r="D3434" s="583"/>
    </row>
    <row r="3435" spans="4:4">
      <c r="D3435" s="583"/>
    </row>
    <row r="3436" spans="4:4">
      <c r="D3436" s="583"/>
    </row>
    <row r="3437" spans="4:4">
      <c r="D3437" s="583"/>
    </row>
    <row r="3438" spans="4:4">
      <c r="D3438" s="583"/>
    </row>
    <row r="3439" spans="4:4">
      <c r="D3439" s="583"/>
    </row>
    <row r="3440" spans="4:4">
      <c r="D3440" s="583"/>
    </row>
    <row r="3441" spans="4:4">
      <c r="D3441" s="583"/>
    </row>
    <row r="3442" spans="4:4">
      <c r="D3442" s="583"/>
    </row>
    <row r="3443" spans="4:4">
      <c r="D3443" s="583"/>
    </row>
    <row r="3444" spans="4:4">
      <c r="D3444" s="583"/>
    </row>
    <row r="3445" spans="4:4">
      <c r="D3445" s="583"/>
    </row>
    <row r="3446" spans="4:4">
      <c r="D3446" s="583"/>
    </row>
    <row r="3447" spans="4:4">
      <c r="D3447" s="583"/>
    </row>
    <row r="3448" spans="4:4">
      <c r="D3448" s="583"/>
    </row>
    <row r="3449" spans="4:4">
      <c r="D3449" s="583"/>
    </row>
    <row r="3450" spans="4:4">
      <c r="D3450" s="583"/>
    </row>
    <row r="3451" spans="4:4">
      <c r="D3451" s="583"/>
    </row>
    <row r="3452" spans="4:4">
      <c r="D3452" s="583"/>
    </row>
    <row r="3453" spans="4:4">
      <c r="D3453" s="583"/>
    </row>
    <row r="3454" spans="4:4">
      <c r="D3454" s="583"/>
    </row>
    <row r="3455" spans="4:4">
      <c r="D3455" s="583"/>
    </row>
    <row r="3456" spans="4:4">
      <c r="D3456" s="583"/>
    </row>
    <row r="3457" spans="4:4">
      <c r="D3457" s="583"/>
    </row>
    <row r="3458" spans="4:4">
      <c r="D3458" s="583"/>
    </row>
    <row r="3459" spans="4:4">
      <c r="D3459" s="583"/>
    </row>
    <row r="3460" spans="4:4">
      <c r="D3460" s="583"/>
    </row>
    <row r="3461" spans="4:4">
      <c r="D3461" s="583"/>
    </row>
    <row r="3462" spans="4:4">
      <c r="D3462" s="583"/>
    </row>
    <row r="3463" spans="4:4">
      <c r="D3463" s="583"/>
    </row>
    <row r="3464" spans="4:4">
      <c r="D3464" s="583"/>
    </row>
    <row r="3465" spans="4:4">
      <c r="D3465" s="583"/>
    </row>
    <row r="3466" spans="4:4">
      <c r="D3466" s="583"/>
    </row>
    <row r="3467" spans="4:4">
      <c r="D3467" s="583"/>
    </row>
    <row r="3468" spans="4:4">
      <c r="D3468" s="583"/>
    </row>
    <row r="3469" spans="4:4">
      <c r="D3469" s="583"/>
    </row>
    <row r="3470" spans="4:4">
      <c r="D3470" s="583"/>
    </row>
    <row r="3471" spans="4:4">
      <c r="D3471" s="583"/>
    </row>
    <row r="3472" spans="4:4">
      <c r="D3472" s="583"/>
    </row>
    <row r="3473" spans="4:4">
      <c r="D3473" s="583"/>
    </row>
    <row r="3474" spans="4:4">
      <c r="D3474" s="583"/>
    </row>
    <row r="3475" spans="4:4">
      <c r="D3475" s="583"/>
    </row>
    <row r="3476" spans="4:4">
      <c r="D3476" s="583"/>
    </row>
    <row r="3477" spans="4:4">
      <c r="D3477" s="583"/>
    </row>
    <row r="3478" spans="4:4">
      <c r="D3478" s="583"/>
    </row>
    <row r="3479" spans="4:4">
      <c r="D3479" s="583"/>
    </row>
    <row r="3480" spans="4:4">
      <c r="D3480" s="583"/>
    </row>
    <row r="3481" spans="4:4">
      <c r="D3481" s="583"/>
    </row>
    <row r="3482" spans="4:4">
      <c r="D3482" s="583"/>
    </row>
    <row r="3483" spans="4:4">
      <c r="D3483" s="583"/>
    </row>
    <row r="3484" spans="4:4">
      <c r="D3484" s="583"/>
    </row>
    <row r="3485" spans="4:4">
      <c r="D3485" s="583"/>
    </row>
    <row r="3486" spans="4:4">
      <c r="D3486" s="583"/>
    </row>
    <row r="3487" spans="4:4">
      <c r="D3487" s="583"/>
    </row>
    <row r="3488" spans="4:4">
      <c r="D3488" s="583"/>
    </row>
    <row r="3489" spans="4:4">
      <c r="D3489" s="583"/>
    </row>
    <row r="3490" spans="4:4">
      <c r="D3490" s="583"/>
    </row>
    <row r="3491" spans="4:4">
      <c r="D3491" s="583"/>
    </row>
    <row r="3492" spans="4:4">
      <c r="D3492" s="583"/>
    </row>
    <row r="3493" spans="4:4">
      <c r="D3493" s="583"/>
    </row>
    <row r="3494" spans="4:4">
      <c r="D3494" s="583"/>
    </row>
    <row r="3495" spans="4:4">
      <c r="D3495" s="583"/>
    </row>
    <row r="3496" spans="4:4">
      <c r="D3496" s="583"/>
    </row>
    <row r="3497" spans="4:4">
      <c r="D3497" s="583"/>
    </row>
    <row r="3498" spans="4:4">
      <c r="D3498" s="583"/>
    </row>
    <row r="3499" spans="4:4">
      <c r="D3499" s="583"/>
    </row>
    <row r="3500" spans="4:4">
      <c r="D3500" s="583"/>
    </row>
    <row r="3501" spans="4:4">
      <c r="D3501" s="583"/>
    </row>
    <row r="3502" spans="4:4">
      <c r="D3502" s="583"/>
    </row>
    <row r="3503" spans="4:4">
      <c r="D3503" s="583"/>
    </row>
    <row r="3504" spans="4:4">
      <c r="D3504" s="583"/>
    </row>
    <row r="3505" spans="4:4">
      <c r="D3505" s="583"/>
    </row>
    <row r="3506" spans="4:4">
      <c r="D3506" s="583"/>
    </row>
    <row r="3507" spans="4:4">
      <c r="D3507" s="583"/>
    </row>
    <row r="3508" spans="4:4">
      <c r="D3508" s="583"/>
    </row>
    <row r="3509" spans="4:4">
      <c r="D3509" s="583"/>
    </row>
    <row r="3510" spans="4:4">
      <c r="D3510" s="583"/>
    </row>
    <row r="3511" spans="4:4">
      <c r="D3511" s="583"/>
    </row>
    <row r="3512" spans="4:4">
      <c r="D3512" s="583"/>
    </row>
    <row r="3513" spans="4:4">
      <c r="D3513" s="583"/>
    </row>
    <row r="3514" spans="4:4">
      <c r="D3514" s="583"/>
    </row>
    <row r="3515" spans="4:4">
      <c r="D3515" s="583"/>
    </row>
    <row r="3516" spans="4:4">
      <c r="D3516" s="583"/>
    </row>
    <row r="3517" spans="4:4">
      <c r="D3517" s="583"/>
    </row>
    <row r="3518" spans="4:4">
      <c r="D3518" s="583"/>
    </row>
    <row r="3519" spans="4:4">
      <c r="D3519" s="583"/>
    </row>
    <row r="3520" spans="4:4">
      <c r="D3520" s="583"/>
    </row>
    <row r="3521" spans="4:4">
      <c r="D3521" s="583"/>
    </row>
    <row r="3522" spans="4:4">
      <c r="D3522" s="583"/>
    </row>
    <row r="3523" spans="4:4">
      <c r="D3523" s="583"/>
    </row>
    <row r="3524" spans="4:4">
      <c r="D3524" s="583"/>
    </row>
    <row r="3525" spans="4:4">
      <c r="D3525" s="583"/>
    </row>
    <row r="3526" spans="4:4">
      <c r="D3526" s="583"/>
    </row>
    <row r="3527" spans="4:4">
      <c r="D3527" s="583"/>
    </row>
    <row r="3528" spans="4:4">
      <c r="D3528" s="583"/>
    </row>
    <row r="3529" spans="4:4">
      <c r="D3529" s="583"/>
    </row>
    <row r="3530" spans="4:4">
      <c r="D3530" s="583"/>
    </row>
    <row r="3531" spans="4:4">
      <c r="D3531" s="583"/>
    </row>
    <row r="3532" spans="4:4">
      <c r="D3532" s="583"/>
    </row>
    <row r="3533" spans="4:4">
      <c r="D3533" s="583"/>
    </row>
    <row r="3534" spans="4:4">
      <c r="D3534" s="583"/>
    </row>
    <row r="3535" spans="4:4">
      <c r="D3535" s="583"/>
    </row>
    <row r="3536" spans="4:4">
      <c r="D3536" s="583"/>
    </row>
    <row r="3537" spans="4:4">
      <c r="D3537" s="583"/>
    </row>
    <row r="3538" spans="4:4">
      <c r="D3538" s="583"/>
    </row>
    <row r="3539" spans="4:4">
      <c r="D3539" s="583"/>
    </row>
    <row r="3540" spans="4:4">
      <c r="D3540" s="583"/>
    </row>
    <row r="3541" spans="4:4">
      <c r="D3541" s="583"/>
    </row>
    <row r="3542" spans="4:4">
      <c r="D3542" s="583"/>
    </row>
    <row r="3543" spans="4:4">
      <c r="D3543" s="583"/>
    </row>
    <row r="3544" spans="4:4">
      <c r="D3544" s="583"/>
    </row>
    <row r="3545" spans="4:4">
      <c r="D3545" s="583"/>
    </row>
    <row r="3546" spans="4:4">
      <c r="D3546" s="583"/>
    </row>
    <row r="3547" spans="4:4">
      <c r="D3547" s="583"/>
    </row>
    <row r="3548" spans="4:4">
      <c r="D3548" s="583"/>
    </row>
    <row r="3549" spans="4:4">
      <c r="D3549" s="583"/>
    </row>
    <row r="3550" spans="4:4">
      <c r="D3550" s="583"/>
    </row>
    <row r="3551" spans="4:4">
      <c r="D3551" s="583"/>
    </row>
    <row r="3552" spans="4:4">
      <c r="D3552" s="583"/>
    </row>
    <row r="3553" spans="4:4">
      <c r="D3553" s="583"/>
    </row>
    <row r="3554" spans="4:4">
      <c r="D3554" s="583"/>
    </row>
    <row r="3555" spans="4:4">
      <c r="D3555" s="583"/>
    </row>
    <row r="3556" spans="4:4">
      <c r="D3556" s="583"/>
    </row>
    <row r="3557" spans="4:4">
      <c r="D3557" s="583"/>
    </row>
    <row r="3558" spans="4:4">
      <c r="D3558" s="583"/>
    </row>
    <row r="3559" spans="4:4">
      <c r="D3559" s="583"/>
    </row>
    <row r="3560" spans="4:4">
      <c r="D3560" s="583"/>
    </row>
    <row r="3561" spans="4:4">
      <c r="D3561" s="583"/>
    </row>
    <row r="3562" spans="4:4">
      <c r="D3562" s="583"/>
    </row>
    <row r="3563" spans="4:4">
      <c r="D3563" s="583"/>
    </row>
    <row r="3564" spans="4:4">
      <c r="D3564" s="583"/>
    </row>
    <row r="3565" spans="4:4">
      <c r="D3565" s="583"/>
    </row>
    <row r="3566" spans="4:4">
      <c r="D3566" s="583"/>
    </row>
    <row r="3567" spans="4:4">
      <c r="D3567" s="583"/>
    </row>
    <row r="3568" spans="4:4">
      <c r="D3568" s="583"/>
    </row>
    <row r="3569" spans="4:4">
      <c r="D3569" s="583"/>
    </row>
    <row r="3570" spans="4:4">
      <c r="D3570" s="583"/>
    </row>
    <row r="3571" spans="4:4">
      <c r="D3571" s="583"/>
    </row>
    <row r="3572" spans="4:4">
      <c r="D3572" s="583"/>
    </row>
    <row r="3573" spans="4:4">
      <c r="D3573" s="583"/>
    </row>
    <row r="3574" spans="4:4">
      <c r="D3574" s="583"/>
    </row>
    <row r="3575" spans="4:4">
      <c r="D3575" s="583"/>
    </row>
    <row r="3576" spans="4:4">
      <c r="D3576" s="583"/>
    </row>
    <row r="3577" spans="4:4">
      <c r="D3577" s="583"/>
    </row>
    <row r="3578" spans="4:4">
      <c r="D3578" s="583"/>
    </row>
    <row r="3579" spans="4:4">
      <c r="D3579" s="583"/>
    </row>
    <row r="3580" spans="4:4">
      <c r="D3580" s="583"/>
    </row>
    <row r="3581" spans="4:4">
      <c r="D3581" s="583"/>
    </row>
    <row r="3582" spans="4:4">
      <c r="D3582" s="583"/>
    </row>
    <row r="3583" spans="4:4">
      <c r="D3583" s="583"/>
    </row>
    <row r="3584" spans="4:4">
      <c r="D3584" s="583"/>
    </row>
    <row r="3585" spans="4:4">
      <c r="D3585" s="583"/>
    </row>
    <row r="3586" spans="4:4">
      <c r="D3586" s="583"/>
    </row>
    <row r="3587" spans="4:4">
      <c r="D3587" s="583"/>
    </row>
    <row r="3588" spans="4:4">
      <c r="D3588" s="583"/>
    </row>
    <row r="3589" spans="4:4">
      <c r="D3589" s="583"/>
    </row>
    <row r="3590" spans="4:4">
      <c r="D3590" s="583"/>
    </row>
    <row r="3591" spans="4:4">
      <c r="D3591" s="583"/>
    </row>
    <row r="3592" spans="4:4">
      <c r="D3592" s="583"/>
    </row>
    <row r="3593" spans="4:4">
      <c r="D3593" s="583"/>
    </row>
    <row r="3594" spans="4:4">
      <c r="D3594" s="583"/>
    </row>
    <row r="3595" spans="4:4">
      <c r="D3595" s="583"/>
    </row>
    <row r="3596" spans="4:4">
      <c r="D3596" s="583"/>
    </row>
    <row r="3597" spans="4:4">
      <c r="D3597" s="583"/>
    </row>
    <row r="3598" spans="4:4">
      <c r="D3598" s="583"/>
    </row>
    <row r="3599" spans="4:4">
      <c r="D3599" s="583"/>
    </row>
    <row r="3600" spans="4:4">
      <c r="D3600" s="583"/>
    </row>
    <row r="3601" spans="4:4">
      <c r="D3601" s="583"/>
    </row>
    <row r="3602" spans="4:4">
      <c r="D3602" s="583"/>
    </row>
    <row r="3603" spans="4:4">
      <c r="D3603" s="583"/>
    </row>
    <row r="3604" spans="4:4">
      <c r="D3604" s="583"/>
    </row>
    <row r="3605" spans="4:4">
      <c r="D3605" s="583"/>
    </row>
    <row r="3606" spans="4:4">
      <c r="D3606" s="583"/>
    </row>
    <row r="3607" spans="4:4">
      <c r="D3607" s="583"/>
    </row>
    <row r="3608" spans="4:4">
      <c r="D3608" s="583"/>
    </row>
    <row r="3609" spans="4:4">
      <c r="D3609" s="583"/>
    </row>
    <row r="3610" spans="4:4">
      <c r="D3610" s="583"/>
    </row>
    <row r="3611" spans="4:4">
      <c r="D3611" s="583"/>
    </row>
    <row r="3612" spans="4:4">
      <c r="D3612" s="583"/>
    </row>
    <row r="3613" spans="4:4">
      <c r="D3613" s="583"/>
    </row>
    <row r="3614" spans="4:4">
      <c r="D3614" s="583"/>
    </row>
    <row r="3615" spans="4:4">
      <c r="D3615" s="583"/>
    </row>
    <row r="3616" spans="4:4">
      <c r="D3616" s="583"/>
    </row>
    <row r="3617" spans="4:4">
      <c r="D3617" s="583"/>
    </row>
    <row r="3618" spans="4:4">
      <c r="D3618" s="583"/>
    </row>
    <row r="3619" spans="4:4">
      <c r="D3619" s="583"/>
    </row>
    <row r="3620" spans="4:4">
      <c r="D3620" s="583"/>
    </row>
    <row r="3621" spans="4:4">
      <c r="D3621" s="583"/>
    </row>
    <row r="3622" spans="4:4">
      <c r="D3622" s="583"/>
    </row>
    <row r="3623" spans="4:4">
      <c r="D3623" s="583"/>
    </row>
    <row r="3624" spans="4:4">
      <c r="D3624" s="583"/>
    </row>
    <row r="3625" spans="4:4">
      <c r="D3625" s="583"/>
    </row>
    <row r="3626" spans="4:4">
      <c r="D3626" s="583"/>
    </row>
    <row r="3627" spans="4:4">
      <c r="D3627" s="583"/>
    </row>
    <row r="3628" spans="4:4">
      <c r="D3628" s="583"/>
    </row>
    <row r="3629" spans="4:4">
      <c r="D3629" s="583"/>
    </row>
    <row r="3630" spans="4:4">
      <c r="D3630" s="583"/>
    </row>
    <row r="3631" spans="4:4">
      <c r="D3631" s="583"/>
    </row>
    <row r="3632" spans="4:4">
      <c r="D3632" s="583"/>
    </row>
    <row r="3633" spans="4:4">
      <c r="D3633" s="583"/>
    </row>
    <row r="3634" spans="4:4">
      <c r="D3634" s="583"/>
    </row>
    <row r="3635" spans="4:4">
      <c r="D3635" s="583"/>
    </row>
    <row r="3636" spans="4:4">
      <c r="D3636" s="583"/>
    </row>
    <row r="3637" spans="4:4">
      <c r="D3637" s="583"/>
    </row>
    <row r="3638" spans="4:4">
      <c r="D3638" s="583"/>
    </row>
    <row r="3639" spans="4:4">
      <c r="D3639" s="583"/>
    </row>
    <row r="3640" spans="4:4">
      <c r="D3640" s="583"/>
    </row>
    <row r="3641" spans="4:4">
      <c r="D3641" s="583"/>
    </row>
    <row r="3642" spans="4:4">
      <c r="D3642" s="583"/>
    </row>
    <row r="3643" spans="4:4">
      <c r="D3643" s="583"/>
    </row>
    <row r="3644" spans="4:4">
      <c r="D3644" s="583"/>
    </row>
    <row r="3645" spans="4:4">
      <c r="D3645" s="583"/>
    </row>
    <row r="3646" spans="4:4">
      <c r="D3646" s="583"/>
    </row>
    <row r="3647" spans="4:4">
      <c r="D3647" s="583"/>
    </row>
    <row r="3648" spans="4:4">
      <c r="D3648" s="583"/>
    </row>
    <row r="3649" spans="4:4">
      <c r="D3649" s="583"/>
    </row>
    <row r="3650" spans="4:4">
      <c r="D3650" s="583"/>
    </row>
    <row r="3651" spans="4:4">
      <c r="D3651" s="583"/>
    </row>
    <row r="3652" spans="4:4">
      <c r="D3652" s="583"/>
    </row>
    <row r="3653" spans="4:4">
      <c r="D3653" s="583"/>
    </row>
    <row r="3654" spans="4:4">
      <c r="D3654" s="583"/>
    </row>
    <row r="3655" spans="4:4">
      <c r="D3655" s="583"/>
    </row>
    <row r="3656" spans="4:4">
      <c r="D3656" s="583"/>
    </row>
    <row r="3657" spans="4:4">
      <c r="D3657" s="583"/>
    </row>
    <row r="3658" spans="4:4">
      <c r="D3658" s="583"/>
    </row>
    <row r="3659" spans="4:4">
      <c r="D3659" s="583"/>
    </row>
    <row r="3660" spans="4:4">
      <c r="D3660" s="583"/>
    </row>
    <row r="3661" spans="4:4">
      <c r="D3661" s="583"/>
    </row>
    <row r="3662" spans="4:4">
      <c r="D3662" s="583"/>
    </row>
    <row r="3663" spans="4:4">
      <c r="D3663" s="583"/>
    </row>
    <row r="3664" spans="4:4">
      <c r="D3664" s="583"/>
    </row>
    <row r="3665" spans="4:4">
      <c r="D3665" s="583"/>
    </row>
    <row r="3666" spans="4:4">
      <c r="D3666" s="583"/>
    </row>
    <row r="3667" spans="4:4">
      <c r="D3667" s="583"/>
    </row>
    <row r="3668" spans="4:4">
      <c r="D3668" s="583"/>
    </row>
    <row r="3669" spans="4:4">
      <c r="D3669" s="583"/>
    </row>
    <row r="3670" spans="4:4">
      <c r="D3670" s="583"/>
    </row>
    <row r="3671" spans="4:4">
      <c r="D3671" s="583"/>
    </row>
    <row r="3672" spans="4:4">
      <c r="D3672" s="583"/>
    </row>
    <row r="3673" spans="4:4">
      <c r="D3673" s="583"/>
    </row>
    <row r="3674" spans="4:4">
      <c r="D3674" s="583"/>
    </row>
    <row r="3675" spans="4:4">
      <c r="D3675" s="583"/>
    </row>
    <row r="3676" spans="4:4">
      <c r="D3676" s="583"/>
    </row>
    <row r="3677" spans="4:4">
      <c r="D3677" s="583"/>
    </row>
    <row r="3678" spans="4:4">
      <c r="D3678" s="583"/>
    </row>
    <row r="3679" spans="4:4">
      <c r="D3679" s="583"/>
    </row>
    <row r="3680" spans="4:4">
      <c r="D3680" s="583"/>
    </row>
    <row r="3681" spans="4:4">
      <c r="D3681" s="583"/>
    </row>
    <row r="3682" spans="4:4">
      <c r="D3682" s="583"/>
    </row>
    <row r="3683" spans="4:4">
      <c r="D3683" s="583"/>
    </row>
    <row r="3684" spans="4:4">
      <c r="D3684" s="583"/>
    </row>
    <row r="3685" spans="4:4">
      <c r="D3685" s="583"/>
    </row>
    <row r="3686" spans="4:4">
      <c r="D3686" s="583"/>
    </row>
    <row r="3687" spans="4:4">
      <c r="D3687" s="583"/>
    </row>
    <row r="3688" spans="4:4">
      <c r="D3688" s="583"/>
    </row>
    <row r="3689" spans="4:4">
      <c r="D3689" s="583"/>
    </row>
    <row r="3690" spans="4:4">
      <c r="D3690" s="583"/>
    </row>
    <row r="3691" spans="4:4">
      <c r="D3691" s="583"/>
    </row>
    <row r="3692" spans="4:4">
      <c r="D3692" s="583"/>
    </row>
    <row r="3693" spans="4:4">
      <c r="D3693" s="583"/>
    </row>
    <row r="3694" spans="4:4">
      <c r="D3694" s="583"/>
    </row>
    <row r="3695" spans="4:4">
      <c r="D3695" s="583"/>
    </row>
    <row r="3696" spans="4:4">
      <c r="D3696" s="583"/>
    </row>
    <row r="3697" spans="4:4">
      <c r="D3697" s="583"/>
    </row>
    <row r="3698" spans="4:4">
      <c r="D3698" s="583"/>
    </row>
    <row r="3699" spans="4:4">
      <c r="D3699" s="583"/>
    </row>
    <row r="3700" spans="4:4">
      <c r="D3700" s="583"/>
    </row>
    <row r="3701" spans="4:4">
      <c r="D3701" s="583"/>
    </row>
    <row r="3702" spans="4:4">
      <c r="D3702" s="583"/>
    </row>
    <row r="3703" spans="4:4">
      <c r="D3703" s="583"/>
    </row>
    <row r="3704" spans="4:4">
      <c r="D3704" s="583"/>
    </row>
    <row r="3705" spans="4:4">
      <c r="D3705" s="583"/>
    </row>
    <row r="3706" spans="4:4">
      <c r="D3706" s="583"/>
    </row>
    <row r="3707" spans="4:4">
      <c r="D3707" s="583"/>
    </row>
    <row r="3708" spans="4:4">
      <c r="D3708" s="583"/>
    </row>
    <row r="3709" spans="4:4">
      <c r="D3709" s="583"/>
    </row>
    <row r="3710" spans="4:4">
      <c r="D3710" s="583"/>
    </row>
    <row r="3711" spans="4:4">
      <c r="D3711" s="583"/>
    </row>
    <row r="3712" spans="4:4">
      <c r="D3712" s="583"/>
    </row>
    <row r="3713" spans="4:4">
      <c r="D3713" s="583"/>
    </row>
    <row r="3714" spans="4:4">
      <c r="D3714" s="583"/>
    </row>
    <row r="3715" spans="4:4">
      <c r="D3715" s="583"/>
    </row>
    <row r="3716" spans="4:4">
      <c r="D3716" s="583"/>
    </row>
    <row r="3717" spans="4:4">
      <c r="D3717" s="583"/>
    </row>
    <row r="3718" spans="4:4">
      <c r="D3718" s="583"/>
    </row>
    <row r="3719" spans="4:4">
      <c r="D3719" s="583"/>
    </row>
    <row r="3720" spans="4:4">
      <c r="D3720" s="583"/>
    </row>
    <row r="3721" spans="4:4">
      <c r="D3721" s="583"/>
    </row>
    <row r="3722" spans="4:4">
      <c r="D3722" s="583"/>
    </row>
    <row r="3723" spans="4:4">
      <c r="D3723" s="583"/>
    </row>
    <row r="3724" spans="4:4">
      <c r="D3724" s="583"/>
    </row>
    <row r="3725" spans="4:4">
      <c r="D3725" s="583"/>
    </row>
    <row r="3726" spans="4:4">
      <c r="D3726" s="583"/>
    </row>
    <row r="3727" spans="4:4">
      <c r="D3727" s="583"/>
    </row>
    <row r="3728" spans="4:4">
      <c r="D3728" s="583"/>
    </row>
    <row r="3729" spans="4:4">
      <c r="D3729" s="583"/>
    </row>
    <row r="3730" spans="4:4">
      <c r="D3730" s="583"/>
    </row>
    <row r="3731" spans="4:4">
      <c r="D3731" s="583"/>
    </row>
    <row r="3732" spans="4:4">
      <c r="D3732" s="583"/>
    </row>
    <row r="3733" spans="4:4">
      <c r="D3733" s="583"/>
    </row>
    <row r="3734" spans="4:4">
      <c r="D3734" s="583"/>
    </row>
    <row r="3735" spans="4:4">
      <c r="D3735" s="583"/>
    </row>
    <row r="3736" spans="4:4">
      <c r="D3736" s="583"/>
    </row>
    <row r="3737" spans="4:4">
      <c r="D3737" s="583"/>
    </row>
    <row r="3738" spans="4:4">
      <c r="D3738" s="583"/>
    </row>
    <row r="3739" spans="4:4">
      <c r="D3739" s="583"/>
    </row>
    <row r="3740" spans="4:4">
      <c r="D3740" s="583"/>
    </row>
    <row r="3741" spans="4:4">
      <c r="D3741" s="583"/>
    </row>
    <row r="3742" spans="4:4">
      <c r="D3742" s="583"/>
    </row>
    <row r="3743" spans="4:4">
      <c r="D3743" s="583"/>
    </row>
    <row r="3744" spans="4:4">
      <c r="D3744" s="583"/>
    </row>
    <row r="3745" spans="4:4">
      <c r="D3745" s="583"/>
    </row>
    <row r="3746" spans="4:4">
      <c r="D3746" s="583"/>
    </row>
    <row r="3747" spans="4:4">
      <c r="D3747" s="583"/>
    </row>
    <row r="3748" spans="4:4">
      <c r="D3748" s="583"/>
    </row>
    <row r="3749" spans="4:4">
      <c r="D3749" s="583"/>
    </row>
    <row r="3750" spans="4:4">
      <c r="D3750" s="583"/>
    </row>
    <row r="3751" spans="4:4">
      <c r="D3751" s="583"/>
    </row>
    <row r="3752" spans="4:4">
      <c r="D3752" s="583"/>
    </row>
    <row r="3753" spans="4:4">
      <c r="D3753" s="583"/>
    </row>
    <row r="3754" spans="4:4">
      <c r="D3754" s="583"/>
    </row>
    <row r="3755" spans="4:4">
      <c r="D3755" s="583"/>
    </row>
    <row r="3756" spans="4:4">
      <c r="D3756" s="583"/>
    </row>
    <row r="3757" spans="4:4">
      <c r="D3757" s="583"/>
    </row>
    <row r="3758" spans="4:4">
      <c r="D3758" s="583"/>
    </row>
    <row r="3759" spans="4:4">
      <c r="D3759" s="583"/>
    </row>
    <row r="3760" spans="4:4">
      <c r="D3760" s="583"/>
    </row>
    <row r="3761" spans="4:4">
      <c r="D3761" s="583"/>
    </row>
    <row r="3762" spans="4:4">
      <c r="D3762" s="583"/>
    </row>
    <row r="3763" spans="4:4">
      <c r="D3763" s="583"/>
    </row>
    <row r="3764" spans="4:4">
      <c r="D3764" s="583"/>
    </row>
    <row r="3765" spans="4:4">
      <c r="D3765" s="583"/>
    </row>
    <row r="3766" spans="4:4">
      <c r="D3766" s="583"/>
    </row>
    <row r="3767" spans="4:4">
      <c r="D3767" s="583"/>
    </row>
    <row r="3768" spans="4:4">
      <c r="D3768" s="583"/>
    </row>
    <row r="3769" spans="4:4">
      <c r="D3769" s="583"/>
    </row>
    <row r="3770" spans="4:4">
      <c r="D3770" s="583"/>
    </row>
    <row r="3771" spans="4:4">
      <c r="D3771" s="583"/>
    </row>
    <row r="3772" spans="4:4">
      <c r="D3772" s="583"/>
    </row>
    <row r="3773" spans="4:4">
      <c r="D3773" s="583"/>
    </row>
    <row r="3774" spans="4:4">
      <c r="D3774" s="583"/>
    </row>
    <row r="3775" spans="4:4">
      <c r="D3775" s="583"/>
    </row>
    <row r="3776" spans="4:4">
      <c r="D3776" s="583"/>
    </row>
    <row r="3777" spans="4:4">
      <c r="D3777" s="583"/>
    </row>
    <row r="3778" spans="4:4">
      <c r="D3778" s="583"/>
    </row>
    <row r="3779" spans="4:4">
      <c r="D3779" s="583"/>
    </row>
    <row r="3780" spans="4:4">
      <c r="D3780" s="583"/>
    </row>
    <row r="3781" spans="4:4">
      <c r="D3781" s="583"/>
    </row>
    <row r="3782" spans="4:4">
      <c r="D3782" s="583"/>
    </row>
    <row r="3783" spans="4:4">
      <c r="D3783" s="583"/>
    </row>
    <row r="3784" spans="4:4">
      <c r="D3784" s="583"/>
    </row>
    <row r="3785" spans="4:4">
      <c r="D3785" s="583"/>
    </row>
    <row r="3786" spans="4:4">
      <c r="D3786" s="583"/>
    </row>
    <row r="3787" spans="4:4">
      <c r="D3787" s="583"/>
    </row>
    <row r="3788" spans="4:4">
      <c r="D3788" s="583"/>
    </row>
    <row r="3789" spans="4:4">
      <c r="D3789" s="583"/>
    </row>
    <row r="3790" spans="4:4">
      <c r="D3790" s="583"/>
    </row>
    <row r="3791" spans="4:4">
      <c r="D3791" s="583"/>
    </row>
    <row r="3792" spans="4:4">
      <c r="D3792" s="583"/>
    </row>
    <row r="3793" spans="4:4">
      <c r="D3793" s="583"/>
    </row>
    <row r="3794" spans="4:4">
      <c r="D3794" s="583"/>
    </row>
    <row r="3795" spans="4:4">
      <c r="D3795" s="583"/>
    </row>
    <row r="3796" spans="4:4">
      <c r="D3796" s="583"/>
    </row>
    <row r="3797" spans="4:4">
      <c r="D3797" s="583"/>
    </row>
    <row r="3798" spans="4:4">
      <c r="D3798" s="583"/>
    </row>
    <row r="3799" spans="4:4">
      <c r="D3799" s="583"/>
    </row>
    <row r="3800" spans="4:4">
      <c r="D3800" s="583"/>
    </row>
    <row r="3801" spans="4:4">
      <c r="D3801" s="583"/>
    </row>
    <row r="3802" spans="4:4">
      <c r="D3802" s="583"/>
    </row>
    <row r="3803" spans="4:4">
      <c r="D3803" s="583"/>
    </row>
    <row r="3804" spans="4:4">
      <c r="D3804" s="583"/>
    </row>
    <row r="3805" spans="4:4">
      <c r="D3805" s="583"/>
    </row>
    <row r="3806" spans="4:4">
      <c r="D3806" s="583"/>
    </row>
    <row r="3807" spans="4:4">
      <c r="D3807" s="583"/>
    </row>
    <row r="3808" spans="4:4">
      <c r="D3808" s="583"/>
    </row>
    <row r="3809" spans="4:4">
      <c r="D3809" s="583"/>
    </row>
    <row r="3810" spans="4:4">
      <c r="D3810" s="583"/>
    </row>
    <row r="3811" spans="4:4">
      <c r="D3811" s="583"/>
    </row>
    <row r="3812" spans="4:4">
      <c r="D3812" s="583"/>
    </row>
    <row r="3813" spans="4:4">
      <c r="D3813" s="583"/>
    </row>
    <row r="3814" spans="4:4">
      <c r="D3814" s="583"/>
    </row>
    <row r="3815" spans="4:4">
      <c r="D3815" s="583"/>
    </row>
    <row r="3816" spans="4:4">
      <c r="D3816" s="583"/>
    </row>
    <row r="3817" spans="4:4">
      <c r="D3817" s="583"/>
    </row>
    <row r="3818" spans="4:4">
      <c r="D3818" s="583"/>
    </row>
    <row r="3819" spans="4:4">
      <c r="D3819" s="583"/>
    </row>
    <row r="3820" spans="4:4">
      <c r="D3820" s="583"/>
    </row>
    <row r="3821" spans="4:4">
      <c r="D3821" s="583"/>
    </row>
    <row r="3822" spans="4:4">
      <c r="D3822" s="583"/>
    </row>
    <row r="3823" spans="4:4">
      <c r="D3823" s="583"/>
    </row>
    <row r="3824" spans="4:4">
      <c r="D3824" s="583"/>
    </row>
    <row r="3825" spans="4:4">
      <c r="D3825" s="583"/>
    </row>
    <row r="3826" spans="4:4">
      <c r="D3826" s="583"/>
    </row>
    <row r="3827" spans="4:4">
      <c r="D3827" s="583"/>
    </row>
    <row r="3828" spans="4:4">
      <c r="D3828" s="583"/>
    </row>
    <row r="3829" spans="4:4">
      <c r="D3829" s="583"/>
    </row>
    <row r="3830" spans="4:4">
      <c r="D3830" s="583"/>
    </row>
    <row r="3831" spans="4:4">
      <c r="D3831" s="583"/>
    </row>
    <row r="3832" spans="4:4">
      <c r="D3832" s="583"/>
    </row>
    <row r="3833" spans="4:4">
      <c r="D3833" s="583"/>
    </row>
    <row r="3834" spans="4:4">
      <c r="D3834" s="583"/>
    </row>
    <row r="3835" spans="4:4">
      <c r="D3835" s="583"/>
    </row>
    <row r="3836" spans="4:4">
      <c r="D3836" s="583"/>
    </row>
    <row r="3837" spans="4:4">
      <c r="D3837" s="583"/>
    </row>
    <row r="3838" spans="4:4">
      <c r="D3838" s="583"/>
    </row>
    <row r="3839" spans="4:4">
      <c r="D3839" s="583"/>
    </row>
    <row r="3840" spans="4:4">
      <c r="D3840" s="583"/>
    </row>
    <row r="3841" spans="4:4">
      <c r="D3841" s="583"/>
    </row>
    <row r="3842" spans="4:4">
      <c r="D3842" s="583"/>
    </row>
    <row r="3843" spans="4:4">
      <c r="D3843" s="583"/>
    </row>
    <row r="3844" spans="4:4">
      <c r="D3844" s="583"/>
    </row>
    <row r="3845" spans="4:4">
      <c r="D3845" s="583"/>
    </row>
    <row r="3846" spans="4:4">
      <c r="D3846" s="583"/>
    </row>
    <row r="3847" spans="4:4">
      <c r="D3847" s="583"/>
    </row>
    <row r="3848" spans="4:4">
      <c r="D3848" s="583"/>
    </row>
    <row r="3849" spans="4:4">
      <c r="D3849" s="583"/>
    </row>
    <row r="3850" spans="4:4">
      <c r="D3850" s="583"/>
    </row>
    <row r="3851" spans="4:4">
      <c r="D3851" s="583"/>
    </row>
    <row r="3852" spans="4:4">
      <c r="D3852" s="583"/>
    </row>
    <row r="3853" spans="4:4">
      <c r="D3853" s="583"/>
    </row>
    <row r="3854" spans="4:4">
      <c r="D3854" s="583"/>
    </row>
    <row r="3855" spans="4:4">
      <c r="D3855" s="583"/>
    </row>
    <row r="3856" spans="4:4">
      <c r="D3856" s="583"/>
    </row>
    <row r="3857" spans="4:4">
      <c r="D3857" s="583"/>
    </row>
    <row r="3858" spans="4:4">
      <c r="D3858" s="583"/>
    </row>
    <row r="3859" spans="4:4">
      <c r="D3859" s="583"/>
    </row>
    <row r="3860" spans="4:4">
      <c r="D3860" s="583"/>
    </row>
    <row r="3861" spans="4:4">
      <c r="D3861" s="583"/>
    </row>
    <row r="3862" spans="4:4">
      <c r="D3862" s="583"/>
    </row>
    <row r="3863" spans="4:4">
      <c r="D3863" s="583"/>
    </row>
    <row r="3864" spans="4:4">
      <c r="D3864" s="583"/>
    </row>
    <row r="3865" spans="4:4">
      <c r="D3865" s="583"/>
    </row>
    <row r="3866" spans="4:4">
      <c r="D3866" s="583"/>
    </row>
    <row r="3867" spans="4:4">
      <c r="D3867" s="583"/>
    </row>
    <row r="3868" spans="4:4">
      <c r="D3868" s="583"/>
    </row>
    <row r="3869" spans="4:4">
      <c r="D3869" s="583"/>
    </row>
    <row r="3870" spans="4:4">
      <c r="D3870" s="583"/>
    </row>
    <row r="3871" spans="4:4">
      <c r="D3871" s="583"/>
    </row>
    <row r="3872" spans="4:4">
      <c r="D3872" s="583"/>
    </row>
    <row r="3873" spans="4:4">
      <c r="D3873" s="583"/>
    </row>
    <row r="3874" spans="4:4">
      <c r="D3874" s="583"/>
    </row>
    <row r="3875" spans="4:4">
      <c r="D3875" s="583"/>
    </row>
    <row r="3876" spans="4:4">
      <c r="D3876" s="583"/>
    </row>
    <row r="3877" spans="4:4">
      <c r="D3877" s="583"/>
    </row>
    <row r="3878" spans="4:4">
      <c r="D3878" s="583"/>
    </row>
    <row r="3879" spans="4:4">
      <c r="D3879" s="583"/>
    </row>
    <row r="3880" spans="4:4">
      <c r="D3880" s="583"/>
    </row>
    <row r="3881" spans="4:4">
      <c r="D3881" s="583"/>
    </row>
    <row r="3882" spans="4:4">
      <c r="D3882" s="583"/>
    </row>
    <row r="3883" spans="4:4">
      <c r="D3883" s="583"/>
    </row>
    <row r="3884" spans="4:4">
      <c r="D3884" s="583"/>
    </row>
    <row r="3885" spans="4:4">
      <c r="D3885" s="583"/>
    </row>
    <row r="3886" spans="4:4">
      <c r="D3886" s="583"/>
    </row>
    <row r="3887" spans="4:4">
      <c r="D3887" s="583"/>
    </row>
    <row r="3888" spans="4:4">
      <c r="D3888" s="583"/>
    </row>
    <row r="3889" spans="4:4">
      <c r="D3889" s="583"/>
    </row>
    <row r="3890" spans="4:4">
      <c r="D3890" s="583"/>
    </row>
    <row r="3891" spans="4:4">
      <c r="D3891" s="583"/>
    </row>
    <row r="3892" spans="4:4">
      <c r="D3892" s="583"/>
    </row>
    <row r="3893" spans="4:4">
      <c r="D3893" s="583"/>
    </row>
    <row r="3894" spans="4:4">
      <c r="D3894" s="583"/>
    </row>
    <row r="3895" spans="4:4">
      <c r="D3895" s="583"/>
    </row>
    <row r="3896" spans="4:4">
      <c r="D3896" s="583"/>
    </row>
    <row r="3897" spans="4:4">
      <c r="D3897" s="583"/>
    </row>
    <row r="3898" spans="4:4">
      <c r="D3898" s="583"/>
    </row>
    <row r="3899" spans="4:4">
      <c r="D3899" s="583"/>
    </row>
    <row r="3900" spans="4:4">
      <c r="D3900" s="583"/>
    </row>
    <row r="3901" spans="4:4">
      <c r="D3901" s="583"/>
    </row>
    <row r="3902" spans="4:4">
      <c r="D3902" s="583"/>
    </row>
    <row r="3903" spans="4:4">
      <c r="D3903" s="583"/>
    </row>
    <row r="3904" spans="4:4">
      <c r="D3904" s="583"/>
    </row>
    <row r="3905" spans="4:4">
      <c r="D3905" s="583"/>
    </row>
    <row r="3906" spans="4:4">
      <c r="D3906" s="583"/>
    </row>
    <row r="3907" spans="4:4">
      <c r="D3907" s="583"/>
    </row>
    <row r="3908" spans="4:4">
      <c r="D3908" s="583"/>
    </row>
    <row r="3909" spans="4:4">
      <c r="D3909" s="583"/>
    </row>
    <row r="3910" spans="4:4">
      <c r="D3910" s="583"/>
    </row>
    <row r="3911" spans="4:4">
      <c r="D3911" s="583"/>
    </row>
    <row r="3912" spans="4:4">
      <c r="D3912" s="583"/>
    </row>
    <row r="3913" spans="4:4">
      <c r="D3913" s="583"/>
    </row>
    <row r="3914" spans="4:4">
      <c r="D3914" s="583"/>
    </row>
    <row r="3915" spans="4:4">
      <c r="D3915" s="583"/>
    </row>
    <row r="3916" spans="4:4">
      <c r="D3916" s="583"/>
    </row>
    <row r="3917" spans="4:4">
      <c r="D3917" s="583"/>
    </row>
    <row r="3918" spans="4:4">
      <c r="D3918" s="583"/>
    </row>
    <row r="3919" spans="4:4">
      <c r="D3919" s="583"/>
    </row>
    <row r="3920" spans="4:4">
      <c r="D3920" s="583"/>
    </row>
    <row r="3921" spans="4:4">
      <c r="D3921" s="583"/>
    </row>
    <row r="3922" spans="4:4">
      <c r="D3922" s="583"/>
    </row>
    <row r="3923" spans="4:4">
      <c r="D3923" s="583"/>
    </row>
    <row r="3924" spans="4:4">
      <c r="D3924" s="583"/>
    </row>
    <row r="3925" spans="4:4">
      <c r="D3925" s="583"/>
    </row>
    <row r="3926" spans="4:4">
      <c r="D3926" s="583"/>
    </row>
    <row r="3927" spans="4:4">
      <c r="D3927" s="583"/>
    </row>
    <row r="3928" spans="4:4">
      <c r="D3928" s="583"/>
    </row>
    <row r="3929" spans="4:4">
      <c r="D3929" s="583"/>
    </row>
    <row r="3930" spans="4:4">
      <c r="D3930" s="583"/>
    </row>
    <row r="3931" spans="4:4">
      <c r="D3931" s="583"/>
    </row>
    <row r="3932" spans="4:4">
      <c r="D3932" s="583"/>
    </row>
    <row r="3933" spans="4:4">
      <c r="D3933" s="583"/>
    </row>
    <row r="3934" spans="4:4">
      <c r="D3934" s="583"/>
    </row>
    <row r="3935" spans="4:4">
      <c r="D3935" s="583"/>
    </row>
    <row r="3936" spans="4:4">
      <c r="D3936" s="583"/>
    </row>
    <row r="3937" spans="4:4">
      <c r="D3937" s="583"/>
    </row>
    <row r="3938" spans="4:4">
      <c r="D3938" s="583"/>
    </row>
    <row r="3939" spans="4:4">
      <c r="D3939" s="583"/>
    </row>
    <row r="3940" spans="4:4">
      <c r="D3940" s="583"/>
    </row>
    <row r="3941" spans="4:4">
      <c r="D3941" s="583"/>
    </row>
    <row r="3942" spans="4:4">
      <c r="D3942" s="583"/>
    </row>
    <row r="3943" spans="4:4">
      <c r="D3943" s="583"/>
    </row>
    <row r="3944" spans="4:4">
      <c r="D3944" s="583"/>
    </row>
    <row r="3945" spans="4:4">
      <c r="D3945" s="583"/>
    </row>
    <row r="3946" spans="4:4">
      <c r="D3946" s="583"/>
    </row>
    <row r="3947" spans="4:4">
      <c r="D3947" s="583"/>
    </row>
    <row r="3948" spans="4:4">
      <c r="D3948" s="583"/>
    </row>
    <row r="3949" spans="4:4">
      <c r="D3949" s="583"/>
    </row>
    <row r="3950" spans="4:4">
      <c r="D3950" s="583"/>
    </row>
    <row r="3951" spans="4:4">
      <c r="D3951" s="583"/>
    </row>
    <row r="3952" spans="4:4">
      <c r="D3952" s="583"/>
    </row>
    <row r="3953" spans="4:4">
      <c r="D3953" s="583"/>
    </row>
    <row r="3954" spans="4:4">
      <c r="D3954" s="583"/>
    </row>
    <row r="3955" spans="4:4">
      <c r="D3955" s="583"/>
    </row>
    <row r="3956" spans="4:4">
      <c r="D3956" s="583"/>
    </row>
    <row r="3957" spans="4:4">
      <c r="D3957" s="583"/>
    </row>
    <row r="3958" spans="4:4">
      <c r="D3958" s="583"/>
    </row>
    <row r="3959" spans="4:4">
      <c r="D3959" s="583"/>
    </row>
    <row r="3960" spans="4:4">
      <c r="D3960" s="583"/>
    </row>
    <row r="3961" spans="4:4">
      <c r="D3961" s="583"/>
    </row>
    <row r="3962" spans="4:4">
      <c r="D3962" s="583"/>
    </row>
    <row r="3963" spans="4:4">
      <c r="D3963" s="583"/>
    </row>
    <row r="3964" spans="4:4">
      <c r="D3964" s="583"/>
    </row>
    <row r="3965" spans="4:4">
      <c r="D3965" s="583"/>
    </row>
    <row r="3966" spans="4:4">
      <c r="D3966" s="583"/>
    </row>
    <row r="3967" spans="4:4">
      <c r="D3967" s="583"/>
    </row>
    <row r="3968" spans="4:4">
      <c r="D3968" s="583"/>
    </row>
    <row r="3969" spans="4:4">
      <c r="D3969" s="583"/>
    </row>
    <row r="3970" spans="4:4">
      <c r="D3970" s="583"/>
    </row>
    <row r="3971" spans="4:4">
      <c r="D3971" s="583"/>
    </row>
    <row r="3972" spans="4:4">
      <c r="D3972" s="583"/>
    </row>
    <row r="3973" spans="4:4">
      <c r="D3973" s="583"/>
    </row>
    <row r="3974" spans="4:4">
      <c r="D3974" s="583"/>
    </row>
    <row r="3975" spans="4:4">
      <c r="D3975" s="583"/>
    </row>
    <row r="3976" spans="4:4">
      <c r="D3976" s="583"/>
    </row>
    <row r="3977" spans="4:4">
      <c r="D3977" s="583"/>
    </row>
    <row r="3978" spans="4:4">
      <c r="D3978" s="583"/>
    </row>
    <row r="3979" spans="4:4">
      <c r="D3979" s="583"/>
    </row>
    <row r="3980" spans="4:4">
      <c r="D3980" s="583"/>
    </row>
    <row r="3981" spans="4:4">
      <c r="D3981" s="583"/>
    </row>
    <row r="3982" spans="4:4">
      <c r="D3982" s="583"/>
    </row>
    <row r="3983" spans="4:4">
      <c r="D3983" s="583"/>
    </row>
    <row r="3984" spans="4:4">
      <c r="D3984" s="583"/>
    </row>
    <row r="3985" spans="4:4">
      <c r="D3985" s="583"/>
    </row>
    <row r="3986" spans="4:4">
      <c r="D3986" s="583"/>
    </row>
    <row r="3987" spans="4:4">
      <c r="D3987" s="583"/>
    </row>
    <row r="3988" spans="4:4">
      <c r="D3988" s="583"/>
    </row>
    <row r="3989" spans="4:4">
      <c r="D3989" s="583"/>
    </row>
    <row r="3990" spans="4:4">
      <c r="D3990" s="583"/>
    </row>
    <row r="3991" spans="4:4">
      <c r="D3991" s="583"/>
    </row>
    <row r="3992" spans="4:4">
      <c r="D3992" s="583"/>
    </row>
    <row r="3993" spans="4:4">
      <c r="D3993" s="583"/>
    </row>
    <row r="3994" spans="4:4">
      <c r="D3994" s="583"/>
    </row>
    <row r="3995" spans="4:4">
      <c r="D3995" s="583"/>
    </row>
    <row r="3996" spans="4:4">
      <c r="D3996" s="583"/>
    </row>
    <row r="3997" spans="4:4">
      <c r="D3997" s="583"/>
    </row>
    <row r="3998" spans="4:4">
      <c r="D3998" s="583"/>
    </row>
    <row r="3999" spans="4:4">
      <c r="D3999" s="583"/>
    </row>
    <row r="4000" spans="4:4">
      <c r="D4000" s="583"/>
    </row>
    <row r="4001" spans="4:4">
      <c r="D4001" s="583"/>
    </row>
    <row r="4002" spans="4:4">
      <c r="D4002" s="583"/>
    </row>
    <row r="4003" spans="4:4">
      <c r="D4003" s="583"/>
    </row>
    <row r="4004" spans="4:4">
      <c r="D4004" s="583"/>
    </row>
    <row r="4005" spans="4:4">
      <c r="D4005" s="583"/>
    </row>
    <row r="4006" spans="4:4">
      <c r="D4006" s="583"/>
    </row>
    <row r="4007" spans="4:4">
      <c r="D4007" s="583"/>
    </row>
    <row r="4008" spans="4:4">
      <c r="D4008" s="583"/>
    </row>
    <row r="4009" spans="4:4">
      <c r="D4009" s="583"/>
    </row>
    <row r="4010" spans="4:4">
      <c r="D4010" s="583"/>
    </row>
    <row r="4011" spans="4:4">
      <c r="D4011" s="583"/>
    </row>
    <row r="4012" spans="4:4">
      <c r="D4012" s="583"/>
    </row>
    <row r="4013" spans="4:4">
      <c r="D4013" s="583"/>
    </row>
    <row r="4014" spans="4:4">
      <c r="D4014" s="583"/>
    </row>
    <row r="4015" spans="4:4">
      <c r="D4015" s="583"/>
    </row>
    <row r="4016" spans="4:4">
      <c r="D4016" s="583"/>
    </row>
    <row r="4017" spans="4:4">
      <c r="D4017" s="583"/>
    </row>
    <row r="4018" spans="4:4">
      <c r="D4018" s="583"/>
    </row>
    <row r="4019" spans="4:4">
      <c r="D4019" s="583"/>
    </row>
    <row r="4020" spans="4:4">
      <c r="D4020" s="583"/>
    </row>
    <row r="4021" spans="4:4">
      <c r="D4021" s="583"/>
    </row>
    <row r="4022" spans="4:4">
      <c r="D4022" s="583"/>
    </row>
    <row r="4023" spans="4:4">
      <c r="D4023" s="583"/>
    </row>
    <row r="4024" spans="4:4">
      <c r="D4024" s="583"/>
    </row>
    <row r="4025" spans="4:4">
      <c r="D4025" s="583"/>
    </row>
    <row r="4026" spans="4:4">
      <c r="D4026" s="583"/>
    </row>
    <row r="4027" spans="4:4">
      <c r="D4027" s="583"/>
    </row>
    <row r="4028" spans="4:4">
      <c r="D4028" s="583"/>
    </row>
    <row r="4029" spans="4:4">
      <c r="D4029" s="583"/>
    </row>
    <row r="4030" spans="4:4">
      <c r="D4030" s="583"/>
    </row>
    <row r="4031" spans="4:4">
      <c r="D4031" s="583"/>
    </row>
    <row r="4032" spans="4:4">
      <c r="D4032" s="583"/>
    </row>
    <row r="4033" spans="4:4">
      <c r="D4033" s="583"/>
    </row>
    <row r="4034" spans="4:4">
      <c r="D4034" s="583"/>
    </row>
    <row r="4035" spans="4:4">
      <c r="D4035" s="583"/>
    </row>
    <row r="4036" spans="4:4">
      <c r="D4036" s="583"/>
    </row>
    <row r="4037" spans="4:4">
      <c r="D4037" s="583"/>
    </row>
    <row r="4038" spans="4:4">
      <c r="D4038" s="583"/>
    </row>
    <row r="4039" spans="4:4">
      <c r="D4039" s="583"/>
    </row>
    <row r="4040" spans="4:4">
      <c r="D4040" s="583"/>
    </row>
    <row r="4041" spans="4:4">
      <c r="D4041" s="583"/>
    </row>
    <row r="4042" spans="4:4">
      <c r="D4042" s="583"/>
    </row>
    <row r="4043" spans="4:4">
      <c r="D4043" s="583"/>
    </row>
    <row r="4044" spans="4:4">
      <c r="D4044" s="583"/>
    </row>
    <row r="4045" spans="4:4">
      <c r="D4045" s="583"/>
    </row>
    <row r="4046" spans="4:4">
      <c r="D4046" s="583"/>
    </row>
    <row r="4047" spans="4:4">
      <c r="D4047" s="583"/>
    </row>
    <row r="4048" spans="4:4">
      <c r="D4048" s="583"/>
    </row>
    <row r="4049" spans="4:4">
      <c r="D4049" s="583"/>
    </row>
    <row r="4050" spans="4:4">
      <c r="D4050" s="583"/>
    </row>
    <row r="4051" spans="4:4">
      <c r="D4051" s="583"/>
    </row>
    <row r="4052" spans="4:4">
      <c r="D4052" s="583"/>
    </row>
    <row r="4053" spans="4:4">
      <c r="D4053" s="583"/>
    </row>
    <row r="4054" spans="4:4">
      <c r="D4054" s="583"/>
    </row>
    <row r="4055" spans="4:4">
      <c r="D4055" s="583"/>
    </row>
    <row r="4056" spans="4:4">
      <c r="D4056" s="583"/>
    </row>
    <row r="4057" spans="4:4">
      <c r="D4057" s="583"/>
    </row>
    <row r="4058" spans="4:4">
      <c r="D4058" s="583"/>
    </row>
    <row r="4059" spans="4:4">
      <c r="D4059" s="583"/>
    </row>
    <row r="4060" spans="4:4">
      <c r="D4060" s="583"/>
    </row>
    <row r="4061" spans="4:4">
      <c r="D4061" s="583"/>
    </row>
    <row r="4062" spans="4:4">
      <c r="D4062" s="583"/>
    </row>
    <row r="4063" spans="4:4">
      <c r="D4063" s="583"/>
    </row>
    <row r="4064" spans="4:4">
      <c r="D4064" s="583"/>
    </row>
    <row r="4065" spans="4:4">
      <c r="D4065" s="583"/>
    </row>
    <row r="4066" spans="4:4">
      <c r="D4066" s="583"/>
    </row>
    <row r="4067" spans="4:4">
      <c r="D4067" s="583"/>
    </row>
    <row r="4068" spans="4:4">
      <c r="D4068" s="583"/>
    </row>
    <row r="4069" spans="4:4">
      <c r="D4069" s="583"/>
    </row>
    <row r="4070" spans="4:4">
      <c r="D4070" s="583"/>
    </row>
    <row r="4071" spans="4:4">
      <c r="D4071" s="583"/>
    </row>
    <row r="4072" spans="4:4">
      <c r="D4072" s="583"/>
    </row>
    <row r="4073" spans="4:4">
      <c r="D4073" s="583"/>
    </row>
    <row r="4074" spans="4:4">
      <c r="D4074" s="583"/>
    </row>
    <row r="4075" spans="4:4">
      <c r="D4075" s="583"/>
    </row>
    <row r="4076" spans="4:4">
      <c r="D4076" s="583"/>
    </row>
    <row r="4077" spans="4:4">
      <c r="D4077" s="583"/>
    </row>
    <row r="4078" spans="4:4">
      <c r="D4078" s="583"/>
    </row>
    <row r="4079" spans="4:4">
      <c r="D4079" s="583"/>
    </row>
    <row r="4080" spans="4:4">
      <c r="D4080" s="583"/>
    </row>
    <row r="4081" spans="4:4">
      <c r="D4081" s="583"/>
    </row>
    <row r="4082" spans="4:4">
      <c r="D4082" s="583"/>
    </row>
    <row r="4083" spans="4:4">
      <c r="D4083" s="583"/>
    </row>
    <row r="4084" spans="4:4">
      <c r="D4084" s="583"/>
    </row>
    <row r="4085" spans="4:4">
      <c r="D4085" s="583"/>
    </row>
    <row r="4086" spans="4:4">
      <c r="D4086" s="583"/>
    </row>
    <row r="4087" spans="4:4">
      <c r="D4087" s="583"/>
    </row>
    <row r="4088" spans="4:4">
      <c r="D4088" s="583"/>
    </row>
    <row r="4089" spans="4:4">
      <c r="D4089" s="583"/>
    </row>
    <row r="4090" spans="4:4">
      <c r="D4090" s="583"/>
    </row>
    <row r="4091" spans="4:4">
      <c r="D4091" s="583"/>
    </row>
    <row r="4092" spans="4:4">
      <c r="D4092" s="583"/>
    </row>
    <row r="4093" spans="4:4">
      <c r="D4093" s="583"/>
    </row>
    <row r="4094" spans="4:4">
      <c r="D4094" s="583"/>
    </row>
    <row r="4095" spans="4:4">
      <c r="D4095" s="583"/>
    </row>
    <row r="4096" spans="4:4">
      <c r="D4096" s="583"/>
    </row>
    <row r="4097" spans="4:4">
      <c r="D4097" s="583"/>
    </row>
    <row r="4098" spans="4:4">
      <c r="D4098" s="583"/>
    </row>
    <row r="4099" spans="4:4">
      <c r="D4099" s="583"/>
    </row>
    <row r="4100" spans="4:4">
      <c r="D4100" s="583"/>
    </row>
    <row r="4101" spans="4:4">
      <c r="D4101" s="583"/>
    </row>
    <row r="4102" spans="4:4">
      <c r="D4102" s="583"/>
    </row>
    <row r="4103" spans="4:4">
      <c r="D4103" s="583"/>
    </row>
    <row r="4104" spans="4:4">
      <c r="D4104" s="583"/>
    </row>
    <row r="4105" spans="4:4">
      <c r="D4105" s="583"/>
    </row>
    <row r="4106" spans="4:4">
      <c r="D4106" s="583"/>
    </row>
    <row r="4107" spans="4:4">
      <c r="D4107" s="583"/>
    </row>
    <row r="4108" spans="4:4">
      <c r="D4108" s="583"/>
    </row>
    <row r="4109" spans="4:4">
      <c r="D4109" s="583"/>
    </row>
    <row r="4110" spans="4:4">
      <c r="D4110" s="583"/>
    </row>
    <row r="4111" spans="4:4">
      <c r="D4111" s="583"/>
    </row>
    <row r="4112" spans="4:4">
      <c r="D4112" s="583"/>
    </row>
    <row r="4113" spans="4:4">
      <c r="D4113" s="583"/>
    </row>
    <row r="4114" spans="4:4">
      <c r="D4114" s="583"/>
    </row>
    <row r="4115" spans="4:4">
      <c r="D4115" s="583"/>
    </row>
    <row r="4116" spans="4:4">
      <c r="D4116" s="583"/>
    </row>
    <row r="4117" spans="4:4">
      <c r="D4117" s="583"/>
    </row>
    <row r="4118" spans="4:4">
      <c r="D4118" s="583"/>
    </row>
    <row r="4119" spans="4:4">
      <c r="D4119" s="583"/>
    </row>
    <row r="4120" spans="4:4">
      <c r="D4120" s="583"/>
    </row>
    <row r="4121" spans="4:4">
      <c r="D4121" s="583"/>
    </row>
    <row r="4122" spans="4:4">
      <c r="D4122" s="583"/>
    </row>
    <row r="4123" spans="4:4">
      <c r="D4123" s="583"/>
    </row>
    <row r="4124" spans="4:4">
      <c r="D4124" s="583"/>
    </row>
    <row r="4125" spans="4:4">
      <c r="D4125" s="583"/>
    </row>
    <row r="4126" spans="4:4">
      <c r="D4126" s="583"/>
    </row>
    <row r="4127" spans="4:4">
      <c r="D4127" s="583"/>
    </row>
    <row r="4128" spans="4:4">
      <c r="D4128" s="583"/>
    </row>
    <row r="4129" spans="4:4">
      <c r="D4129" s="583"/>
    </row>
    <row r="4130" spans="4:4">
      <c r="D4130" s="583"/>
    </row>
    <row r="4131" spans="4:4">
      <c r="D4131" s="583"/>
    </row>
    <row r="4132" spans="4:4">
      <c r="D4132" s="583"/>
    </row>
    <row r="4133" spans="4:4">
      <c r="D4133" s="583"/>
    </row>
    <row r="4134" spans="4:4">
      <c r="D4134" s="583"/>
    </row>
    <row r="4135" spans="4:4">
      <c r="D4135" s="583"/>
    </row>
    <row r="4136" spans="4:4">
      <c r="D4136" s="583"/>
    </row>
    <row r="4137" spans="4:4">
      <c r="D4137" s="583"/>
    </row>
    <row r="4138" spans="4:4">
      <c r="D4138" s="583"/>
    </row>
    <row r="4139" spans="4:4">
      <c r="D4139" s="583"/>
    </row>
    <row r="4140" spans="4:4">
      <c r="D4140" s="583"/>
    </row>
    <row r="4141" spans="4:4">
      <c r="D4141" s="583"/>
    </row>
    <row r="4142" spans="4:4">
      <c r="D4142" s="583"/>
    </row>
    <row r="4143" spans="4:4">
      <c r="D4143" s="583"/>
    </row>
    <row r="4144" spans="4:4">
      <c r="D4144" s="583"/>
    </row>
    <row r="4145" spans="4:4">
      <c r="D4145" s="583"/>
    </row>
    <row r="4146" spans="4:4">
      <c r="D4146" s="583"/>
    </row>
    <row r="4147" spans="4:4">
      <c r="D4147" s="583"/>
    </row>
    <row r="4148" spans="4:4">
      <c r="D4148" s="583"/>
    </row>
    <row r="4149" spans="4:4">
      <c r="D4149" s="583"/>
    </row>
    <row r="4150" spans="4:4">
      <c r="D4150" s="583"/>
    </row>
    <row r="4151" spans="4:4">
      <c r="D4151" s="583"/>
    </row>
    <row r="4152" spans="4:4">
      <c r="D4152" s="583"/>
    </row>
    <row r="4153" spans="4:4">
      <c r="D4153" s="583"/>
    </row>
    <row r="4154" spans="4:4">
      <c r="D4154" s="583"/>
    </row>
    <row r="4155" spans="4:4">
      <c r="D4155" s="583"/>
    </row>
    <row r="4156" spans="4:4">
      <c r="D4156" s="583"/>
    </row>
    <row r="4157" spans="4:4">
      <c r="D4157" s="583"/>
    </row>
    <row r="4158" spans="4:4">
      <c r="D4158" s="583"/>
    </row>
    <row r="4159" spans="4:4">
      <c r="D4159" s="583"/>
    </row>
    <row r="4160" spans="4:4">
      <c r="D4160" s="583"/>
    </row>
    <row r="4161" spans="4:4">
      <c r="D4161" s="583"/>
    </row>
    <row r="4162" spans="4:4">
      <c r="D4162" s="583"/>
    </row>
    <row r="4163" spans="4:4">
      <c r="D4163" s="583"/>
    </row>
    <row r="4164" spans="4:4">
      <c r="D4164" s="583"/>
    </row>
    <row r="4165" spans="4:4">
      <c r="D4165" s="583"/>
    </row>
    <row r="4166" spans="4:4">
      <c r="D4166" s="583"/>
    </row>
    <row r="4167" spans="4:4">
      <c r="D4167" s="583"/>
    </row>
    <row r="4168" spans="4:4">
      <c r="D4168" s="583"/>
    </row>
    <row r="4169" spans="4:4">
      <c r="D4169" s="583"/>
    </row>
    <row r="4170" spans="4:4">
      <c r="D4170" s="583"/>
    </row>
    <row r="4171" spans="4:4">
      <c r="D4171" s="583"/>
    </row>
    <row r="4172" spans="4:4">
      <c r="D4172" s="583"/>
    </row>
    <row r="4173" spans="4:4">
      <c r="D4173" s="583"/>
    </row>
    <row r="4174" spans="4:4">
      <c r="D4174" s="583"/>
    </row>
    <row r="4175" spans="4:4">
      <c r="D4175" s="583"/>
    </row>
    <row r="4176" spans="4:4">
      <c r="D4176" s="583"/>
    </row>
    <row r="4177" spans="4:4">
      <c r="D4177" s="583"/>
    </row>
    <row r="4178" spans="4:4">
      <c r="D4178" s="583"/>
    </row>
    <row r="4179" spans="4:4">
      <c r="D4179" s="583"/>
    </row>
    <row r="4180" spans="4:4">
      <c r="D4180" s="583"/>
    </row>
    <row r="4181" spans="4:4">
      <c r="D4181" s="583"/>
    </row>
    <row r="4182" spans="4:4">
      <c r="D4182" s="583"/>
    </row>
    <row r="4183" spans="4:4">
      <c r="D4183" s="583"/>
    </row>
    <row r="4184" spans="4:4">
      <c r="D4184" s="583"/>
    </row>
    <row r="4185" spans="4:4">
      <c r="D4185" s="583"/>
    </row>
    <row r="4186" spans="4:4">
      <c r="D4186" s="583"/>
    </row>
    <row r="4187" spans="4:4">
      <c r="D4187" s="583"/>
    </row>
    <row r="4188" spans="4:4">
      <c r="D4188" s="583"/>
    </row>
    <row r="4189" spans="4:4">
      <c r="D4189" s="583"/>
    </row>
    <row r="4190" spans="4:4">
      <c r="D4190" s="583"/>
    </row>
    <row r="4191" spans="4:4">
      <c r="D4191" s="583"/>
    </row>
    <row r="4192" spans="4:4">
      <c r="D4192" s="583"/>
    </row>
    <row r="4193" spans="4:4">
      <c r="D4193" s="583"/>
    </row>
    <row r="4194" spans="4:4">
      <c r="D4194" s="583"/>
    </row>
    <row r="4195" spans="4:4">
      <c r="D4195" s="583"/>
    </row>
    <row r="4196" spans="4:4">
      <c r="D4196" s="583"/>
    </row>
    <row r="4197" spans="4:4">
      <c r="D4197" s="583"/>
    </row>
    <row r="4198" spans="4:4">
      <c r="D4198" s="583"/>
    </row>
    <row r="4199" spans="4:4">
      <c r="D4199" s="583"/>
    </row>
    <row r="4200" spans="4:4">
      <c r="D4200" s="583"/>
    </row>
    <row r="4201" spans="4:4">
      <c r="D4201" s="583"/>
    </row>
    <row r="4202" spans="4:4">
      <c r="D4202" s="583"/>
    </row>
    <row r="4203" spans="4:4">
      <c r="D4203" s="583"/>
    </row>
    <row r="4204" spans="4:4">
      <c r="D4204" s="583"/>
    </row>
    <row r="4205" spans="4:4">
      <c r="D4205" s="583"/>
    </row>
    <row r="4206" spans="4:4">
      <c r="D4206" s="583"/>
    </row>
    <row r="4207" spans="4:4">
      <c r="D4207" s="583"/>
    </row>
    <row r="4208" spans="4:4">
      <c r="D4208" s="583"/>
    </row>
    <row r="4209" spans="4:4">
      <c r="D4209" s="583"/>
    </row>
    <row r="4210" spans="4:4">
      <c r="D4210" s="583"/>
    </row>
    <row r="4211" spans="4:4">
      <c r="D4211" s="583"/>
    </row>
    <row r="4212" spans="4:4">
      <c r="D4212" s="583"/>
    </row>
    <row r="4213" spans="4:4">
      <c r="D4213" s="583"/>
    </row>
    <row r="4214" spans="4:4">
      <c r="D4214" s="583"/>
    </row>
    <row r="4215" spans="4:4">
      <c r="D4215" s="583"/>
    </row>
    <row r="4216" spans="4:4">
      <c r="D4216" s="583"/>
    </row>
    <row r="4217" spans="4:4">
      <c r="D4217" s="583"/>
    </row>
    <row r="4218" spans="4:4">
      <c r="D4218" s="583"/>
    </row>
    <row r="4219" spans="4:4">
      <c r="D4219" s="583"/>
    </row>
    <row r="4220" spans="4:4">
      <c r="D4220" s="583"/>
    </row>
    <row r="4221" spans="4:4">
      <c r="D4221" s="583"/>
    </row>
    <row r="4222" spans="4:4">
      <c r="D4222" s="583"/>
    </row>
    <row r="4223" spans="4:4">
      <c r="D4223" s="583"/>
    </row>
    <row r="4224" spans="4:4">
      <c r="D4224" s="583"/>
    </row>
    <row r="4225" spans="4:4">
      <c r="D4225" s="583"/>
    </row>
    <row r="4226" spans="4:4">
      <c r="D4226" s="583"/>
    </row>
    <row r="4227" spans="4:4">
      <c r="D4227" s="583"/>
    </row>
    <row r="4228" spans="4:4">
      <c r="D4228" s="583"/>
    </row>
    <row r="4229" spans="4:4">
      <c r="D4229" s="583"/>
    </row>
    <row r="4230" spans="4:4">
      <c r="D4230" s="583"/>
    </row>
    <row r="4231" spans="4:4">
      <c r="D4231" s="583"/>
    </row>
    <row r="4232" spans="4:4">
      <c r="D4232" s="583"/>
    </row>
    <row r="4233" spans="4:4">
      <c r="D4233" s="583"/>
    </row>
    <row r="4234" spans="4:4">
      <c r="D4234" s="583"/>
    </row>
    <row r="4235" spans="4:4">
      <c r="D4235" s="583"/>
    </row>
    <row r="4236" spans="4:4">
      <c r="D4236" s="583"/>
    </row>
    <row r="4237" spans="4:4">
      <c r="D4237" s="583"/>
    </row>
    <row r="4238" spans="4:4">
      <c r="D4238" s="583"/>
    </row>
    <row r="4239" spans="4:4">
      <c r="D4239" s="583"/>
    </row>
    <row r="4240" spans="4:4">
      <c r="D4240" s="583"/>
    </row>
    <row r="4241" spans="4:4">
      <c r="D4241" s="583"/>
    </row>
    <row r="4242" spans="4:4">
      <c r="D4242" s="583"/>
    </row>
    <row r="4243" spans="4:4">
      <c r="D4243" s="583"/>
    </row>
    <row r="4244" spans="4:4">
      <c r="D4244" s="583"/>
    </row>
    <row r="4245" spans="4:4">
      <c r="D4245" s="583"/>
    </row>
    <row r="4246" spans="4:4">
      <c r="D4246" s="583"/>
    </row>
    <row r="4247" spans="4:4">
      <c r="D4247" s="583"/>
    </row>
    <row r="4248" spans="4:4">
      <c r="D4248" s="583"/>
    </row>
    <row r="4249" spans="4:4">
      <c r="D4249" s="583"/>
    </row>
    <row r="4250" spans="4:4">
      <c r="D4250" s="583"/>
    </row>
    <row r="4251" spans="4:4">
      <c r="D4251" s="583"/>
    </row>
    <row r="4252" spans="4:4">
      <c r="D4252" s="583"/>
    </row>
    <row r="4253" spans="4:4">
      <c r="D4253" s="583"/>
    </row>
    <row r="4254" spans="4:4">
      <c r="D4254" s="583"/>
    </row>
    <row r="4255" spans="4:4">
      <c r="D4255" s="583"/>
    </row>
    <row r="4256" spans="4:4">
      <c r="D4256" s="583"/>
    </row>
    <row r="4257" spans="4:4">
      <c r="D4257" s="583"/>
    </row>
    <row r="4258" spans="4:4">
      <c r="D4258" s="583"/>
    </row>
    <row r="4259" spans="4:4">
      <c r="D4259" s="583"/>
    </row>
    <row r="4260" spans="4:4">
      <c r="D4260" s="583"/>
    </row>
    <row r="4261" spans="4:4">
      <c r="D4261" s="583"/>
    </row>
    <row r="4262" spans="4:4">
      <c r="D4262" s="583"/>
    </row>
    <row r="4263" spans="4:4">
      <c r="D4263" s="583"/>
    </row>
    <row r="4264" spans="4:4">
      <c r="D4264" s="583"/>
    </row>
    <row r="4265" spans="4:4">
      <c r="D4265" s="583"/>
    </row>
    <row r="4266" spans="4:4">
      <c r="D4266" s="583"/>
    </row>
    <row r="4267" spans="4:4">
      <c r="D4267" s="583"/>
    </row>
    <row r="4268" spans="4:4">
      <c r="D4268" s="583"/>
    </row>
    <row r="4269" spans="4:4">
      <c r="D4269" s="583"/>
    </row>
    <row r="4270" spans="4:4">
      <c r="D4270" s="583"/>
    </row>
    <row r="4271" spans="4:4">
      <c r="D4271" s="583"/>
    </row>
    <row r="4272" spans="4:4">
      <c r="D4272" s="583"/>
    </row>
    <row r="4273" spans="4:4">
      <c r="D4273" s="583"/>
    </row>
    <row r="4274" spans="4:4">
      <c r="D4274" s="583"/>
    </row>
    <row r="4275" spans="4:4">
      <c r="D4275" s="583"/>
    </row>
    <row r="4276" spans="4:4">
      <c r="D4276" s="583"/>
    </row>
    <row r="4277" spans="4:4">
      <c r="D4277" s="583"/>
    </row>
    <row r="4278" spans="4:4">
      <c r="D4278" s="583"/>
    </row>
    <row r="4279" spans="4:4">
      <c r="D4279" s="583"/>
    </row>
    <row r="4280" spans="4:4">
      <c r="D4280" s="583"/>
    </row>
    <row r="4281" spans="4:4">
      <c r="D4281" s="583"/>
    </row>
    <row r="4282" spans="4:4">
      <c r="D4282" s="583"/>
    </row>
    <row r="4283" spans="4:4">
      <c r="D4283" s="583"/>
    </row>
    <row r="4284" spans="4:4">
      <c r="D4284" s="583"/>
    </row>
    <row r="4285" spans="4:4">
      <c r="D4285" s="583"/>
    </row>
    <row r="4286" spans="4:4">
      <c r="D4286" s="583"/>
    </row>
    <row r="4287" spans="4:4">
      <c r="D4287" s="583"/>
    </row>
    <row r="4288" spans="4:4">
      <c r="D4288" s="583"/>
    </row>
    <row r="4289" spans="4:4">
      <c r="D4289" s="583"/>
    </row>
    <row r="4290" spans="4:4">
      <c r="D4290" s="583"/>
    </row>
    <row r="4291" spans="4:4">
      <c r="D4291" s="583"/>
    </row>
    <row r="4292" spans="4:4">
      <c r="D4292" s="583"/>
    </row>
    <row r="4293" spans="4:4">
      <c r="D4293" s="583"/>
    </row>
    <row r="4294" spans="4:4">
      <c r="D4294" s="583"/>
    </row>
    <row r="4295" spans="4:4">
      <c r="D4295" s="583"/>
    </row>
    <row r="4296" spans="4:4">
      <c r="D4296" s="583"/>
    </row>
    <row r="4297" spans="4:4">
      <c r="D4297" s="583"/>
    </row>
    <row r="4298" spans="4:4">
      <c r="D4298" s="583"/>
    </row>
    <row r="4299" spans="4:4">
      <c r="D4299" s="583"/>
    </row>
    <row r="4300" spans="4:4">
      <c r="D4300" s="583"/>
    </row>
    <row r="4301" spans="4:4">
      <c r="D4301" s="583"/>
    </row>
    <row r="4302" spans="4:4">
      <c r="D4302" s="583"/>
    </row>
    <row r="4303" spans="4:4">
      <c r="D4303" s="583"/>
    </row>
    <row r="4304" spans="4:4">
      <c r="D4304" s="583"/>
    </row>
    <row r="4305" spans="4:4">
      <c r="D4305" s="583"/>
    </row>
    <row r="4306" spans="4:4">
      <c r="D4306" s="583"/>
    </row>
    <row r="4307" spans="4:4">
      <c r="D4307" s="583"/>
    </row>
    <row r="4308" spans="4:4">
      <c r="D4308" s="583"/>
    </row>
    <row r="4309" spans="4:4">
      <c r="D4309" s="583"/>
    </row>
    <row r="4310" spans="4:4">
      <c r="D4310" s="583"/>
    </row>
    <row r="4311" spans="4:4">
      <c r="D4311" s="583"/>
    </row>
    <row r="4312" spans="4:4">
      <c r="D4312" s="583"/>
    </row>
    <row r="4313" spans="4:4">
      <c r="D4313" s="583"/>
    </row>
    <row r="4314" spans="4:4">
      <c r="D4314" s="583"/>
    </row>
    <row r="4315" spans="4:4">
      <c r="D4315" s="583"/>
    </row>
    <row r="4316" spans="4:4">
      <c r="D4316" s="583"/>
    </row>
    <row r="4317" spans="4:4">
      <c r="D4317" s="583"/>
    </row>
    <row r="4318" spans="4:4">
      <c r="D4318" s="583"/>
    </row>
    <row r="4319" spans="4:4">
      <c r="D4319" s="583"/>
    </row>
    <row r="4320" spans="4:4">
      <c r="D4320" s="583"/>
    </row>
    <row r="4321" spans="4:4">
      <c r="D4321" s="583"/>
    </row>
    <row r="4322" spans="4:4">
      <c r="D4322" s="583"/>
    </row>
    <row r="4323" spans="4:4">
      <c r="D4323" s="583"/>
    </row>
    <row r="4324" spans="4:4">
      <c r="D4324" s="583"/>
    </row>
    <row r="4325" spans="4:4">
      <c r="D4325" s="583"/>
    </row>
    <row r="4326" spans="4:4">
      <c r="D4326" s="583"/>
    </row>
    <row r="4327" spans="4:4">
      <c r="D4327" s="583"/>
    </row>
    <row r="4328" spans="4:4">
      <c r="D4328" s="583"/>
    </row>
    <row r="4329" spans="4:4">
      <c r="D4329" s="583"/>
    </row>
    <row r="4330" spans="4:4">
      <c r="D4330" s="583"/>
    </row>
    <row r="4331" spans="4:4">
      <c r="D4331" s="583"/>
    </row>
    <row r="4332" spans="4:4">
      <c r="D4332" s="583"/>
    </row>
    <row r="4333" spans="4:4">
      <c r="D4333" s="583"/>
    </row>
    <row r="4334" spans="4:4">
      <c r="D4334" s="583"/>
    </row>
    <row r="4335" spans="4:4">
      <c r="D4335" s="583"/>
    </row>
    <row r="4336" spans="4:4">
      <c r="D4336" s="583"/>
    </row>
    <row r="4337" spans="4:4">
      <c r="D4337" s="583"/>
    </row>
    <row r="4338" spans="4:4">
      <c r="D4338" s="583"/>
    </row>
    <row r="4339" spans="4:4">
      <c r="D4339" s="583"/>
    </row>
    <row r="4340" spans="4:4">
      <c r="D4340" s="583"/>
    </row>
    <row r="4341" spans="4:4">
      <c r="D4341" s="583"/>
    </row>
    <row r="4342" spans="4:4">
      <c r="D4342" s="583"/>
    </row>
    <row r="4343" spans="4:4">
      <c r="D4343" s="583"/>
    </row>
    <row r="4344" spans="4:4">
      <c r="D4344" s="583"/>
    </row>
    <row r="4345" spans="4:4">
      <c r="D4345" s="583"/>
    </row>
    <row r="4346" spans="4:4">
      <c r="D4346" s="583"/>
    </row>
    <row r="4347" spans="4:4">
      <c r="D4347" s="583"/>
    </row>
    <row r="4348" spans="4:4">
      <c r="D4348" s="583"/>
    </row>
    <row r="4349" spans="4:4">
      <c r="D4349" s="583"/>
    </row>
    <row r="4350" spans="4:4">
      <c r="D4350" s="583"/>
    </row>
    <row r="4351" spans="4:4">
      <c r="D4351" s="583"/>
    </row>
    <row r="4352" spans="4:4">
      <c r="D4352" s="583"/>
    </row>
    <row r="4353" spans="4:4">
      <c r="D4353" s="583"/>
    </row>
    <row r="4354" spans="4:4">
      <c r="D4354" s="583"/>
    </row>
    <row r="4355" spans="4:4">
      <c r="D4355" s="583"/>
    </row>
    <row r="4356" spans="4:4">
      <c r="D4356" s="583"/>
    </row>
    <row r="4357" spans="4:4">
      <c r="D4357" s="583"/>
    </row>
    <row r="4358" spans="4:4">
      <c r="D4358" s="583"/>
    </row>
    <row r="4359" spans="4:4">
      <c r="D4359" s="583"/>
    </row>
    <row r="4360" spans="4:4">
      <c r="D4360" s="583"/>
    </row>
    <row r="4361" spans="4:4">
      <c r="D4361" s="583"/>
    </row>
    <row r="4362" spans="4:4">
      <c r="D4362" s="583"/>
    </row>
    <row r="4363" spans="4:4">
      <c r="D4363" s="583"/>
    </row>
    <row r="4364" spans="4:4">
      <c r="D4364" s="583"/>
    </row>
    <row r="4365" spans="4:4">
      <c r="D4365" s="583"/>
    </row>
    <row r="4366" spans="4:4">
      <c r="D4366" s="583"/>
    </row>
    <row r="4367" spans="4:4">
      <c r="D4367" s="583"/>
    </row>
    <row r="4368" spans="4:4">
      <c r="D4368" s="583"/>
    </row>
    <row r="4369" spans="4:4">
      <c r="D4369" s="583"/>
    </row>
    <row r="4370" spans="4:4">
      <c r="D4370" s="583"/>
    </row>
    <row r="4371" spans="4:4">
      <c r="D4371" s="583"/>
    </row>
    <row r="4372" spans="4:4">
      <c r="D4372" s="583"/>
    </row>
    <row r="4373" spans="4:4">
      <c r="D4373" s="583"/>
    </row>
    <row r="4374" spans="4:4">
      <c r="D4374" s="583"/>
    </row>
    <row r="4375" spans="4:4">
      <c r="D4375" s="583"/>
    </row>
    <row r="4376" spans="4:4">
      <c r="D4376" s="583"/>
    </row>
    <row r="4377" spans="4:4">
      <c r="D4377" s="583"/>
    </row>
    <row r="4378" spans="4:4">
      <c r="D4378" s="583"/>
    </row>
    <row r="4379" spans="4:4">
      <c r="D4379" s="583"/>
    </row>
    <row r="4380" spans="4:4">
      <c r="D4380" s="583"/>
    </row>
    <row r="4381" spans="4:4">
      <c r="D4381" s="583"/>
    </row>
    <row r="4382" spans="4:4">
      <c r="D4382" s="583"/>
    </row>
    <row r="4383" spans="4:4">
      <c r="D4383" s="583"/>
    </row>
    <row r="4384" spans="4:4">
      <c r="D4384" s="583"/>
    </row>
    <row r="4385" spans="4:4">
      <c r="D4385" s="583"/>
    </row>
    <row r="4386" spans="4:4">
      <c r="D4386" s="583"/>
    </row>
    <row r="4387" spans="4:4">
      <c r="D4387" s="583"/>
    </row>
    <row r="4388" spans="4:4">
      <c r="D4388" s="583"/>
    </row>
    <row r="4389" spans="4:4">
      <c r="D4389" s="583"/>
    </row>
    <row r="4390" spans="4:4">
      <c r="D4390" s="583"/>
    </row>
    <row r="4391" spans="4:4">
      <c r="D4391" s="583"/>
    </row>
    <row r="4392" spans="4:4">
      <c r="D4392" s="583"/>
    </row>
    <row r="4393" spans="4:4">
      <c r="D4393" s="583"/>
    </row>
    <row r="4394" spans="4:4">
      <c r="D4394" s="583"/>
    </row>
    <row r="4395" spans="4:4">
      <c r="D4395" s="583"/>
    </row>
    <row r="4396" spans="4:4">
      <c r="D4396" s="583"/>
    </row>
    <row r="4397" spans="4:4">
      <c r="D4397" s="583"/>
    </row>
    <row r="4398" spans="4:4">
      <c r="D4398" s="583"/>
    </row>
    <row r="4399" spans="4:4">
      <c r="D4399" s="583"/>
    </row>
    <row r="4400" spans="4:4">
      <c r="D4400" s="583"/>
    </row>
    <row r="4401" spans="4:4">
      <c r="D4401" s="583"/>
    </row>
    <row r="4402" spans="4:4">
      <c r="D4402" s="583"/>
    </row>
    <row r="4403" spans="4:4">
      <c r="D4403" s="583"/>
    </row>
    <row r="4404" spans="4:4">
      <c r="D4404" s="583"/>
    </row>
    <row r="4405" spans="4:4">
      <c r="D4405" s="583"/>
    </row>
    <row r="4406" spans="4:4">
      <c r="D4406" s="583"/>
    </row>
    <row r="4407" spans="4:4">
      <c r="D4407" s="583"/>
    </row>
    <row r="4408" spans="4:4">
      <c r="D4408" s="583"/>
    </row>
    <row r="4409" spans="4:4">
      <c r="D4409" s="583"/>
    </row>
    <row r="4410" spans="4:4">
      <c r="D4410" s="583"/>
    </row>
    <row r="4411" spans="4:4">
      <c r="D4411" s="583"/>
    </row>
    <row r="4412" spans="4:4">
      <c r="D4412" s="583"/>
    </row>
    <row r="4413" spans="4:4">
      <c r="D4413" s="583"/>
    </row>
    <row r="4414" spans="4:4">
      <c r="D4414" s="583"/>
    </row>
    <row r="4415" spans="4:4">
      <c r="D4415" s="583"/>
    </row>
    <row r="4416" spans="4:4">
      <c r="D4416" s="583"/>
    </row>
    <row r="4417" spans="4:4">
      <c r="D4417" s="583"/>
    </row>
    <row r="4418" spans="4:4">
      <c r="D4418" s="583"/>
    </row>
    <row r="4419" spans="4:4">
      <c r="D4419" s="583"/>
    </row>
    <row r="4420" spans="4:4">
      <c r="D4420" s="583"/>
    </row>
    <row r="4421" spans="4:4">
      <c r="D4421" s="583"/>
    </row>
    <row r="4422" spans="4:4">
      <c r="D4422" s="583"/>
    </row>
    <row r="4423" spans="4:4">
      <c r="D4423" s="583"/>
    </row>
    <row r="4424" spans="4:4">
      <c r="D4424" s="583"/>
    </row>
    <row r="4425" spans="4:4">
      <c r="D4425" s="583"/>
    </row>
    <row r="4426" spans="4:4">
      <c r="D4426" s="583"/>
    </row>
    <row r="4427" spans="4:4">
      <c r="D4427" s="583"/>
    </row>
    <row r="4428" spans="4:4">
      <c r="D4428" s="583"/>
    </row>
    <row r="4429" spans="4:4">
      <c r="D4429" s="583"/>
    </row>
    <row r="4430" spans="4:4">
      <c r="D4430" s="583"/>
    </row>
    <row r="4431" spans="4:4">
      <c r="D4431" s="583"/>
    </row>
    <row r="4432" spans="4:4">
      <c r="D4432" s="583"/>
    </row>
    <row r="4433" spans="4:4">
      <c r="D4433" s="583"/>
    </row>
    <row r="4434" spans="4:4">
      <c r="D4434" s="583"/>
    </row>
    <row r="4435" spans="4:4">
      <c r="D4435" s="583"/>
    </row>
    <row r="4436" spans="4:4">
      <c r="D4436" s="583"/>
    </row>
    <row r="4437" spans="4:4">
      <c r="D4437" s="583"/>
    </row>
    <row r="4438" spans="4:4">
      <c r="D4438" s="583"/>
    </row>
    <row r="4439" spans="4:4">
      <c r="D4439" s="583"/>
    </row>
    <row r="4440" spans="4:4">
      <c r="D4440" s="583"/>
    </row>
    <row r="4441" spans="4:4">
      <c r="D4441" s="583"/>
    </row>
    <row r="4442" spans="4:4">
      <c r="D4442" s="583"/>
    </row>
    <row r="4443" spans="4:4">
      <c r="D4443" s="583"/>
    </row>
    <row r="4444" spans="4:4">
      <c r="D4444" s="583"/>
    </row>
    <row r="4445" spans="4:4">
      <c r="D4445" s="583"/>
    </row>
    <row r="4446" spans="4:4">
      <c r="D4446" s="583"/>
    </row>
    <row r="4447" spans="4:4">
      <c r="D4447" s="583"/>
    </row>
    <row r="4448" spans="4:4">
      <c r="D4448" s="583"/>
    </row>
    <row r="4449" spans="4:4">
      <c r="D4449" s="583"/>
    </row>
    <row r="4450" spans="4:4">
      <c r="D4450" s="583"/>
    </row>
    <row r="4451" spans="4:4">
      <c r="D4451" s="583"/>
    </row>
    <row r="4452" spans="4:4">
      <c r="D4452" s="583"/>
    </row>
    <row r="4453" spans="4:4">
      <c r="D4453" s="583"/>
    </row>
    <row r="4454" spans="4:4">
      <c r="D4454" s="583"/>
    </row>
    <row r="4455" spans="4:4">
      <c r="D4455" s="583"/>
    </row>
    <row r="4456" spans="4:4">
      <c r="D4456" s="583"/>
    </row>
    <row r="4457" spans="4:4">
      <c r="D4457" s="583"/>
    </row>
    <row r="4458" spans="4:4">
      <c r="D4458" s="583"/>
    </row>
    <row r="4459" spans="4:4">
      <c r="D4459" s="583"/>
    </row>
    <row r="4460" spans="4:4">
      <c r="D4460" s="583"/>
    </row>
    <row r="4461" spans="4:4">
      <c r="D4461" s="583"/>
    </row>
    <row r="4462" spans="4:4">
      <c r="D4462" s="583"/>
    </row>
    <row r="4463" spans="4:4">
      <c r="D4463" s="583"/>
    </row>
    <row r="4464" spans="4:4">
      <c r="D4464" s="583"/>
    </row>
    <row r="4465" spans="4:4">
      <c r="D4465" s="583"/>
    </row>
    <row r="4466" spans="4:4">
      <c r="D4466" s="583"/>
    </row>
    <row r="4467" spans="4:4">
      <c r="D4467" s="583"/>
    </row>
    <row r="4468" spans="4:4">
      <c r="D4468" s="583"/>
    </row>
    <row r="4469" spans="4:4">
      <c r="D4469" s="583"/>
    </row>
    <row r="4470" spans="4:4">
      <c r="D4470" s="583"/>
    </row>
    <row r="4471" spans="4:4">
      <c r="D4471" s="583"/>
    </row>
    <row r="4472" spans="4:4">
      <c r="D4472" s="583"/>
    </row>
    <row r="4473" spans="4:4">
      <c r="D4473" s="583"/>
    </row>
    <row r="4474" spans="4:4">
      <c r="D4474" s="583"/>
    </row>
    <row r="4475" spans="4:4">
      <c r="D4475" s="583"/>
    </row>
    <row r="4476" spans="4:4">
      <c r="D4476" s="583"/>
    </row>
    <row r="4477" spans="4:4">
      <c r="D4477" s="583"/>
    </row>
    <row r="4478" spans="4:4">
      <c r="D4478" s="583"/>
    </row>
    <row r="4479" spans="4:4">
      <c r="D4479" s="583"/>
    </row>
    <row r="4480" spans="4:4">
      <c r="D4480" s="583"/>
    </row>
    <row r="4481" spans="4:4">
      <c r="D4481" s="583"/>
    </row>
    <row r="4482" spans="4:4">
      <c r="D4482" s="583"/>
    </row>
    <row r="4483" spans="4:4">
      <c r="D4483" s="583"/>
    </row>
    <row r="4484" spans="4:4">
      <c r="D4484" s="583"/>
    </row>
    <row r="4485" spans="4:4">
      <c r="D4485" s="583"/>
    </row>
    <row r="4486" spans="4:4">
      <c r="D4486" s="583"/>
    </row>
    <row r="4487" spans="4:4">
      <c r="D4487" s="583"/>
    </row>
    <row r="4488" spans="4:4">
      <c r="D4488" s="583"/>
    </row>
    <row r="4489" spans="4:4">
      <c r="D4489" s="583"/>
    </row>
    <row r="4490" spans="4:4">
      <c r="D4490" s="583"/>
    </row>
    <row r="4491" spans="4:4">
      <c r="D4491" s="583"/>
    </row>
    <row r="4492" spans="4:4">
      <c r="D4492" s="583"/>
    </row>
    <row r="4493" spans="4:4">
      <c r="D4493" s="583"/>
    </row>
    <row r="4494" spans="4:4">
      <c r="D4494" s="583"/>
    </row>
    <row r="4495" spans="4:4">
      <c r="D4495" s="583"/>
    </row>
    <row r="4496" spans="4:4">
      <c r="D4496" s="583"/>
    </row>
    <row r="4497" spans="4:4">
      <c r="D4497" s="583"/>
    </row>
    <row r="4498" spans="4:4">
      <c r="D4498" s="583"/>
    </row>
    <row r="4499" spans="4:4">
      <c r="D4499" s="583"/>
    </row>
    <row r="4500" spans="4:4">
      <c r="D4500" s="583"/>
    </row>
    <row r="4501" spans="4:4">
      <c r="D4501" s="583"/>
    </row>
    <row r="4502" spans="4:4">
      <c r="D4502" s="583"/>
    </row>
    <row r="4503" spans="4:4">
      <c r="D4503" s="583"/>
    </row>
    <row r="4504" spans="4:4">
      <c r="D4504" s="583"/>
    </row>
    <row r="4505" spans="4:4">
      <c r="D4505" s="583"/>
    </row>
    <row r="4506" spans="4:4">
      <c r="D4506" s="583"/>
    </row>
    <row r="4507" spans="4:4">
      <c r="D4507" s="583"/>
    </row>
    <row r="4508" spans="4:4">
      <c r="D4508" s="583"/>
    </row>
    <row r="4509" spans="4:4">
      <c r="D4509" s="583"/>
    </row>
    <row r="4510" spans="4:4">
      <c r="D4510" s="583"/>
    </row>
    <row r="4511" spans="4:4">
      <c r="D4511" s="583"/>
    </row>
    <row r="4512" spans="4:4">
      <c r="D4512" s="583"/>
    </row>
    <row r="4513" spans="4:4">
      <c r="D4513" s="583"/>
    </row>
    <row r="4514" spans="4:4">
      <c r="D4514" s="583"/>
    </row>
    <row r="4515" spans="4:4">
      <c r="D4515" s="583"/>
    </row>
    <row r="4516" spans="4:4">
      <c r="D4516" s="583"/>
    </row>
    <row r="4517" spans="4:4">
      <c r="D4517" s="583"/>
    </row>
    <row r="4518" spans="4:4">
      <c r="D4518" s="583"/>
    </row>
    <row r="4519" spans="4:4">
      <c r="D4519" s="583"/>
    </row>
    <row r="4520" spans="4:4">
      <c r="D4520" s="583"/>
    </row>
    <row r="4521" spans="4:4">
      <c r="D4521" s="583"/>
    </row>
    <row r="4522" spans="4:4">
      <c r="D4522" s="583"/>
    </row>
    <row r="4523" spans="4:4">
      <c r="D4523" s="583"/>
    </row>
    <row r="4524" spans="4:4">
      <c r="D4524" s="583"/>
    </row>
    <row r="4525" spans="4:4">
      <c r="D4525" s="583"/>
    </row>
    <row r="4526" spans="4:4">
      <c r="D4526" s="583"/>
    </row>
    <row r="4527" spans="4:4">
      <c r="D4527" s="583"/>
    </row>
    <row r="4528" spans="4:4">
      <c r="D4528" s="583"/>
    </row>
    <row r="4529" spans="4:4">
      <c r="D4529" s="583"/>
    </row>
    <row r="4530" spans="4:4">
      <c r="D4530" s="583"/>
    </row>
    <row r="4531" spans="4:4">
      <c r="D4531" s="583"/>
    </row>
    <row r="4532" spans="4:4">
      <c r="D4532" s="583"/>
    </row>
    <row r="4533" spans="4:4">
      <c r="D4533" s="583"/>
    </row>
    <row r="4534" spans="4:4">
      <c r="D4534" s="583"/>
    </row>
    <row r="4535" spans="4:4">
      <c r="D4535" s="583"/>
    </row>
    <row r="4536" spans="4:4">
      <c r="D4536" s="583"/>
    </row>
    <row r="4537" spans="4:4">
      <c r="D4537" s="583"/>
    </row>
    <row r="4538" spans="4:4">
      <c r="D4538" s="583"/>
    </row>
    <row r="4539" spans="4:4">
      <c r="D4539" s="583"/>
    </row>
    <row r="4540" spans="4:4">
      <c r="D4540" s="583"/>
    </row>
    <row r="4541" spans="4:4">
      <c r="D4541" s="583"/>
    </row>
    <row r="4542" spans="4:4">
      <c r="D4542" s="583"/>
    </row>
    <row r="4543" spans="4:4">
      <c r="D4543" s="583"/>
    </row>
    <row r="4544" spans="4:4">
      <c r="D4544" s="583"/>
    </row>
    <row r="4545" spans="4:4">
      <c r="D4545" s="583"/>
    </row>
    <row r="4546" spans="4:4">
      <c r="D4546" s="583"/>
    </row>
    <row r="4547" spans="4:4">
      <c r="D4547" s="583"/>
    </row>
    <row r="4548" spans="4:4">
      <c r="D4548" s="583"/>
    </row>
    <row r="4549" spans="4:4">
      <c r="D4549" s="583"/>
    </row>
    <row r="4550" spans="4:4">
      <c r="D4550" s="583"/>
    </row>
    <row r="4551" spans="4:4">
      <c r="D4551" s="583"/>
    </row>
    <row r="4552" spans="4:4">
      <c r="D4552" s="583"/>
    </row>
    <row r="4553" spans="4:4">
      <c r="D4553" s="583"/>
    </row>
    <row r="4554" spans="4:4">
      <c r="D4554" s="583"/>
    </row>
    <row r="4555" spans="4:4">
      <c r="D4555" s="583"/>
    </row>
    <row r="4556" spans="4:4">
      <c r="D4556" s="583"/>
    </row>
    <row r="4557" spans="4:4">
      <c r="D4557" s="583"/>
    </row>
    <row r="4558" spans="4:4">
      <c r="D4558" s="583"/>
    </row>
    <row r="4559" spans="4:4">
      <c r="D4559" s="583"/>
    </row>
    <row r="4560" spans="4:4">
      <c r="D4560" s="583"/>
    </row>
    <row r="4561" spans="4:4">
      <c r="D4561" s="583"/>
    </row>
    <row r="4562" spans="4:4">
      <c r="D4562" s="583"/>
    </row>
    <row r="4563" spans="4:4">
      <c r="D4563" s="583"/>
    </row>
    <row r="4564" spans="4:4">
      <c r="D4564" s="583"/>
    </row>
    <row r="4565" spans="4:4">
      <c r="D4565" s="583"/>
    </row>
    <row r="4566" spans="4:4">
      <c r="D4566" s="583"/>
    </row>
    <row r="4567" spans="4:4">
      <c r="D4567" s="583"/>
    </row>
    <row r="4568" spans="4:4">
      <c r="D4568" s="583"/>
    </row>
    <row r="4569" spans="4:4">
      <c r="D4569" s="583"/>
    </row>
    <row r="4570" spans="4:4">
      <c r="D4570" s="583"/>
    </row>
    <row r="4571" spans="4:4">
      <c r="D4571" s="583"/>
    </row>
    <row r="4572" spans="4:4">
      <c r="D4572" s="583"/>
    </row>
    <row r="4573" spans="4:4">
      <c r="D4573" s="583"/>
    </row>
    <row r="4574" spans="4:4">
      <c r="D4574" s="583"/>
    </row>
    <row r="4575" spans="4:4">
      <c r="D4575" s="583"/>
    </row>
    <row r="4576" spans="4:4">
      <c r="D4576" s="583"/>
    </row>
    <row r="4577" spans="4:4">
      <c r="D4577" s="583"/>
    </row>
    <row r="4578" spans="4:4">
      <c r="D4578" s="583"/>
    </row>
    <row r="4579" spans="4:4">
      <c r="D4579" s="583"/>
    </row>
    <row r="4580" spans="4:4">
      <c r="D4580" s="583"/>
    </row>
    <row r="4581" spans="4:4">
      <c r="D4581" s="583"/>
    </row>
    <row r="4582" spans="4:4">
      <c r="D4582" s="583"/>
    </row>
    <row r="4583" spans="4:4">
      <c r="D4583" s="583"/>
    </row>
    <row r="4584" spans="4:4">
      <c r="D4584" s="583"/>
    </row>
    <row r="4585" spans="4:4">
      <c r="D4585" s="583"/>
    </row>
    <row r="4586" spans="4:4">
      <c r="D4586" s="583"/>
    </row>
    <row r="4587" spans="4:4">
      <c r="D4587" s="583"/>
    </row>
    <row r="4588" spans="4:4">
      <c r="D4588" s="583"/>
    </row>
    <row r="4589" spans="4:4">
      <c r="D4589" s="583"/>
    </row>
    <row r="4590" spans="4:4">
      <c r="D4590" s="583"/>
    </row>
    <row r="4591" spans="4:4">
      <c r="D4591" s="583"/>
    </row>
    <row r="4592" spans="4:4">
      <c r="D4592" s="583"/>
    </row>
    <row r="4593" spans="4:4">
      <c r="D4593" s="583"/>
    </row>
    <row r="4594" spans="4:4">
      <c r="D4594" s="583"/>
    </row>
    <row r="4595" spans="4:4">
      <c r="D4595" s="583"/>
    </row>
    <row r="4596" spans="4:4">
      <c r="D4596" s="583"/>
    </row>
    <row r="4597" spans="4:4">
      <c r="D4597" s="583"/>
    </row>
    <row r="4598" spans="4:4">
      <c r="D4598" s="583"/>
    </row>
    <row r="4599" spans="4:4">
      <c r="D4599" s="583"/>
    </row>
    <row r="4600" spans="4:4">
      <c r="D4600" s="583"/>
    </row>
    <row r="4601" spans="4:4">
      <c r="D4601" s="583"/>
    </row>
    <row r="4602" spans="4:4">
      <c r="D4602" s="583"/>
    </row>
    <row r="4603" spans="4:4">
      <c r="D4603" s="583"/>
    </row>
    <row r="4604" spans="4:4">
      <c r="D4604" s="583"/>
    </row>
    <row r="4605" spans="4:4">
      <c r="D4605" s="583"/>
    </row>
    <row r="4606" spans="4:4">
      <c r="D4606" s="583"/>
    </row>
    <row r="4607" spans="4:4">
      <c r="D4607" s="583"/>
    </row>
    <row r="4608" spans="4:4">
      <c r="D4608" s="583"/>
    </row>
    <row r="4609" spans="4:4">
      <c r="D4609" s="583"/>
    </row>
    <row r="4610" spans="4:4">
      <c r="D4610" s="583"/>
    </row>
    <row r="4611" spans="4:4">
      <c r="D4611" s="583"/>
    </row>
    <row r="4612" spans="4:4">
      <c r="D4612" s="583"/>
    </row>
    <row r="4613" spans="4:4">
      <c r="D4613" s="583"/>
    </row>
    <row r="4614" spans="4:4">
      <c r="D4614" s="583"/>
    </row>
    <row r="4615" spans="4:4">
      <c r="D4615" s="583"/>
    </row>
    <row r="4616" spans="4:4">
      <c r="D4616" s="583"/>
    </row>
    <row r="4617" spans="4:4">
      <c r="D4617" s="583"/>
    </row>
    <row r="4618" spans="4:4">
      <c r="D4618" s="583"/>
    </row>
    <row r="4619" spans="4:4">
      <c r="D4619" s="583"/>
    </row>
    <row r="4620" spans="4:4">
      <c r="D4620" s="583"/>
    </row>
    <row r="4621" spans="4:4">
      <c r="D4621" s="583"/>
    </row>
    <row r="4622" spans="4:4">
      <c r="D4622" s="583"/>
    </row>
    <row r="4623" spans="4:4">
      <c r="D4623" s="583"/>
    </row>
    <row r="4624" spans="4:4">
      <c r="D4624" s="583"/>
    </row>
    <row r="4625" spans="4:4">
      <c r="D4625" s="583"/>
    </row>
    <row r="4626" spans="4:4">
      <c r="D4626" s="583"/>
    </row>
    <row r="4627" spans="4:4">
      <c r="D4627" s="583"/>
    </row>
    <row r="4628" spans="4:4">
      <c r="D4628" s="583"/>
    </row>
    <row r="4629" spans="4:4">
      <c r="D4629" s="583"/>
    </row>
    <row r="4630" spans="4:4">
      <c r="D4630" s="583"/>
    </row>
    <row r="4631" spans="4:4">
      <c r="D4631" s="583"/>
    </row>
    <row r="4632" spans="4:4">
      <c r="D4632" s="583"/>
    </row>
    <row r="4633" spans="4:4">
      <c r="D4633" s="583"/>
    </row>
    <row r="4634" spans="4:4">
      <c r="D4634" s="583"/>
    </row>
    <row r="4635" spans="4:4">
      <c r="D4635" s="583"/>
    </row>
    <row r="4636" spans="4:4">
      <c r="D4636" s="583"/>
    </row>
    <row r="4637" spans="4:4">
      <c r="D4637" s="583"/>
    </row>
    <row r="4638" spans="4:4">
      <c r="D4638" s="583"/>
    </row>
    <row r="4639" spans="4:4">
      <c r="D4639" s="583"/>
    </row>
    <row r="4640" spans="4:4">
      <c r="D4640" s="583"/>
    </row>
    <row r="4641" spans="4:4">
      <c r="D4641" s="583"/>
    </row>
    <row r="4642" spans="4:4">
      <c r="D4642" s="583"/>
    </row>
    <row r="4643" spans="4:4">
      <c r="D4643" s="583"/>
    </row>
    <row r="4644" spans="4:4">
      <c r="D4644" s="583"/>
    </row>
    <row r="4645" spans="4:4">
      <c r="D4645" s="583"/>
    </row>
    <row r="4646" spans="4:4">
      <c r="D4646" s="583"/>
    </row>
    <row r="4647" spans="4:4">
      <c r="D4647" s="583"/>
    </row>
    <row r="4648" spans="4:4">
      <c r="D4648" s="583"/>
    </row>
    <row r="4649" spans="4:4">
      <c r="D4649" s="583"/>
    </row>
    <row r="4650" spans="4:4">
      <c r="D4650" s="583"/>
    </row>
    <row r="4651" spans="4:4">
      <c r="D4651" s="583"/>
    </row>
    <row r="4652" spans="4:4">
      <c r="D4652" s="583"/>
    </row>
    <row r="4653" spans="4:4">
      <c r="D4653" s="583"/>
    </row>
    <row r="4654" spans="4:4">
      <c r="D4654" s="583"/>
    </row>
    <row r="4655" spans="4:4">
      <c r="D4655" s="583"/>
    </row>
    <row r="4656" spans="4:4">
      <c r="D4656" s="583"/>
    </row>
    <row r="4657" spans="4:4">
      <c r="D4657" s="583"/>
    </row>
    <row r="4658" spans="4:4">
      <c r="D4658" s="583"/>
    </row>
    <row r="4659" spans="4:4">
      <c r="D4659" s="583"/>
    </row>
    <row r="4660" spans="4:4">
      <c r="D4660" s="583"/>
    </row>
    <row r="4661" spans="4:4">
      <c r="D4661" s="583"/>
    </row>
    <row r="4662" spans="4:4">
      <c r="D4662" s="583"/>
    </row>
    <row r="4663" spans="4:4">
      <c r="D4663" s="583"/>
    </row>
    <row r="4664" spans="4:4">
      <c r="D4664" s="583"/>
    </row>
    <row r="4665" spans="4:4">
      <c r="D4665" s="583"/>
    </row>
    <row r="4666" spans="4:4">
      <c r="D4666" s="583"/>
    </row>
    <row r="4667" spans="4:4">
      <c r="D4667" s="583"/>
    </row>
    <row r="4668" spans="4:4">
      <c r="D4668" s="583"/>
    </row>
    <row r="4669" spans="4:4">
      <c r="D4669" s="583"/>
    </row>
    <row r="4670" spans="4:4">
      <c r="D4670" s="583"/>
    </row>
    <row r="4671" spans="4:4">
      <c r="D4671" s="583"/>
    </row>
    <row r="4672" spans="4:4">
      <c r="D4672" s="583"/>
    </row>
    <row r="4673" spans="4:4">
      <c r="D4673" s="583"/>
    </row>
    <row r="4674" spans="4:4">
      <c r="D4674" s="583"/>
    </row>
    <row r="4675" spans="4:4">
      <c r="D4675" s="583"/>
    </row>
    <row r="4676" spans="4:4">
      <c r="D4676" s="583"/>
    </row>
    <row r="4677" spans="4:4">
      <c r="D4677" s="583"/>
    </row>
    <row r="4678" spans="4:4">
      <c r="D4678" s="583"/>
    </row>
    <row r="4679" spans="4:4">
      <c r="D4679" s="583"/>
    </row>
    <row r="4680" spans="4:4">
      <c r="D4680" s="583"/>
    </row>
    <row r="4681" spans="4:4">
      <c r="D4681" s="583"/>
    </row>
    <row r="4682" spans="4:4">
      <c r="D4682" s="583"/>
    </row>
    <row r="4683" spans="4:4">
      <c r="D4683" s="583"/>
    </row>
    <row r="4684" spans="4:4">
      <c r="D4684" s="583"/>
    </row>
    <row r="4685" spans="4:4">
      <c r="D4685" s="583"/>
    </row>
    <row r="4686" spans="4:4">
      <c r="D4686" s="583"/>
    </row>
    <row r="4687" spans="4:4">
      <c r="D4687" s="583"/>
    </row>
    <row r="4688" spans="4:4">
      <c r="D4688" s="583"/>
    </row>
    <row r="4689" spans="4:4">
      <c r="D4689" s="583"/>
    </row>
    <row r="4690" spans="4:4">
      <c r="D4690" s="583"/>
    </row>
    <row r="4691" spans="4:4">
      <c r="D4691" s="583"/>
    </row>
    <row r="4692" spans="4:4">
      <c r="D4692" s="583"/>
    </row>
    <row r="4693" spans="4:4">
      <c r="D4693" s="583"/>
    </row>
    <row r="4694" spans="4:4">
      <c r="D4694" s="583"/>
    </row>
    <row r="4695" spans="4:4">
      <c r="D4695" s="583"/>
    </row>
    <row r="4696" spans="4:4">
      <c r="D4696" s="583"/>
    </row>
    <row r="4697" spans="4:4">
      <c r="D4697" s="583"/>
    </row>
    <row r="4698" spans="4:4">
      <c r="D4698" s="583"/>
    </row>
    <row r="4699" spans="4:4">
      <c r="D4699" s="583"/>
    </row>
    <row r="4700" spans="4:4">
      <c r="D4700" s="583"/>
    </row>
    <row r="4701" spans="4:4">
      <c r="D4701" s="583"/>
    </row>
    <row r="4702" spans="4:4">
      <c r="D4702" s="583"/>
    </row>
    <row r="4703" spans="4:4">
      <c r="D4703" s="583"/>
    </row>
    <row r="4704" spans="4:4">
      <c r="D4704" s="583"/>
    </row>
    <row r="4705" spans="4:4">
      <c r="D4705" s="583"/>
    </row>
    <row r="4706" spans="4:4">
      <c r="D4706" s="583"/>
    </row>
    <row r="4707" spans="4:4">
      <c r="D4707" s="583"/>
    </row>
    <row r="4708" spans="4:4">
      <c r="D4708" s="583"/>
    </row>
    <row r="4709" spans="4:4">
      <c r="D4709" s="583"/>
    </row>
    <row r="4710" spans="4:4">
      <c r="D4710" s="583"/>
    </row>
    <row r="4711" spans="4:4">
      <c r="D4711" s="583"/>
    </row>
    <row r="4712" spans="4:4">
      <c r="D4712" s="583"/>
    </row>
    <row r="4713" spans="4:4">
      <c r="D4713" s="583"/>
    </row>
    <row r="4714" spans="4:4">
      <c r="D4714" s="583"/>
    </row>
    <row r="4715" spans="4:4">
      <c r="D4715" s="583"/>
    </row>
    <row r="4716" spans="4:4">
      <c r="D4716" s="583"/>
    </row>
    <row r="4717" spans="4:4">
      <c r="D4717" s="583"/>
    </row>
    <row r="4718" spans="4:4">
      <c r="D4718" s="583"/>
    </row>
    <row r="4719" spans="4:4">
      <c r="D4719" s="583"/>
    </row>
    <row r="4720" spans="4:4">
      <c r="D4720" s="583"/>
    </row>
    <row r="4721" spans="4:4">
      <c r="D4721" s="583"/>
    </row>
    <row r="4722" spans="4:4">
      <c r="D4722" s="583"/>
    </row>
    <row r="4723" spans="4:4">
      <c r="D4723" s="583"/>
    </row>
    <row r="4724" spans="4:4">
      <c r="D4724" s="583"/>
    </row>
    <row r="4725" spans="4:4">
      <c r="D4725" s="583"/>
    </row>
    <row r="4726" spans="4:4">
      <c r="D4726" s="583"/>
    </row>
    <row r="4727" spans="4:4">
      <c r="D4727" s="583"/>
    </row>
    <row r="4728" spans="4:4">
      <c r="D4728" s="583"/>
    </row>
    <row r="4729" spans="4:4">
      <c r="D4729" s="583"/>
    </row>
    <row r="4730" spans="4:4">
      <c r="D4730" s="583"/>
    </row>
    <row r="4731" spans="4:4">
      <c r="D4731" s="583"/>
    </row>
    <row r="4732" spans="4:4">
      <c r="D4732" s="583"/>
    </row>
    <row r="4733" spans="4:4">
      <c r="D4733" s="583"/>
    </row>
    <row r="4734" spans="4:4">
      <c r="D4734" s="583"/>
    </row>
    <row r="4735" spans="4:4">
      <c r="D4735" s="583"/>
    </row>
    <row r="4736" spans="4:4">
      <c r="D4736" s="583"/>
    </row>
    <row r="4737" spans="4:4">
      <c r="D4737" s="583"/>
    </row>
    <row r="4738" spans="4:4">
      <c r="D4738" s="583"/>
    </row>
    <row r="4739" spans="4:4">
      <c r="D4739" s="583"/>
    </row>
    <row r="4740" spans="4:4">
      <c r="D4740" s="583"/>
    </row>
    <row r="4741" spans="4:4">
      <c r="D4741" s="583"/>
    </row>
    <row r="4742" spans="4:4">
      <c r="D4742" s="583"/>
    </row>
    <row r="4743" spans="4:4">
      <c r="D4743" s="583"/>
    </row>
    <row r="4744" spans="4:4">
      <c r="D4744" s="583"/>
    </row>
    <row r="4745" spans="4:4">
      <c r="D4745" s="583"/>
    </row>
  </sheetData>
  <sheetProtection algorithmName="SHA-512" hashValue="o4SQcLHADa6KCLKNseY/pcH4t+E2jI4MBcaGFIqoqks4z+rZLm7MbfUVkX0Q2sOZsrHo1niNNhx8gngMwXicjA==" saltValue="W9j5G+tNK+VRiASj0xmI2g==" spinCount="100000" sheet="1" objects="1" scenarios="1" selectLockedCells="1"/>
  <mergeCells count="7">
    <mergeCell ref="A46:K57"/>
    <mergeCell ref="A1:G1"/>
    <mergeCell ref="C2:K2"/>
    <mergeCell ref="C3:K3"/>
    <mergeCell ref="C4:K4"/>
    <mergeCell ref="A43:F43"/>
    <mergeCell ref="A45:C45"/>
  </mergeCells>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202"/>
  <sheetViews>
    <sheetView showGridLines="0" topLeftCell="A126" workbookViewId="0">
      <selection activeCell="I140" sqref="I140"/>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94</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ht="12" customHeight="1">
      <c r="B8" s="16"/>
      <c r="D8" s="23" t="s">
        <v>153</v>
      </c>
      <c r="L8" s="16"/>
    </row>
    <row r="9" spans="2:46" s="1" customFormat="1" ht="16.5" customHeight="1">
      <c r="B9" s="28"/>
      <c r="E9" s="655" t="s">
        <v>406</v>
      </c>
      <c r="F9" s="654"/>
      <c r="G9" s="654"/>
      <c r="H9" s="654"/>
      <c r="L9" s="28"/>
    </row>
    <row r="10" spans="2:46" s="1" customFormat="1" ht="12" customHeight="1">
      <c r="B10" s="28"/>
      <c r="D10" s="23" t="s">
        <v>407</v>
      </c>
      <c r="L10" s="28"/>
    </row>
    <row r="11" spans="2:46" s="1" customFormat="1" ht="16.5" customHeight="1">
      <c r="B11" s="28"/>
      <c r="E11" s="614" t="s">
        <v>408</v>
      </c>
      <c r="F11" s="654"/>
      <c r="G11" s="654"/>
      <c r="H11" s="654"/>
      <c r="L11" s="28"/>
    </row>
    <row r="12" spans="2:46" s="1" customFormat="1">
      <c r="B12" s="28"/>
      <c r="L12" s="28"/>
    </row>
    <row r="13" spans="2:46" s="1" customFormat="1" ht="12" customHeight="1">
      <c r="B13" s="28"/>
      <c r="D13" s="23" t="s">
        <v>18</v>
      </c>
      <c r="F13" s="21" t="s">
        <v>1</v>
      </c>
      <c r="I13" s="23" t="s">
        <v>19</v>
      </c>
      <c r="J13" s="21" t="s">
        <v>1</v>
      </c>
      <c r="L13" s="28"/>
    </row>
    <row r="14" spans="2:46" s="1" customFormat="1" ht="12" customHeight="1">
      <c r="B14" s="28"/>
      <c r="D14" s="23" t="s">
        <v>20</v>
      </c>
      <c r="F14" s="21" t="s">
        <v>21</v>
      </c>
      <c r="I14" s="23" t="s">
        <v>22</v>
      </c>
      <c r="J14" s="48" t="str">
        <f>'Rekapitulace stavby'!AN8</f>
        <v>19. 12. 2025</v>
      </c>
      <c r="L14" s="28"/>
    </row>
    <row r="15" spans="2:46" s="1" customFormat="1" ht="10.7" customHeight="1">
      <c r="B15" s="28"/>
      <c r="L15" s="28"/>
    </row>
    <row r="16" spans="2:46" s="1" customFormat="1" ht="12" customHeight="1">
      <c r="B16" s="28"/>
      <c r="D16" s="23" t="s">
        <v>24</v>
      </c>
      <c r="I16" s="23" t="s">
        <v>25</v>
      </c>
      <c r="J16" s="21" t="s">
        <v>1</v>
      </c>
      <c r="L16" s="28"/>
    </row>
    <row r="17" spans="2:12" s="1" customFormat="1" ht="18" customHeight="1">
      <c r="B17" s="28"/>
      <c r="E17" s="21" t="s">
        <v>26</v>
      </c>
      <c r="I17" s="23" t="s">
        <v>27</v>
      </c>
      <c r="J17" s="21" t="s">
        <v>1</v>
      </c>
      <c r="L17" s="28"/>
    </row>
    <row r="18" spans="2:12" s="1" customFormat="1" ht="6.95" customHeight="1">
      <c r="B18" s="28"/>
      <c r="L18" s="28"/>
    </row>
    <row r="19" spans="2:12" s="1" customFormat="1" ht="12" customHeight="1">
      <c r="B19" s="28"/>
      <c r="D19" s="23" t="s">
        <v>28</v>
      </c>
      <c r="I19" s="23" t="s">
        <v>25</v>
      </c>
      <c r="J19" s="24" t="str">
        <f>'Rekapitulace stavby'!AN13</f>
        <v>Vyplň údaj</v>
      </c>
      <c r="L19" s="28"/>
    </row>
    <row r="20" spans="2:12" s="1" customFormat="1" ht="18" customHeight="1">
      <c r="B20" s="28"/>
      <c r="E20" s="657" t="str">
        <f>'Rekapitulace stavby'!E14</f>
        <v>Vyplň údaj</v>
      </c>
      <c r="F20" s="646"/>
      <c r="G20" s="646"/>
      <c r="H20" s="646"/>
      <c r="I20" s="23" t="s">
        <v>27</v>
      </c>
      <c r="J20" s="24" t="str">
        <f>'Rekapitulace stavby'!AN14</f>
        <v>Vyplň údaj</v>
      </c>
      <c r="L20" s="28"/>
    </row>
    <row r="21" spans="2:12" s="1" customFormat="1" ht="6.95" customHeight="1">
      <c r="B21" s="28"/>
      <c r="L21" s="28"/>
    </row>
    <row r="22" spans="2:12" s="1" customFormat="1" ht="12" customHeight="1">
      <c r="B22" s="28"/>
      <c r="D22" s="23" t="s">
        <v>30</v>
      </c>
      <c r="I22" s="23" t="s">
        <v>25</v>
      </c>
      <c r="J22" s="21" t="s">
        <v>1</v>
      </c>
      <c r="L22" s="28"/>
    </row>
    <row r="23" spans="2:12" s="1" customFormat="1" ht="18" customHeight="1">
      <c r="B23" s="28"/>
      <c r="E23" s="21" t="s">
        <v>31</v>
      </c>
      <c r="I23" s="23" t="s">
        <v>27</v>
      </c>
      <c r="J23" s="21" t="s">
        <v>1</v>
      </c>
      <c r="L23" s="28"/>
    </row>
    <row r="24" spans="2:12" s="1" customFormat="1" ht="6.95" customHeight="1">
      <c r="B24" s="28"/>
      <c r="L24" s="28"/>
    </row>
    <row r="25" spans="2:12" s="1" customFormat="1" ht="12" customHeight="1">
      <c r="B25" s="28"/>
      <c r="D25" s="23" t="s">
        <v>33</v>
      </c>
      <c r="I25" s="23" t="s">
        <v>25</v>
      </c>
      <c r="J25" s="21" t="s">
        <v>1</v>
      </c>
      <c r="L25" s="28"/>
    </row>
    <row r="26" spans="2:12" s="1" customFormat="1" ht="18" customHeight="1">
      <c r="B26" s="28"/>
      <c r="E26" s="21" t="s">
        <v>34</v>
      </c>
      <c r="I26" s="23" t="s">
        <v>27</v>
      </c>
      <c r="J26" s="21" t="s">
        <v>1</v>
      </c>
      <c r="L26" s="28"/>
    </row>
    <row r="27" spans="2:12" s="1" customFormat="1" ht="6.95" customHeight="1">
      <c r="B27" s="28"/>
      <c r="L27" s="28"/>
    </row>
    <row r="28" spans="2:12" s="1" customFormat="1" ht="12" customHeight="1">
      <c r="B28" s="28"/>
      <c r="D28" s="23" t="s">
        <v>35</v>
      </c>
      <c r="L28" s="28"/>
    </row>
    <row r="29" spans="2:12" s="7" customFormat="1" ht="16.5" customHeight="1">
      <c r="B29" s="90"/>
      <c r="E29" s="650" t="s">
        <v>1</v>
      </c>
      <c r="F29" s="650"/>
      <c r="G29" s="650"/>
      <c r="H29" s="650"/>
      <c r="L29" s="90"/>
    </row>
    <row r="30" spans="2:12" s="1" customFormat="1" ht="6.95" customHeight="1">
      <c r="B30" s="28"/>
      <c r="L30" s="28"/>
    </row>
    <row r="31" spans="2:12" s="1" customFormat="1" ht="6.95" customHeight="1">
      <c r="B31" s="28"/>
      <c r="D31" s="49"/>
      <c r="E31" s="49"/>
      <c r="F31" s="49"/>
      <c r="G31" s="49"/>
      <c r="H31" s="49"/>
      <c r="I31" s="49"/>
      <c r="J31" s="49"/>
      <c r="K31" s="49"/>
      <c r="L31" s="28"/>
    </row>
    <row r="32" spans="2:12" s="1" customFormat="1" ht="25.35" customHeight="1">
      <c r="B32" s="28"/>
      <c r="D32" s="91" t="s">
        <v>37</v>
      </c>
      <c r="J32" s="62">
        <f>ROUND(J135, 2)</f>
        <v>0</v>
      </c>
      <c r="L32" s="28"/>
    </row>
    <row r="33" spans="2:12" s="1" customFormat="1" ht="6.95" customHeight="1">
      <c r="B33" s="28"/>
      <c r="D33" s="49"/>
      <c r="E33" s="49"/>
      <c r="F33" s="49"/>
      <c r="G33" s="49"/>
      <c r="H33" s="49"/>
      <c r="I33" s="49"/>
      <c r="J33" s="49"/>
      <c r="K33" s="49"/>
      <c r="L33" s="28"/>
    </row>
    <row r="34" spans="2:12" s="1" customFormat="1" ht="14.45" customHeight="1">
      <c r="B34" s="28"/>
      <c r="F34" s="31" t="s">
        <v>39</v>
      </c>
      <c r="I34" s="31" t="s">
        <v>38</v>
      </c>
      <c r="J34" s="31" t="s">
        <v>40</v>
      </c>
      <c r="L34" s="28"/>
    </row>
    <row r="35" spans="2:12" s="1" customFormat="1" ht="14.45" customHeight="1">
      <c r="B35" s="28"/>
      <c r="D35" s="51" t="s">
        <v>41</v>
      </c>
      <c r="E35" s="23" t="s">
        <v>42</v>
      </c>
      <c r="F35" s="82">
        <f>ROUND((SUM(BE135:BE201)),  2)</f>
        <v>0</v>
      </c>
      <c r="I35" s="92">
        <v>0.21</v>
      </c>
      <c r="J35" s="82">
        <f>ROUND(((SUM(BE135:BE201))*I35),  2)</f>
        <v>0</v>
      </c>
      <c r="L35" s="28"/>
    </row>
    <row r="36" spans="2:12" s="1" customFormat="1" ht="14.45" customHeight="1">
      <c r="B36" s="28"/>
      <c r="E36" s="23" t="s">
        <v>43</v>
      </c>
      <c r="F36" s="82">
        <f>ROUND((SUM(BF135:BF201)),  2)</f>
        <v>0</v>
      </c>
      <c r="I36" s="92">
        <v>0.12</v>
      </c>
      <c r="J36" s="82">
        <f>ROUND(((SUM(BF135:BF201))*I36),  2)</f>
        <v>0</v>
      </c>
      <c r="L36" s="28"/>
    </row>
    <row r="37" spans="2:12" s="1" customFormat="1" ht="14.45" hidden="1" customHeight="1">
      <c r="B37" s="28"/>
      <c r="E37" s="23" t="s">
        <v>44</v>
      </c>
      <c r="F37" s="82">
        <f>ROUND((SUM(BG135:BG201)),  2)</f>
        <v>0</v>
      </c>
      <c r="I37" s="92">
        <v>0.21</v>
      </c>
      <c r="J37" s="82">
        <f>0</f>
        <v>0</v>
      </c>
      <c r="L37" s="28"/>
    </row>
    <row r="38" spans="2:12" s="1" customFormat="1" ht="14.45" hidden="1" customHeight="1">
      <c r="B38" s="28"/>
      <c r="E38" s="23" t="s">
        <v>45</v>
      </c>
      <c r="F38" s="82">
        <f>ROUND((SUM(BH135:BH201)),  2)</f>
        <v>0</v>
      </c>
      <c r="I38" s="92">
        <v>0.12</v>
      </c>
      <c r="J38" s="82">
        <f>0</f>
        <v>0</v>
      </c>
      <c r="L38" s="28"/>
    </row>
    <row r="39" spans="2:12" s="1" customFormat="1" ht="14.45" hidden="1" customHeight="1">
      <c r="B39" s="28"/>
      <c r="E39" s="23" t="s">
        <v>46</v>
      </c>
      <c r="F39" s="82">
        <f>ROUND((SUM(BI135:BI201)),  2)</f>
        <v>0</v>
      </c>
      <c r="I39" s="92">
        <v>0</v>
      </c>
      <c r="J39" s="82">
        <f>0</f>
        <v>0</v>
      </c>
      <c r="L39" s="28"/>
    </row>
    <row r="40" spans="2:12" s="1" customFormat="1" ht="6.95" customHeight="1">
      <c r="B40" s="28"/>
      <c r="L40" s="28"/>
    </row>
    <row r="41" spans="2:12" s="1" customFormat="1" ht="25.35" customHeight="1">
      <c r="B41" s="28"/>
      <c r="C41" s="93"/>
      <c r="D41" s="94" t="s">
        <v>47</v>
      </c>
      <c r="E41" s="53"/>
      <c r="F41" s="53"/>
      <c r="G41" s="95" t="s">
        <v>48</v>
      </c>
      <c r="H41" s="96" t="s">
        <v>49</v>
      </c>
      <c r="I41" s="53"/>
      <c r="J41" s="97">
        <f>SUM(J32:J39)</f>
        <v>0</v>
      </c>
      <c r="K41" s="98"/>
      <c r="L41" s="28"/>
    </row>
    <row r="42" spans="2:12" s="1" customFormat="1" ht="14.45" customHeight="1">
      <c r="B42" s="28"/>
      <c r="L42" s="28"/>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12" s="1" customFormat="1" ht="6.95" customHeight="1">
      <c r="B81" s="42"/>
      <c r="C81" s="43"/>
      <c r="D81" s="43"/>
      <c r="E81" s="43"/>
      <c r="F81" s="43"/>
      <c r="G81" s="43"/>
      <c r="H81" s="43"/>
      <c r="I81" s="43"/>
      <c r="J81" s="43"/>
      <c r="K81" s="43"/>
      <c r="L81" s="28"/>
    </row>
    <row r="82" spans="2:12" s="1" customFormat="1" ht="24.95" customHeight="1">
      <c r="B82" s="28"/>
      <c r="C82" s="17" t="s">
        <v>155</v>
      </c>
      <c r="L82" s="28"/>
    </row>
    <row r="83" spans="2:12" s="1" customFormat="1" ht="6.95" customHeight="1">
      <c r="B83" s="28"/>
      <c r="L83" s="28"/>
    </row>
    <row r="84" spans="2:12" s="1" customFormat="1" ht="12" customHeight="1">
      <c r="B84" s="28"/>
      <c r="C84" s="23" t="s">
        <v>16</v>
      </c>
      <c r="L84" s="28"/>
    </row>
    <row r="85" spans="2:12" s="1" customFormat="1" ht="16.5" customHeight="1">
      <c r="B85" s="28"/>
      <c r="E85" s="655" t="str">
        <f>E7</f>
        <v>Rekonstrukce a modernizace fotbalového hřiště SK Union Břevnov</v>
      </c>
      <c r="F85" s="656"/>
      <c r="G85" s="656"/>
      <c r="H85" s="656"/>
      <c r="L85" s="28"/>
    </row>
    <row r="86" spans="2:12" ht="12" customHeight="1">
      <c r="B86" s="16"/>
      <c r="C86" s="23" t="s">
        <v>153</v>
      </c>
      <c r="L86" s="16"/>
    </row>
    <row r="87" spans="2:12" s="1" customFormat="1" ht="16.5" customHeight="1">
      <c r="B87" s="28"/>
      <c r="E87" s="655" t="s">
        <v>406</v>
      </c>
      <c r="F87" s="654"/>
      <c r="G87" s="654"/>
      <c r="H87" s="654"/>
      <c r="L87" s="28"/>
    </row>
    <row r="88" spans="2:12" s="1" customFormat="1" ht="12" customHeight="1">
      <c r="B88" s="28"/>
      <c r="C88" s="23" t="s">
        <v>407</v>
      </c>
      <c r="L88" s="28"/>
    </row>
    <row r="89" spans="2:12" s="1" customFormat="1" ht="16.5" customHeight="1">
      <c r="B89" s="28"/>
      <c r="E89" s="614" t="str">
        <f>E11</f>
        <v>SO-02.1 - Stavební řešení</v>
      </c>
      <c r="F89" s="654"/>
      <c r="G89" s="654"/>
      <c r="H89" s="654"/>
      <c r="L89" s="28"/>
    </row>
    <row r="90" spans="2:12" s="1" customFormat="1" ht="6.95" customHeight="1">
      <c r="B90" s="28"/>
      <c r="L90" s="28"/>
    </row>
    <row r="91" spans="2:12" s="1" customFormat="1" ht="12" customHeight="1">
      <c r="B91" s="28"/>
      <c r="C91" s="23" t="s">
        <v>20</v>
      </c>
      <c r="F91" s="21" t="str">
        <f>F14</f>
        <v>Praha 6</v>
      </c>
      <c r="I91" s="23" t="s">
        <v>22</v>
      </c>
      <c r="J91" s="48" t="str">
        <f>IF(J14="","",J14)</f>
        <v>19. 12. 2025</v>
      </c>
      <c r="L91" s="28"/>
    </row>
    <row r="92" spans="2:12" s="1" customFormat="1" ht="6.95" customHeight="1">
      <c r="B92" s="28"/>
      <c r="L92" s="28"/>
    </row>
    <row r="93" spans="2:12" s="1" customFormat="1" ht="25.7" customHeight="1">
      <c r="B93" s="28"/>
      <c r="C93" s="23" t="s">
        <v>24</v>
      </c>
      <c r="F93" s="21" t="str">
        <f>E17</f>
        <v>Městská část Praha 6</v>
      </c>
      <c r="I93" s="23" t="s">
        <v>30</v>
      </c>
      <c r="J93" s="26" t="str">
        <f>E23</f>
        <v>Sportovní projekty s.r.o.</v>
      </c>
      <c r="L93" s="28"/>
    </row>
    <row r="94" spans="2:12" s="1" customFormat="1" ht="15.2" customHeight="1">
      <c r="B94" s="28"/>
      <c r="C94" s="23" t="s">
        <v>28</v>
      </c>
      <c r="F94" s="21" t="str">
        <f>IF(E20="","",E20)</f>
        <v>Vyplň údaj</v>
      </c>
      <c r="I94" s="23" t="s">
        <v>33</v>
      </c>
      <c r="J94" s="26" t="str">
        <f>E26</f>
        <v>F.Pecka</v>
      </c>
      <c r="L94" s="28"/>
    </row>
    <row r="95" spans="2:12" s="1" customFormat="1" ht="10.35" customHeight="1">
      <c r="B95" s="28"/>
      <c r="L95" s="28"/>
    </row>
    <row r="96" spans="2:12" s="1" customFormat="1" ht="29.25" customHeight="1">
      <c r="B96" s="28"/>
      <c r="C96" s="101" t="s">
        <v>156</v>
      </c>
      <c r="D96" s="93"/>
      <c r="E96" s="93"/>
      <c r="F96" s="93"/>
      <c r="G96" s="93"/>
      <c r="H96" s="93"/>
      <c r="I96" s="93"/>
      <c r="J96" s="102" t="s">
        <v>157</v>
      </c>
      <c r="K96" s="93"/>
      <c r="L96" s="28"/>
    </row>
    <row r="97" spans="2:47" s="1" customFormat="1" ht="10.35" customHeight="1">
      <c r="B97" s="28"/>
      <c r="L97" s="28"/>
    </row>
    <row r="98" spans="2:47" s="1" customFormat="1" ht="22.7" customHeight="1">
      <c r="B98" s="28"/>
      <c r="C98" s="103" t="s">
        <v>158</v>
      </c>
      <c r="J98" s="62">
        <f>J135</f>
        <v>0</v>
      </c>
      <c r="L98" s="28"/>
      <c r="AU98" s="13" t="s">
        <v>159</v>
      </c>
    </row>
    <row r="99" spans="2:47" s="8" customFormat="1" ht="24.95" customHeight="1">
      <c r="B99" s="104"/>
      <c r="D99" s="105" t="s">
        <v>160</v>
      </c>
      <c r="E99" s="106"/>
      <c r="F99" s="106"/>
      <c r="G99" s="106"/>
      <c r="H99" s="106"/>
      <c r="I99" s="106"/>
      <c r="J99" s="107">
        <f>J136</f>
        <v>0</v>
      </c>
      <c r="L99" s="104"/>
    </row>
    <row r="100" spans="2:47" s="9" customFormat="1" ht="19.899999999999999" customHeight="1">
      <c r="B100" s="108"/>
      <c r="D100" s="109" t="s">
        <v>161</v>
      </c>
      <c r="E100" s="110"/>
      <c r="F100" s="110"/>
      <c r="G100" s="110"/>
      <c r="H100" s="110"/>
      <c r="I100" s="110"/>
      <c r="J100" s="111">
        <f>J137</f>
        <v>0</v>
      </c>
      <c r="L100" s="108"/>
    </row>
    <row r="101" spans="2:47" s="9" customFormat="1" ht="19.899999999999999" customHeight="1">
      <c r="B101" s="108"/>
      <c r="D101" s="109" t="s">
        <v>409</v>
      </c>
      <c r="E101" s="110"/>
      <c r="F101" s="110"/>
      <c r="G101" s="110"/>
      <c r="H101" s="110"/>
      <c r="I101" s="110"/>
      <c r="J101" s="111">
        <f>J145</f>
        <v>0</v>
      </c>
      <c r="L101" s="108"/>
    </row>
    <row r="102" spans="2:47" s="9" customFormat="1" ht="19.899999999999999" customHeight="1">
      <c r="B102" s="108"/>
      <c r="D102" s="109" t="s">
        <v>410</v>
      </c>
      <c r="E102" s="110"/>
      <c r="F102" s="110"/>
      <c r="G102" s="110"/>
      <c r="H102" s="110"/>
      <c r="I102" s="110"/>
      <c r="J102" s="111">
        <f>J153</f>
        <v>0</v>
      </c>
      <c r="L102" s="108"/>
    </row>
    <row r="103" spans="2:47" s="9" customFormat="1" ht="19.899999999999999" customHeight="1">
      <c r="B103" s="108"/>
      <c r="D103" s="109" t="s">
        <v>411</v>
      </c>
      <c r="E103" s="110"/>
      <c r="F103" s="110"/>
      <c r="G103" s="110"/>
      <c r="H103" s="110"/>
      <c r="I103" s="110"/>
      <c r="J103" s="111">
        <f>J163</f>
        <v>0</v>
      </c>
      <c r="L103" s="108"/>
    </row>
    <row r="104" spans="2:47" s="9" customFormat="1" ht="19.899999999999999" customHeight="1">
      <c r="B104" s="108"/>
      <c r="D104" s="109" t="s">
        <v>163</v>
      </c>
      <c r="E104" s="110"/>
      <c r="F104" s="110"/>
      <c r="G104" s="110"/>
      <c r="H104" s="110"/>
      <c r="I104" s="110"/>
      <c r="J104" s="111">
        <f>J166</f>
        <v>0</v>
      </c>
      <c r="L104" s="108"/>
    </row>
    <row r="105" spans="2:47" s="9" customFormat="1" ht="19.899999999999999" customHeight="1">
      <c r="B105" s="108"/>
      <c r="D105" s="109" t="s">
        <v>165</v>
      </c>
      <c r="E105" s="110"/>
      <c r="F105" s="110"/>
      <c r="G105" s="110"/>
      <c r="H105" s="110"/>
      <c r="I105" s="110"/>
      <c r="J105" s="111">
        <f>J171</f>
        <v>0</v>
      </c>
      <c r="L105" s="108"/>
    </row>
    <row r="106" spans="2:47" s="8" customFormat="1" ht="24.95" customHeight="1">
      <c r="B106" s="104"/>
      <c r="D106" s="105" t="s">
        <v>166</v>
      </c>
      <c r="E106" s="106"/>
      <c r="F106" s="106"/>
      <c r="G106" s="106"/>
      <c r="H106" s="106"/>
      <c r="I106" s="106"/>
      <c r="J106" s="107">
        <f>J173</f>
        <v>0</v>
      </c>
      <c r="L106" s="104"/>
    </row>
    <row r="107" spans="2:47" s="9" customFormat="1" ht="19.899999999999999" customHeight="1">
      <c r="B107" s="108"/>
      <c r="D107" s="109" t="s">
        <v>167</v>
      </c>
      <c r="E107" s="110"/>
      <c r="F107" s="110"/>
      <c r="G107" s="110"/>
      <c r="H107" s="110"/>
      <c r="I107" s="110"/>
      <c r="J107" s="111">
        <f>J174</f>
        <v>0</v>
      </c>
      <c r="L107" s="108"/>
    </row>
    <row r="108" spans="2:47" s="9" customFormat="1" ht="19.899999999999999" customHeight="1">
      <c r="B108" s="108"/>
      <c r="D108" s="109" t="s">
        <v>412</v>
      </c>
      <c r="E108" s="110"/>
      <c r="F108" s="110"/>
      <c r="G108" s="110"/>
      <c r="H108" s="110"/>
      <c r="I108" s="110"/>
      <c r="J108" s="111">
        <f>J186</f>
        <v>0</v>
      </c>
      <c r="L108" s="108"/>
    </row>
    <row r="109" spans="2:47" s="8" customFormat="1" ht="24.95" customHeight="1">
      <c r="B109" s="104"/>
      <c r="D109" s="105" t="s">
        <v>168</v>
      </c>
      <c r="E109" s="106"/>
      <c r="F109" s="106"/>
      <c r="G109" s="106"/>
      <c r="H109" s="106"/>
      <c r="I109" s="106"/>
      <c r="J109" s="107">
        <f>J193</f>
        <v>0</v>
      </c>
      <c r="L109" s="104"/>
    </row>
    <row r="110" spans="2:47" s="9" customFormat="1" ht="19.899999999999999" customHeight="1">
      <c r="B110" s="108"/>
      <c r="D110" s="109" t="s">
        <v>169</v>
      </c>
      <c r="E110" s="110"/>
      <c r="F110" s="110"/>
      <c r="G110" s="110"/>
      <c r="H110" s="110"/>
      <c r="I110" s="110"/>
      <c r="J110" s="111">
        <f>J194</f>
        <v>0</v>
      </c>
      <c r="L110" s="108"/>
    </row>
    <row r="111" spans="2:47" s="9" customFormat="1" ht="19.899999999999999" customHeight="1">
      <c r="B111" s="108"/>
      <c r="D111" s="109" t="s">
        <v>170</v>
      </c>
      <c r="E111" s="110"/>
      <c r="F111" s="110"/>
      <c r="G111" s="110"/>
      <c r="H111" s="110"/>
      <c r="I111" s="110"/>
      <c r="J111" s="111">
        <f>J196</f>
        <v>0</v>
      </c>
      <c r="L111" s="108"/>
    </row>
    <row r="112" spans="2:47" s="9" customFormat="1" ht="19.899999999999999" customHeight="1">
      <c r="B112" s="108"/>
      <c r="D112" s="109" t="s">
        <v>171</v>
      </c>
      <c r="E112" s="110"/>
      <c r="F112" s="110"/>
      <c r="G112" s="110"/>
      <c r="H112" s="110"/>
      <c r="I112" s="110"/>
      <c r="J112" s="111">
        <f>J198</f>
        <v>0</v>
      </c>
      <c r="L112" s="108"/>
    </row>
    <row r="113" spans="2:12" s="9" customFormat="1" ht="19.899999999999999" customHeight="1">
      <c r="B113" s="108"/>
      <c r="D113" s="109" t="s">
        <v>172</v>
      </c>
      <c r="E113" s="110"/>
      <c r="F113" s="110"/>
      <c r="G113" s="110"/>
      <c r="H113" s="110"/>
      <c r="I113" s="110"/>
      <c r="J113" s="111">
        <f>J200</f>
        <v>0</v>
      </c>
      <c r="L113" s="108"/>
    </row>
    <row r="114" spans="2:12" s="1" customFormat="1" ht="21.75" customHeight="1">
      <c r="B114" s="28"/>
      <c r="L114" s="28"/>
    </row>
    <row r="115" spans="2:12" s="1" customFormat="1" ht="6.95" customHeight="1">
      <c r="B115" s="40"/>
      <c r="C115" s="41"/>
      <c r="D115" s="41"/>
      <c r="E115" s="41"/>
      <c r="F115" s="41"/>
      <c r="G115" s="41"/>
      <c r="H115" s="41"/>
      <c r="I115" s="41"/>
      <c r="J115" s="41"/>
      <c r="K115" s="41"/>
      <c r="L115" s="28"/>
    </row>
    <row r="119" spans="2:12" s="1" customFormat="1" ht="6.95" customHeight="1">
      <c r="B119" s="42"/>
      <c r="C119" s="43"/>
      <c r="D119" s="43"/>
      <c r="E119" s="43"/>
      <c r="F119" s="43"/>
      <c r="G119" s="43"/>
      <c r="H119" s="43"/>
      <c r="I119" s="43"/>
      <c r="J119" s="43"/>
      <c r="K119" s="43"/>
      <c r="L119" s="28"/>
    </row>
    <row r="120" spans="2:12" s="1" customFormat="1" ht="24.95" customHeight="1">
      <c r="B120" s="28"/>
      <c r="C120" s="17" t="s">
        <v>173</v>
      </c>
      <c r="L120" s="28"/>
    </row>
    <row r="121" spans="2:12" s="1" customFormat="1" ht="6.95" customHeight="1">
      <c r="B121" s="28"/>
      <c r="L121" s="28"/>
    </row>
    <row r="122" spans="2:12" s="1" customFormat="1" ht="12" customHeight="1">
      <c r="B122" s="28"/>
      <c r="C122" s="23" t="s">
        <v>16</v>
      </c>
      <c r="L122" s="28"/>
    </row>
    <row r="123" spans="2:12" s="1" customFormat="1" ht="16.5" customHeight="1">
      <c r="B123" s="28"/>
      <c r="E123" s="655" t="str">
        <f>E7</f>
        <v>Rekonstrukce a modernizace fotbalového hřiště SK Union Břevnov</v>
      </c>
      <c r="F123" s="656"/>
      <c r="G123" s="656"/>
      <c r="H123" s="656"/>
      <c r="L123" s="28"/>
    </row>
    <row r="124" spans="2:12" ht="12" customHeight="1">
      <c r="B124" s="16"/>
      <c r="C124" s="23" t="s">
        <v>153</v>
      </c>
      <c r="L124" s="16"/>
    </row>
    <row r="125" spans="2:12" s="1" customFormat="1" ht="16.5" customHeight="1">
      <c r="B125" s="28"/>
      <c r="E125" s="655" t="s">
        <v>406</v>
      </c>
      <c r="F125" s="654"/>
      <c r="G125" s="654"/>
      <c r="H125" s="654"/>
      <c r="L125" s="28"/>
    </row>
    <row r="126" spans="2:12" s="1" customFormat="1" ht="12" customHeight="1">
      <c r="B126" s="28"/>
      <c r="C126" s="23" t="s">
        <v>407</v>
      </c>
      <c r="L126" s="28"/>
    </row>
    <row r="127" spans="2:12" s="1" customFormat="1" ht="16.5" customHeight="1">
      <c r="B127" s="28"/>
      <c r="E127" s="614" t="str">
        <f>E11</f>
        <v>SO-02.1 - Stavební řešení</v>
      </c>
      <c r="F127" s="654"/>
      <c r="G127" s="654"/>
      <c r="H127" s="654"/>
      <c r="L127" s="28"/>
    </row>
    <row r="128" spans="2:12" s="1" customFormat="1" ht="6.95" customHeight="1">
      <c r="B128" s="28"/>
      <c r="L128" s="28"/>
    </row>
    <row r="129" spans="2:65" s="1" customFormat="1" ht="12" customHeight="1">
      <c r="B129" s="28"/>
      <c r="C129" s="23" t="s">
        <v>20</v>
      </c>
      <c r="F129" s="21" t="str">
        <f>F14</f>
        <v>Praha 6</v>
      </c>
      <c r="I129" s="23" t="s">
        <v>22</v>
      </c>
      <c r="J129" s="48" t="str">
        <f>IF(J14="","",J14)</f>
        <v>19. 12. 2025</v>
      </c>
      <c r="L129" s="28"/>
    </row>
    <row r="130" spans="2:65" s="1" customFormat="1" ht="6.95" customHeight="1">
      <c r="B130" s="28"/>
      <c r="L130" s="28"/>
    </row>
    <row r="131" spans="2:65" s="1" customFormat="1" ht="25.7" customHeight="1">
      <c r="B131" s="28"/>
      <c r="C131" s="23" t="s">
        <v>24</v>
      </c>
      <c r="F131" s="21" t="str">
        <f>E17</f>
        <v>Městská část Praha 6</v>
      </c>
      <c r="I131" s="23" t="s">
        <v>30</v>
      </c>
      <c r="J131" s="26" t="str">
        <f>E23</f>
        <v>Sportovní projekty s.r.o.</v>
      </c>
      <c r="L131" s="28"/>
    </row>
    <row r="132" spans="2:65" s="1" customFormat="1" ht="15.2" customHeight="1">
      <c r="B132" s="28"/>
      <c r="C132" s="23" t="s">
        <v>28</v>
      </c>
      <c r="F132" s="21" t="str">
        <f>IF(E20="","",E20)</f>
        <v>Vyplň údaj</v>
      </c>
      <c r="I132" s="23" t="s">
        <v>33</v>
      </c>
      <c r="J132" s="26" t="str">
        <f>E26</f>
        <v>F.Pecka</v>
      </c>
      <c r="L132" s="28"/>
    </row>
    <row r="133" spans="2:65" s="1" customFormat="1" ht="10.35" customHeight="1">
      <c r="B133" s="28"/>
      <c r="L133" s="28"/>
    </row>
    <row r="134" spans="2:65" s="10" customFormat="1" ht="29.25" customHeight="1">
      <c r="B134" s="112"/>
      <c r="C134" s="113" t="s">
        <v>174</v>
      </c>
      <c r="D134" s="114" t="s">
        <v>62</v>
      </c>
      <c r="E134" s="114" t="s">
        <v>58</v>
      </c>
      <c r="F134" s="114" t="s">
        <v>59</v>
      </c>
      <c r="G134" s="114" t="s">
        <v>175</v>
      </c>
      <c r="H134" s="114" t="s">
        <v>176</v>
      </c>
      <c r="I134" s="114" t="s">
        <v>177</v>
      </c>
      <c r="J134" s="115" t="s">
        <v>157</v>
      </c>
      <c r="K134" s="116" t="s">
        <v>178</v>
      </c>
      <c r="L134" s="112"/>
      <c r="M134" s="55" t="s">
        <v>1</v>
      </c>
      <c r="N134" s="56" t="s">
        <v>41</v>
      </c>
      <c r="O134" s="56" t="s">
        <v>179</v>
      </c>
      <c r="P134" s="56" t="s">
        <v>180</v>
      </c>
      <c r="Q134" s="56" t="s">
        <v>181</v>
      </c>
      <c r="R134" s="56" t="s">
        <v>182</v>
      </c>
      <c r="S134" s="56" t="s">
        <v>183</v>
      </c>
      <c r="T134" s="57" t="s">
        <v>184</v>
      </c>
    </row>
    <row r="135" spans="2:65" s="1" customFormat="1" ht="22.7" customHeight="1">
      <c r="B135" s="28"/>
      <c r="C135" s="60" t="s">
        <v>185</v>
      </c>
      <c r="J135" s="117">
        <f>BK135</f>
        <v>0</v>
      </c>
      <c r="L135" s="28"/>
      <c r="M135" s="58"/>
      <c r="N135" s="49"/>
      <c r="O135" s="49"/>
      <c r="P135" s="118">
        <f>P136+P173+P193</f>
        <v>0</v>
      </c>
      <c r="Q135" s="49"/>
      <c r="R135" s="118">
        <f>R136+R173+R193</f>
        <v>6801.1660076099997</v>
      </c>
      <c r="S135" s="49"/>
      <c r="T135" s="119">
        <f>T136+T173+T193</f>
        <v>0</v>
      </c>
      <c r="AT135" s="13" t="s">
        <v>76</v>
      </c>
      <c r="AU135" s="13" t="s">
        <v>159</v>
      </c>
      <c r="BK135" s="120">
        <f>BK136+BK173+BK193</f>
        <v>0</v>
      </c>
    </row>
    <row r="136" spans="2:65" s="11" customFormat="1" ht="25.9" customHeight="1">
      <c r="B136" s="121"/>
      <c r="D136" s="122" t="s">
        <v>76</v>
      </c>
      <c r="E136" s="123" t="s">
        <v>186</v>
      </c>
      <c r="F136" s="123" t="s">
        <v>187</v>
      </c>
      <c r="I136" s="124"/>
      <c r="J136" s="125">
        <f>BK136</f>
        <v>0</v>
      </c>
      <c r="L136" s="121"/>
      <c r="M136" s="126"/>
      <c r="P136" s="127">
        <f>P137+P145+P153+P163+P166+P171</f>
        <v>0</v>
      </c>
      <c r="R136" s="127">
        <f>R137+R145+R153+R163+R166+R171</f>
        <v>6801.1660076099997</v>
      </c>
      <c r="T136" s="128">
        <f>T137+T145+T153+T163+T166+T171</f>
        <v>0</v>
      </c>
      <c r="AR136" s="122" t="s">
        <v>85</v>
      </c>
      <c r="AT136" s="129" t="s">
        <v>76</v>
      </c>
      <c r="AU136" s="129" t="s">
        <v>77</v>
      </c>
      <c r="AY136" s="122" t="s">
        <v>188</v>
      </c>
      <c r="BK136" s="130">
        <f>BK137+BK145+BK153+BK163+BK166+BK171</f>
        <v>0</v>
      </c>
    </row>
    <row r="137" spans="2:65" s="11" customFormat="1" ht="22.7" customHeight="1">
      <c r="B137" s="121"/>
      <c r="D137" s="122" t="s">
        <v>76</v>
      </c>
      <c r="E137" s="131" t="s">
        <v>85</v>
      </c>
      <c r="F137" s="131" t="s">
        <v>189</v>
      </c>
      <c r="I137" s="124"/>
      <c r="J137" s="132">
        <f>BK137</f>
        <v>0</v>
      </c>
      <c r="L137" s="121"/>
      <c r="M137" s="126"/>
      <c r="P137" s="127">
        <f>SUM(P138:P144)</f>
        <v>0</v>
      </c>
      <c r="R137" s="127">
        <f>SUM(R138:R144)</f>
        <v>0</v>
      </c>
      <c r="T137" s="128">
        <f>SUM(T138:T144)</f>
        <v>0</v>
      </c>
      <c r="AR137" s="122" t="s">
        <v>85</v>
      </c>
      <c r="AT137" s="129" t="s">
        <v>76</v>
      </c>
      <c r="AU137" s="129" t="s">
        <v>85</v>
      </c>
      <c r="AY137" s="122" t="s">
        <v>188</v>
      </c>
      <c r="BK137" s="130">
        <f>SUM(BK138:BK144)</f>
        <v>0</v>
      </c>
    </row>
    <row r="138" spans="2:65" s="1" customFormat="1" ht="33" customHeight="1">
      <c r="B138" s="28"/>
      <c r="C138" s="133" t="s">
        <v>85</v>
      </c>
      <c r="D138" s="133" t="s">
        <v>190</v>
      </c>
      <c r="E138" s="134" t="s">
        <v>413</v>
      </c>
      <c r="F138" s="135" t="s">
        <v>414</v>
      </c>
      <c r="G138" s="136" t="s">
        <v>258</v>
      </c>
      <c r="H138" s="137">
        <v>308.45800000000003</v>
      </c>
      <c r="I138" s="138"/>
      <c r="J138" s="139">
        <f t="shared" ref="J138:J144" si="0">ROUND(I138*H138,2)</f>
        <v>0</v>
      </c>
      <c r="K138" s="140"/>
      <c r="L138" s="28"/>
      <c r="M138" s="141" t="s">
        <v>1</v>
      </c>
      <c r="N138" s="142" t="s">
        <v>42</v>
      </c>
      <c r="P138" s="143">
        <f t="shared" ref="P138:P144" si="1">O138*H138</f>
        <v>0</v>
      </c>
      <c r="Q138" s="143">
        <v>0</v>
      </c>
      <c r="R138" s="143">
        <f t="shared" ref="R138:R144" si="2">Q138*H138</f>
        <v>0</v>
      </c>
      <c r="S138" s="143">
        <v>0</v>
      </c>
      <c r="T138" s="144">
        <f t="shared" ref="T138:T144" si="3">S138*H138</f>
        <v>0</v>
      </c>
      <c r="AR138" s="145" t="s">
        <v>194</v>
      </c>
      <c r="AT138" s="145" t="s">
        <v>190</v>
      </c>
      <c r="AU138" s="145" t="s">
        <v>87</v>
      </c>
      <c r="AY138" s="13" t="s">
        <v>188</v>
      </c>
      <c r="BE138" s="146">
        <f t="shared" ref="BE138:BE144" si="4">IF(N138="základní",J138,0)</f>
        <v>0</v>
      </c>
      <c r="BF138" s="146">
        <f t="shared" ref="BF138:BF144" si="5">IF(N138="snížená",J138,0)</f>
        <v>0</v>
      </c>
      <c r="BG138" s="146">
        <f t="shared" ref="BG138:BG144" si="6">IF(N138="zákl. přenesená",J138,0)</f>
        <v>0</v>
      </c>
      <c r="BH138" s="146">
        <f t="shared" ref="BH138:BH144" si="7">IF(N138="sníž. přenesená",J138,0)</f>
        <v>0</v>
      </c>
      <c r="BI138" s="146">
        <f t="shared" ref="BI138:BI144" si="8">IF(N138="nulová",J138,0)</f>
        <v>0</v>
      </c>
      <c r="BJ138" s="13" t="s">
        <v>85</v>
      </c>
      <c r="BK138" s="146">
        <f t="shared" ref="BK138:BK144" si="9">ROUND(I138*H138,2)</f>
        <v>0</v>
      </c>
      <c r="BL138" s="13" t="s">
        <v>194</v>
      </c>
      <c r="BM138" s="145" t="s">
        <v>415</v>
      </c>
    </row>
    <row r="139" spans="2:65" s="1" customFormat="1" ht="33" customHeight="1">
      <c r="B139" s="28"/>
      <c r="C139" s="133" t="s">
        <v>87</v>
      </c>
      <c r="D139" s="133" t="s">
        <v>190</v>
      </c>
      <c r="E139" s="134" t="s">
        <v>416</v>
      </c>
      <c r="F139" s="135" t="s">
        <v>417</v>
      </c>
      <c r="G139" s="136" t="s">
        <v>258</v>
      </c>
      <c r="H139" s="137">
        <v>21.212</v>
      </c>
      <c r="I139" s="138"/>
      <c r="J139" s="139">
        <f t="shared" si="0"/>
        <v>0</v>
      </c>
      <c r="K139" s="140"/>
      <c r="L139" s="28"/>
      <c r="M139" s="141" t="s">
        <v>1</v>
      </c>
      <c r="N139" s="142" t="s">
        <v>42</v>
      </c>
      <c r="P139" s="143">
        <f t="shared" si="1"/>
        <v>0</v>
      </c>
      <c r="Q139" s="143">
        <v>0</v>
      </c>
      <c r="R139" s="143">
        <f t="shared" si="2"/>
        <v>0</v>
      </c>
      <c r="S139" s="143">
        <v>0</v>
      </c>
      <c r="T139" s="144">
        <f t="shared" si="3"/>
        <v>0</v>
      </c>
      <c r="AR139" s="145" t="s">
        <v>194</v>
      </c>
      <c r="AT139" s="145" t="s">
        <v>190</v>
      </c>
      <c r="AU139" s="145" t="s">
        <v>87</v>
      </c>
      <c r="AY139" s="13" t="s">
        <v>188</v>
      </c>
      <c r="BE139" s="146">
        <f t="shared" si="4"/>
        <v>0</v>
      </c>
      <c r="BF139" s="146">
        <f t="shared" si="5"/>
        <v>0</v>
      </c>
      <c r="BG139" s="146">
        <f t="shared" si="6"/>
        <v>0</v>
      </c>
      <c r="BH139" s="146">
        <f t="shared" si="7"/>
        <v>0</v>
      </c>
      <c r="BI139" s="146">
        <f t="shared" si="8"/>
        <v>0</v>
      </c>
      <c r="BJ139" s="13" t="s">
        <v>85</v>
      </c>
      <c r="BK139" s="146">
        <f t="shared" si="9"/>
        <v>0</v>
      </c>
      <c r="BL139" s="13" t="s">
        <v>194</v>
      </c>
      <c r="BM139" s="145" t="s">
        <v>418</v>
      </c>
    </row>
    <row r="140" spans="2:65" s="1" customFormat="1" ht="37.700000000000003" customHeight="1">
      <c r="B140" s="28"/>
      <c r="C140" s="133" t="s">
        <v>199</v>
      </c>
      <c r="D140" s="133" t="s">
        <v>190</v>
      </c>
      <c r="E140" s="134" t="s">
        <v>256</v>
      </c>
      <c r="F140" s="135" t="s">
        <v>257</v>
      </c>
      <c r="G140" s="136" t="s">
        <v>258</v>
      </c>
      <c r="H140" s="137">
        <v>329.67</v>
      </c>
      <c r="I140" s="138"/>
      <c r="J140" s="139">
        <f t="shared" si="0"/>
        <v>0</v>
      </c>
      <c r="K140" s="140"/>
      <c r="L140" s="28"/>
      <c r="M140" s="141" t="s">
        <v>1</v>
      </c>
      <c r="N140" s="142" t="s">
        <v>42</v>
      </c>
      <c r="P140" s="143">
        <f t="shared" si="1"/>
        <v>0</v>
      </c>
      <c r="Q140" s="143">
        <v>0</v>
      </c>
      <c r="R140" s="143">
        <f t="shared" si="2"/>
        <v>0</v>
      </c>
      <c r="S140" s="143">
        <v>0</v>
      </c>
      <c r="T140" s="144">
        <f t="shared" si="3"/>
        <v>0</v>
      </c>
      <c r="AR140" s="145" t="s">
        <v>194</v>
      </c>
      <c r="AT140" s="145" t="s">
        <v>190</v>
      </c>
      <c r="AU140" s="145" t="s">
        <v>87</v>
      </c>
      <c r="AY140" s="13" t="s">
        <v>188</v>
      </c>
      <c r="BE140" s="146">
        <f t="shared" si="4"/>
        <v>0</v>
      </c>
      <c r="BF140" s="146">
        <f t="shared" si="5"/>
        <v>0</v>
      </c>
      <c r="BG140" s="146">
        <f t="shared" si="6"/>
        <v>0</v>
      </c>
      <c r="BH140" s="146">
        <f t="shared" si="7"/>
        <v>0</v>
      </c>
      <c r="BI140" s="146">
        <f t="shared" si="8"/>
        <v>0</v>
      </c>
      <c r="BJ140" s="13" t="s">
        <v>85</v>
      </c>
      <c r="BK140" s="146">
        <f t="shared" si="9"/>
        <v>0</v>
      </c>
      <c r="BL140" s="13" t="s">
        <v>194</v>
      </c>
      <c r="BM140" s="145" t="s">
        <v>419</v>
      </c>
    </row>
    <row r="141" spans="2:65" s="1" customFormat="1" ht="37.700000000000003" customHeight="1">
      <c r="B141" s="28"/>
      <c r="C141" s="133" t="s">
        <v>194</v>
      </c>
      <c r="D141" s="133" t="s">
        <v>190</v>
      </c>
      <c r="E141" s="134" t="s">
        <v>261</v>
      </c>
      <c r="F141" s="135" t="s">
        <v>262</v>
      </c>
      <c r="G141" s="136" t="s">
        <v>258</v>
      </c>
      <c r="H141" s="137">
        <v>3296.7</v>
      </c>
      <c r="I141" s="138"/>
      <c r="J141" s="139">
        <f t="shared" si="0"/>
        <v>0</v>
      </c>
      <c r="K141" s="140"/>
      <c r="L141" s="28"/>
      <c r="M141" s="141" t="s">
        <v>1</v>
      </c>
      <c r="N141" s="142" t="s">
        <v>42</v>
      </c>
      <c r="P141" s="143">
        <f t="shared" si="1"/>
        <v>0</v>
      </c>
      <c r="Q141" s="143">
        <v>0</v>
      </c>
      <c r="R141" s="143">
        <f t="shared" si="2"/>
        <v>0</v>
      </c>
      <c r="S141" s="143">
        <v>0</v>
      </c>
      <c r="T141" s="144">
        <f t="shared" si="3"/>
        <v>0</v>
      </c>
      <c r="AR141" s="145" t="s">
        <v>194</v>
      </c>
      <c r="AT141" s="145" t="s">
        <v>190</v>
      </c>
      <c r="AU141" s="145" t="s">
        <v>87</v>
      </c>
      <c r="AY141" s="13" t="s">
        <v>188</v>
      </c>
      <c r="BE141" s="146">
        <f t="shared" si="4"/>
        <v>0</v>
      </c>
      <c r="BF141" s="146">
        <f t="shared" si="5"/>
        <v>0</v>
      </c>
      <c r="BG141" s="146">
        <f t="shared" si="6"/>
        <v>0</v>
      </c>
      <c r="BH141" s="146">
        <f t="shared" si="7"/>
        <v>0</v>
      </c>
      <c r="BI141" s="146">
        <f t="shared" si="8"/>
        <v>0</v>
      </c>
      <c r="BJ141" s="13" t="s">
        <v>85</v>
      </c>
      <c r="BK141" s="146">
        <f t="shared" si="9"/>
        <v>0</v>
      </c>
      <c r="BL141" s="13" t="s">
        <v>194</v>
      </c>
      <c r="BM141" s="145" t="s">
        <v>420</v>
      </c>
    </row>
    <row r="142" spans="2:65" s="1" customFormat="1" ht="33" customHeight="1">
      <c r="B142" s="28"/>
      <c r="C142" s="133" t="s">
        <v>207</v>
      </c>
      <c r="D142" s="133" t="s">
        <v>190</v>
      </c>
      <c r="E142" s="134" t="s">
        <v>265</v>
      </c>
      <c r="F142" s="135" t="s">
        <v>266</v>
      </c>
      <c r="G142" s="136" t="s">
        <v>267</v>
      </c>
      <c r="H142" s="137">
        <v>593.40599999999995</v>
      </c>
      <c r="I142" s="138"/>
      <c r="J142" s="139">
        <f t="shared" si="0"/>
        <v>0</v>
      </c>
      <c r="K142" s="140"/>
      <c r="L142" s="28"/>
      <c r="M142" s="141" t="s">
        <v>1</v>
      </c>
      <c r="N142" s="142" t="s">
        <v>42</v>
      </c>
      <c r="P142" s="143">
        <f t="shared" si="1"/>
        <v>0</v>
      </c>
      <c r="Q142" s="143">
        <v>0</v>
      </c>
      <c r="R142" s="143">
        <f t="shared" si="2"/>
        <v>0</v>
      </c>
      <c r="S142" s="143">
        <v>0</v>
      </c>
      <c r="T142" s="144">
        <f t="shared" si="3"/>
        <v>0</v>
      </c>
      <c r="AR142" s="145" t="s">
        <v>194</v>
      </c>
      <c r="AT142" s="145" t="s">
        <v>190</v>
      </c>
      <c r="AU142" s="145" t="s">
        <v>87</v>
      </c>
      <c r="AY142" s="13" t="s">
        <v>188</v>
      </c>
      <c r="BE142" s="146">
        <f t="shared" si="4"/>
        <v>0</v>
      </c>
      <c r="BF142" s="146">
        <f t="shared" si="5"/>
        <v>0</v>
      </c>
      <c r="BG142" s="146">
        <f t="shared" si="6"/>
        <v>0</v>
      </c>
      <c r="BH142" s="146">
        <f t="shared" si="7"/>
        <v>0</v>
      </c>
      <c r="BI142" s="146">
        <f t="shared" si="8"/>
        <v>0</v>
      </c>
      <c r="BJ142" s="13" t="s">
        <v>85</v>
      </c>
      <c r="BK142" s="146">
        <f t="shared" si="9"/>
        <v>0</v>
      </c>
      <c r="BL142" s="13" t="s">
        <v>194</v>
      </c>
      <c r="BM142" s="145" t="s">
        <v>421</v>
      </c>
    </row>
    <row r="143" spans="2:65" s="1" customFormat="1" ht="16.5" customHeight="1">
      <c r="B143" s="28"/>
      <c r="C143" s="133" t="s">
        <v>211</v>
      </c>
      <c r="D143" s="133" t="s">
        <v>190</v>
      </c>
      <c r="E143" s="134" t="s">
        <v>270</v>
      </c>
      <c r="F143" s="135" t="s">
        <v>271</v>
      </c>
      <c r="G143" s="136" t="s">
        <v>258</v>
      </c>
      <c r="H143" s="137">
        <v>329.67</v>
      </c>
      <c r="I143" s="138"/>
      <c r="J143" s="139">
        <f t="shared" si="0"/>
        <v>0</v>
      </c>
      <c r="K143" s="140"/>
      <c r="L143" s="28"/>
      <c r="M143" s="141" t="s">
        <v>1</v>
      </c>
      <c r="N143" s="142" t="s">
        <v>42</v>
      </c>
      <c r="P143" s="143">
        <f t="shared" si="1"/>
        <v>0</v>
      </c>
      <c r="Q143" s="143">
        <v>0</v>
      </c>
      <c r="R143" s="143">
        <f t="shared" si="2"/>
        <v>0</v>
      </c>
      <c r="S143" s="143">
        <v>0</v>
      </c>
      <c r="T143" s="144">
        <f t="shared" si="3"/>
        <v>0</v>
      </c>
      <c r="AR143" s="145" t="s">
        <v>194</v>
      </c>
      <c r="AT143" s="145" t="s">
        <v>190</v>
      </c>
      <c r="AU143" s="145" t="s">
        <v>87</v>
      </c>
      <c r="AY143" s="13" t="s">
        <v>188</v>
      </c>
      <c r="BE143" s="146">
        <f t="shared" si="4"/>
        <v>0</v>
      </c>
      <c r="BF143" s="146">
        <f t="shared" si="5"/>
        <v>0</v>
      </c>
      <c r="BG143" s="146">
        <f t="shared" si="6"/>
        <v>0</v>
      </c>
      <c r="BH143" s="146">
        <f t="shared" si="7"/>
        <v>0</v>
      </c>
      <c r="BI143" s="146">
        <f t="shared" si="8"/>
        <v>0</v>
      </c>
      <c r="BJ143" s="13" t="s">
        <v>85</v>
      </c>
      <c r="BK143" s="146">
        <f t="shared" si="9"/>
        <v>0</v>
      </c>
      <c r="BL143" s="13" t="s">
        <v>194</v>
      </c>
      <c r="BM143" s="145" t="s">
        <v>422</v>
      </c>
    </row>
    <row r="144" spans="2:65" s="1" customFormat="1" ht="37.700000000000003" customHeight="1">
      <c r="B144" s="28"/>
      <c r="C144" s="133" t="s">
        <v>215</v>
      </c>
      <c r="D144" s="133" t="s">
        <v>190</v>
      </c>
      <c r="E144" s="134" t="s">
        <v>423</v>
      </c>
      <c r="F144" s="135" t="s">
        <v>424</v>
      </c>
      <c r="G144" s="136" t="s">
        <v>205</v>
      </c>
      <c r="H144" s="137">
        <v>6986</v>
      </c>
      <c r="I144" s="138"/>
      <c r="J144" s="139">
        <f t="shared" si="0"/>
        <v>0</v>
      </c>
      <c r="K144" s="140"/>
      <c r="L144" s="28"/>
      <c r="M144" s="141" t="s">
        <v>1</v>
      </c>
      <c r="N144" s="142" t="s">
        <v>42</v>
      </c>
      <c r="P144" s="143">
        <f t="shared" si="1"/>
        <v>0</v>
      </c>
      <c r="Q144" s="143">
        <v>0</v>
      </c>
      <c r="R144" s="143">
        <f t="shared" si="2"/>
        <v>0</v>
      </c>
      <c r="S144" s="143">
        <v>0</v>
      </c>
      <c r="T144" s="144">
        <f t="shared" si="3"/>
        <v>0</v>
      </c>
      <c r="AR144" s="145" t="s">
        <v>194</v>
      </c>
      <c r="AT144" s="145" t="s">
        <v>190</v>
      </c>
      <c r="AU144" s="145" t="s">
        <v>87</v>
      </c>
      <c r="AY144" s="13" t="s">
        <v>188</v>
      </c>
      <c r="BE144" s="146">
        <f t="shared" si="4"/>
        <v>0</v>
      </c>
      <c r="BF144" s="146">
        <f t="shared" si="5"/>
        <v>0</v>
      </c>
      <c r="BG144" s="146">
        <f t="shared" si="6"/>
        <v>0</v>
      </c>
      <c r="BH144" s="146">
        <f t="shared" si="7"/>
        <v>0</v>
      </c>
      <c r="BI144" s="146">
        <f t="shared" si="8"/>
        <v>0</v>
      </c>
      <c r="BJ144" s="13" t="s">
        <v>85</v>
      </c>
      <c r="BK144" s="146">
        <f t="shared" si="9"/>
        <v>0</v>
      </c>
      <c r="BL144" s="13" t="s">
        <v>194</v>
      </c>
      <c r="BM144" s="145" t="s">
        <v>425</v>
      </c>
    </row>
    <row r="145" spans="2:65" s="11" customFormat="1" ht="22.7" customHeight="1">
      <c r="B145" s="121"/>
      <c r="D145" s="122" t="s">
        <v>76</v>
      </c>
      <c r="E145" s="131" t="s">
        <v>87</v>
      </c>
      <c r="F145" s="131" t="s">
        <v>426</v>
      </c>
      <c r="I145" s="124"/>
      <c r="J145" s="132">
        <f>BK145</f>
        <v>0</v>
      </c>
      <c r="L145" s="121"/>
      <c r="M145" s="126"/>
      <c r="P145" s="127">
        <f>SUM(P146:P152)</f>
        <v>0</v>
      </c>
      <c r="R145" s="127">
        <f>SUM(R146:R152)</f>
        <v>899.35190822999994</v>
      </c>
      <c r="T145" s="128">
        <f>SUM(T146:T152)</f>
        <v>0</v>
      </c>
      <c r="AR145" s="122" t="s">
        <v>85</v>
      </c>
      <c r="AT145" s="129" t="s">
        <v>76</v>
      </c>
      <c r="AU145" s="129" t="s">
        <v>85</v>
      </c>
      <c r="AY145" s="122" t="s">
        <v>188</v>
      </c>
      <c r="BK145" s="130">
        <f>SUM(BK146:BK152)</f>
        <v>0</v>
      </c>
    </row>
    <row r="146" spans="2:65" s="1" customFormat="1" ht="33" customHeight="1">
      <c r="B146" s="28"/>
      <c r="C146" s="133" t="s">
        <v>220</v>
      </c>
      <c r="D146" s="133" t="s">
        <v>190</v>
      </c>
      <c r="E146" s="134" t="s">
        <v>427</v>
      </c>
      <c r="F146" s="135" t="s">
        <v>428</v>
      </c>
      <c r="G146" s="136" t="s">
        <v>258</v>
      </c>
      <c r="H146" s="137">
        <v>277.33600000000001</v>
      </c>
      <c r="I146" s="138"/>
      <c r="J146" s="139">
        <f t="shared" ref="J146:J152" si="10">ROUND(I146*H146,2)</f>
        <v>0</v>
      </c>
      <c r="K146" s="140"/>
      <c r="L146" s="28"/>
      <c r="M146" s="141" t="s">
        <v>1</v>
      </c>
      <c r="N146" s="142" t="s">
        <v>42</v>
      </c>
      <c r="P146" s="143">
        <f t="shared" ref="P146:P152" si="11">O146*H146</f>
        <v>0</v>
      </c>
      <c r="Q146" s="143">
        <v>1.63</v>
      </c>
      <c r="R146" s="143">
        <f t="shared" ref="R146:R152" si="12">Q146*H146</f>
        <v>452.05768</v>
      </c>
      <c r="S146" s="143">
        <v>0</v>
      </c>
      <c r="T146" s="144">
        <f t="shared" ref="T146:T152" si="13">S146*H146</f>
        <v>0</v>
      </c>
      <c r="AR146" s="145" t="s">
        <v>194</v>
      </c>
      <c r="AT146" s="145" t="s">
        <v>190</v>
      </c>
      <c r="AU146" s="145" t="s">
        <v>87</v>
      </c>
      <c r="AY146" s="13" t="s">
        <v>188</v>
      </c>
      <c r="BE146" s="146">
        <f t="shared" ref="BE146:BE152" si="14">IF(N146="základní",J146,0)</f>
        <v>0</v>
      </c>
      <c r="BF146" s="146">
        <f t="shared" ref="BF146:BF152" si="15">IF(N146="snížená",J146,0)</f>
        <v>0</v>
      </c>
      <c r="BG146" s="146">
        <f t="shared" ref="BG146:BG152" si="16">IF(N146="zákl. přenesená",J146,0)</f>
        <v>0</v>
      </c>
      <c r="BH146" s="146">
        <f t="shared" ref="BH146:BH152" si="17">IF(N146="sníž. přenesená",J146,0)</f>
        <v>0</v>
      </c>
      <c r="BI146" s="146">
        <f t="shared" ref="BI146:BI152" si="18">IF(N146="nulová",J146,0)</f>
        <v>0</v>
      </c>
      <c r="BJ146" s="13" t="s">
        <v>85</v>
      </c>
      <c r="BK146" s="146">
        <f t="shared" ref="BK146:BK152" si="19">ROUND(I146*H146,2)</f>
        <v>0</v>
      </c>
      <c r="BL146" s="13" t="s">
        <v>194</v>
      </c>
      <c r="BM146" s="145" t="s">
        <v>429</v>
      </c>
    </row>
    <row r="147" spans="2:65" s="1" customFormat="1" ht="24.2" customHeight="1">
      <c r="B147" s="28"/>
      <c r="C147" s="133" t="s">
        <v>224</v>
      </c>
      <c r="D147" s="133" t="s">
        <v>190</v>
      </c>
      <c r="E147" s="134" t="s">
        <v>430</v>
      </c>
      <c r="F147" s="135" t="s">
        <v>431</v>
      </c>
      <c r="G147" s="136" t="s">
        <v>205</v>
      </c>
      <c r="H147" s="137">
        <v>2745.6260000000002</v>
      </c>
      <c r="I147" s="138"/>
      <c r="J147" s="139">
        <f t="shared" si="10"/>
        <v>0</v>
      </c>
      <c r="K147" s="140"/>
      <c r="L147" s="28"/>
      <c r="M147" s="141" t="s">
        <v>1</v>
      </c>
      <c r="N147" s="142" t="s">
        <v>42</v>
      </c>
      <c r="P147" s="143">
        <f t="shared" si="11"/>
        <v>0</v>
      </c>
      <c r="Q147" s="143">
        <v>2.7E-4</v>
      </c>
      <c r="R147" s="143">
        <f t="shared" si="12"/>
        <v>0.74131902000000005</v>
      </c>
      <c r="S147" s="143">
        <v>0</v>
      </c>
      <c r="T147" s="144">
        <f t="shared" si="13"/>
        <v>0</v>
      </c>
      <c r="AR147" s="145" t="s">
        <v>194</v>
      </c>
      <c r="AT147" s="145" t="s">
        <v>190</v>
      </c>
      <c r="AU147" s="145" t="s">
        <v>87</v>
      </c>
      <c r="AY147" s="13" t="s">
        <v>188</v>
      </c>
      <c r="BE147" s="146">
        <f t="shared" si="14"/>
        <v>0</v>
      </c>
      <c r="BF147" s="146">
        <f t="shared" si="15"/>
        <v>0</v>
      </c>
      <c r="BG147" s="146">
        <f t="shared" si="16"/>
        <v>0</v>
      </c>
      <c r="BH147" s="146">
        <f t="shared" si="17"/>
        <v>0</v>
      </c>
      <c r="BI147" s="146">
        <f t="shared" si="18"/>
        <v>0</v>
      </c>
      <c r="BJ147" s="13" t="s">
        <v>85</v>
      </c>
      <c r="BK147" s="146">
        <f t="shared" si="19"/>
        <v>0</v>
      </c>
      <c r="BL147" s="13" t="s">
        <v>194</v>
      </c>
      <c r="BM147" s="145" t="s">
        <v>432</v>
      </c>
    </row>
    <row r="148" spans="2:65" s="1" customFormat="1" ht="24.2" customHeight="1">
      <c r="B148" s="28"/>
      <c r="C148" s="153" t="s">
        <v>228</v>
      </c>
      <c r="D148" s="153" t="s">
        <v>433</v>
      </c>
      <c r="E148" s="154" t="s">
        <v>434</v>
      </c>
      <c r="F148" s="155" t="s">
        <v>435</v>
      </c>
      <c r="G148" s="156" t="s">
        <v>205</v>
      </c>
      <c r="H148" s="157">
        <v>3157.47</v>
      </c>
      <c r="I148" s="158"/>
      <c r="J148" s="159">
        <f t="shared" si="10"/>
        <v>0</v>
      </c>
      <c r="K148" s="160"/>
      <c r="L148" s="161"/>
      <c r="M148" s="162" t="s">
        <v>1</v>
      </c>
      <c r="N148" s="163" t="s">
        <v>42</v>
      </c>
      <c r="P148" s="143">
        <f t="shared" si="11"/>
        <v>0</v>
      </c>
      <c r="Q148" s="143">
        <v>2.0000000000000001E-4</v>
      </c>
      <c r="R148" s="143">
        <f t="shared" si="12"/>
        <v>0.631494</v>
      </c>
      <c r="S148" s="143">
        <v>0</v>
      </c>
      <c r="T148" s="144">
        <f t="shared" si="13"/>
        <v>0</v>
      </c>
      <c r="AR148" s="145" t="s">
        <v>220</v>
      </c>
      <c r="AT148" s="145" t="s">
        <v>433</v>
      </c>
      <c r="AU148" s="145" t="s">
        <v>87</v>
      </c>
      <c r="AY148" s="13" t="s">
        <v>188</v>
      </c>
      <c r="BE148" s="146">
        <f t="shared" si="14"/>
        <v>0</v>
      </c>
      <c r="BF148" s="146">
        <f t="shared" si="15"/>
        <v>0</v>
      </c>
      <c r="BG148" s="146">
        <f t="shared" si="16"/>
        <v>0</v>
      </c>
      <c r="BH148" s="146">
        <f t="shared" si="17"/>
        <v>0</v>
      </c>
      <c r="BI148" s="146">
        <f t="shared" si="18"/>
        <v>0</v>
      </c>
      <c r="BJ148" s="13" t="s">
        <v>85</v>
      </c>
      <c r="BK148" s="146">
        <f t="shared" si="19"/>
        <v>0</v>
      </c>
      <c r="BL148" s="13" t="s">
        <v>194</v>
      </c>
      <c r="BM148" s="145" t="s">
        <v>436</v>
      </c>
    </row>
    <row r="149" spans="2:65" s="1" customFormat="1" ht="33" customHeight="1">
      <c r="B149" s="28"/>
      <c r="C149" s="133" t="s">
        <v>232</v>
      </c>
      <c r="D149" s="133" t="s">
        <v>190</v>
      </c>
      <c r="E149" s="134" t="s">
        <v>437</v>
      </c>
      <c r="F149" s="135" t="s">
        <v>438</v>
      </c>
      <c r="G149" s="136" t="s">
        <v>218</v>
      </c>
      <c r="H149" s="137">
        <v>1323.6</v>
      </c>
      <c r="I149" s="138"/>
      <c r="J149" s="139">
        <f t="shared" si="10"/>
        <v>0</v>
      </c>
      <c r="K149" s="140"/>
      <c r="L149" s="28"/>
      <c r="M149" s="141" t="s">
        <v>1</v>
      </c>
      <c r="N149" s="142" t="s">
        <v>42</v>
      </c>
      <c r="P149" s="143">
        <f t="shared" si="11"/>
        <v>0</v>
      </c>
      <c r="Q149" s="143">
        <v>0.28714000000000001</v>
      </c>
      <c r="R149" s="143">
        <f t="shared" si="12"/>
        <v>380.05850399999997</v>
      </c>
      <c r="S149" s="143">
        <v>0</v>
      </c>
      <c r="T149" s="144">
        <f t="shared" si="13"/>
        <v>0</v>
      </c>
      <c r="AR149" s="145" t="s">
        <v>194</v>
      </c>
      <c r="AT149" s="145" t="s">
        <v>190</v>
      </c>
      <c r="AU149" s="145" t="s">
        <v>87</v>
      </c>
      <c r="AY149" s="13" t="s">
        <v>188</v>
      </c>
      <c r="BE149" s="146">
        <f t="shared" si="14"/>
        <v>0</v>
      </c>
      <c r="BF149" s="146">
        <f t="shared" si="15"/>
        <v>0</v>
      </c>
      <c r="BG149" s="146">
        <f t="shared" si="16"/>
        <v>0</v>
      </c>
      <c r="BH149" s="146">
        <f t="shared" si="17"/>
        <v>0</v>
      </c>
      <c r="BI149" s="146">
        <f t="shared" si="18"/>
        <v>0</v>
      </c>
      <c r="BJ149" s="13" t="s">
        <v>85</v>
      </c>
      <c r="BK149" s="146">
        <f t="shared" si="19"/>
        <v>0</v>
      </c>
      <c r="BL149" s="13" t="s">
        <v>194</v>
      </c>
      <c r="BM149" s="145" t="s">
        <v>439</v>
      </c>
    </row>
    <row r="150" spans="2:65" s="1" customFormat="1" ht="33" customHeight="1">
      <c r="B150" s="28"/>
      <c r="C150" s="133" t="s">
        <v>8</v>
      </c>
      <c r="D150" s="133" t="s">
        <v>190</v>
      </c>
      <c r="E150" s="134" t="s">
        <v>440</v>
      </c>
      <c r="F150" s="135" t="s">
        <v>441</v>
      </c>
      <c r="G150" s="136" t="s">
        <v>218</v>
      </c>
      <c r="H150" s="137">
        <v>63.08</v>
      </c>
      <c r="I150" s="138"/>
      <c r="J150" s="139">
        <f t="shared" si="10"/>
        <v>0</v>
      </c>
      <c r="K150" s="140"/>
      <c r="L150" s="28"/>
      <c r="M150" s="141" t="s">
        <v>1</v>
      </c>
      <c r="N150" s="142" t="s">
        <v>42</v>
      </c>
      <c r="P150" s="143">
        <f t="shared" si="11"/>
        <v>0</v>
      </c>
      <c r="Q150" s="143">
        <v>0.31422</v>
      </c>
      <c r="R150" s="143">
        <f t="shared" si="12"/>
        <v>19.820997599999998</v>
      </c>
      <c r="S150" s="143">
        <v>0</v>
      </c>
      <c r="T150" s="144">
        <f t="shared" si="13"/>
        <v>0</v>
      </c>
      <c r="AR150" s="145" t="s">
        <v>194</v>
      </c>
      <c r="AT150" s="145" t="s">
        <v>190</v>
      </c>
      <c r="AU150" s="145" t="s">
        <v>87</v>
      </c>
      <c r="AY150" s="13" t="s">
        <v>188</v>
      </c>
      <c r="BE150" s="146">
        <f t="shared" si="14"/>
        <v>0</v>
      </c>
      <c r="BF150" s="146">
        <f t="shared" si="15"/>
        <v>0</v>
      </c>
      <c r="BG150" s="146">
        <f t="shared" si="16"/>
        <v>0</v>
      </c>
      <c r="BH150" s="146">
        <f t="shared" si="17"/>
        <v>0</v>
      </c>
      <c r="BI150" s="146">
        <f t="shared" si="18"/>
        <v>0</v>
      </c>
      <c r="BJ150" s="13" t="s">
        <v>85</v>
      </c>
      <c r="BK150" s="146">
        <f t="shared" si="19"/>
        <v>0</v>
      </c>
      <c r="BL150" s="13" t="s">
        <v>194</v>
      </c>
      <c r="BM150" s="145" t="s">
        <v>442</v>
      </c>
    </row>
    <row r="151" spans="2:65" s="1" customFormat="1" ht="16.5" customHeight="1">
      <c r="B151" s="28"/>
      <c r="C151" s="133" t="s">
        <v>239</v>
      </c>
      <c r="D151" s="133" t="s">
        <v>190</v>
      </c>
      <c r="E151" s="134" t="s">
        <v>443</v>
      </c>
      <c r="F151" s="135" t="s">
        <v>444</v>
      </c>
      <c r="G151" s="136" t="s">
        <v>445</v>
      </c>
      <c r="H151" s="137">
        <v>1</v>
      </c>
      <c r="I151" s="138"/>
      <c r="J151" s="139">
        <f t="shared" si="10"/>
        <v>0</v>
      </c>
      <c r="K151" s="140"/>
      <c r="L151" s="28"/>
      <c r="M151" s="141" t="s">
        <v>1</v>
      </c>
      <c r="N151" s="142" t="s">
        <v>42</v>
      </c>
      <c r="P151" s="143">
        <f t="shared" si="11"/>
        <v>0</v>
      </c>
      <c r="Q151" s="143">
        <v>0</v>
      </c>
      <c r="R151" s="143">
        <f t="shared" si="12"/>
        <v>0</v>
      </c>
      <c r="S151" s="143">
        <v>0</v>
      </c>
      <c r="T151" s="144">
        <f t="shared" si="13"/>
        <v>0</v>
      </c>
      <c r="AR151" s="145" t="s">
        <v>194</v>
      </c>
      <c r="AT151" s="145" t="s">
        <v>190</v>
      </c>
      <c r="AU151" s="145" t="s">
        <v>87</v>
      </c>
      <c r="AY151" s="13" t="s">
        <v>188</v>
      </c>
      <c r="BE151" s="146">
        <f t="shared" si="14"/>
        <v>0</v>
      </c>
      <c r="BF151" s="146">
        <f t="shared" si="15"/>
        <v>0</v>
      </c>
      <c r="BG151" s="146">
        <f t="shared" si="16"/>
        <v>0</v>
      </c>
      <c r="BH151" s="146">
        <f t="shared" si="17"/>
        <v>0</v>
      </c>
      <c r="BI151" s="146">
        <f t="shared" si="18"/>
        <v>0</v>
      </c>
      <c r="BJ151" s="13" t="s">
        <v>85</v>
      </c>
      <c r="BK151" s="146">
        <f t="shared" si="19"/>
        <v>0</v>
      </c>
      <c r="BL151" s="13" t="s">
        <v>194</v>
      </c>
      <c r="BM151" s="145" t="s">
        <v>446</v>
      </c>
    </row>
    <row r="152" spans="2:65" s="1" customFormat="1" ht="16.5" customHeight="1">
      <c r="B152" s="28"/>
      <c r="C152" s="133" t="s">
        <v>243</v>
      </c>
      <c r="D152" s="133" t="s">
        <v>190</v>
      </c>
      <c r="E152" s="134" t="s">
        <v>447</v>
      </c>
      <c r="F152" s="135" t="s">
        <v>448</v>
      </c>
      <c r="G152" s="136" t="s">
        <v>258</v>
      </c>
      <c r="H152" s="137">
        <v>18.402999999999999</v>
      </c>
      <c r="I152" s="138"/>
      <c r="J152" s="139">
        <f t="shared" si="10"/>
        <v>0</v>
      </c>
      <c r="K152" s="140"/>
      <c r="L152" s="28"/>
      <c r="M152" s="141" t="s">
        <v>1</v>
      </c>
      <c r="N152" s="142" t="s">
        <v>42</v>
      </c>
      <c r="P152" s="143">
        <f t="shared" si="11"/>
        <v>0</v>
      </c>
      <c r="Q152" s="143">
        <v>2.5018699999999998</v>
      </c>
      <c r="R152" s="143">
        <f t="shared" si="12"/>
        <v>46.041913609999995</v>
      </c>
      <c r="S152" s="143">
        <v>0</v>
      </c>
      <c r="T152" s="144">
        <f t="shared" si="13"/>
        <v>0</v>
      </c>
      <c r="AR152" s="145" t="s">
        <v>194</v>
      </c>
      <c r="AT152" s="145" t="s">
        <v>190</v>
      </c>
      <c r="AU152" s="145" t="s">
        <v>87</v>
      </c>
      <c r="AY152" s="13" t="s">
        <v>188</v>
      </c>
      <c r="BE152" s="146">
        <f t="shared" si="14"/>
        <v>0</v>
      </c>
      <c r="BF152" s="146">
        <f t="shared" si="15"/>
        <v>0</v>
      </c>
      <c r="BG152" s="146">
        <f t="shared" si="16"/>
        <v>0</v>
      </c>
      <c r="BH152" s="146">
        <f t="shared" si="17"/>
        <v>0</v>
      </c>
      <c r="BI152" s="146">
        <f t="shared" si="18"/>
        <v>0</v>
      </c>
      <c r="BJ152" s="13" t="s">
        <v>85</v>
      </c>
      <c r="BK152" s="146">
        <f t="shared" si="19"/>
        <v>0</v>
      </c>
      <c r="BL152" s="13" t="s">
        <v>194</v>
      </c>
      <c r="BM152" s="145" t="s">
        <v>449</v>
      </c>
    </row>
    <row r="153" spans="2:65" s="11" customFormat="1" ht="22.7" customHeight="1">
      <c r="B153" s="121"/>
      <c r="D153" s="122" t="s">
        <v>76</v>
      </c>
      <c r="E153" s="131" t="s">
        <v>207</v>
      </c>
      <c r="F153" s="131" t="s">
        <v>450</v>
      </c>
      <c r="I153" s="124"/>
      <c r="J153" s="132">
        <f>BK153</f>
        <v>0</v>
      </c>
      <c r="L153" s="121"/>
      <c r="M153" s="126"/>
      <c r="P153" s="127">
        <f>SUM(P154:P162)</f>
        <v>0</v>
      </c>
      <c r="R153" s="127">
        <f>SUM(R154:R162)</f>
        <v>5786.6343714999994</v>
      </c>
      <c r="T153" s="128">
        <f>SUM(T154:T162)</f>
        <v>0</v>
      </c>
      <c r="AR153" s="122" t="s">
        <v>85</v>
      </c>
      <c r="AT153" s="129" t="s">
        <v>76</v>
      </c>
      <c r="AU153" s="129" t="s">
        <v>85</v>
      </c>
      <c r="AY153" s="122" t="s">
        <v>188</v>
      </c>
      <c r="BK153" s="130">
        <f>SUM(BK154:BK162)</f>
        <v>0</v>
      </c>
    </row>
    <row r="154" spans="2:65" s="1" customFormat="1" ht="24.2" customHeight="1">
      <c r="B154" s="28"/>
      <c r="C154" s="133" t="s">
        <v>247</v>
      </c>
      <c r="D154" s="133" t="s">
        <v>190</v>
      </c>
      <c r="E154" s="134" t="s">
        <v>451</v>
      </c>
      <c r="F154" s="135" t="s">
        <v>452</v>
      </c>
      <c r="G154" s="136" t="s">
        <v>205</v>
      </c>
      <c r="H154" s="137">
        <v>6986</v>
      </c>
      <c r="I154" s="138"/>
      <c r="J154" s="139">
        <f t="shared" ref="J154:J162" si="20">ROUND(I154*H154,2)</f>
        <v>0</v>
      </c>
      <c r="K154" s="140"/>
      <c r="L154" s="28"/>
      <c r="M154" s="141" t="s">
        <v>1</v>
      </c>
      <c r="N154" s="142" t="s">
        <v>42</v>
      </c>
      <c r="P154" s="143">
        <f t="shared" ref="P154:P162" si="21">O154*H154</f>
        <v>0</v>
      </c>
      <c r="Q154" s="143">
        <v>0.12</v>
      </c>
      <c r="R154" s="143">
        <f t="shared" ref="R154:R162" si="22">Q154*H154</f>
        <v>838.31999999999994</v>
      </c>
      <c r="S154" s="143">
        <v>0</v>
      </c>
      <c r="T154" s="144">
        <f t="shared" ref="T154:T162" si="23">S154*H154</f>
        <v>0</v>
      </c>
      <c r="AR154" s="145" t="s">
        <v>194</v>
      </c>
      <c r="AT154" s="145" t="s">
        <v>190</v>
      </c>
      <c r="AU154" s="145" t="s">
        <v>87</v>
      </c>
      <c r="AY154" s="13" t="s">
        <v>188</v>
      </c>
      <c r="BE154" s="146">
        <f t="shared" ref="BE154:BE162" si="24">IF(N154="základní",J154,0)</f>
        <v>0</v>
      </c>
      <c r="BF154" s="146">
        <f t="shared" ref="BF154:BF162" si="25">IF(N154="snížená",J154,0)</f>
        <v>0</v>
      </c>
      <c r="BG154" s="146">
        <f t="shared" ref="BG154:BG162" si="26">IF(N154="zákl. přenesená",J154,0)</f>
        <v>0</v>
      </c>
      <c r="BH154" s="146">
        <f t="shared" ref="BH154:BH162" si="27">IF(N154="sníž. přenesená",J154,0)</f>
        <v>0</v>
      </c>
      <c r="BI154" s="146">
        <f t="shared" ref="BI154:BI162" si="28">IF(N154="nulová",J154,0)</f>
        <v>0</v>
      </c>
      <c r="BJ154" s="13" t="s">
        <v>85</v>
      </c>
      <c r="BK154" s="146">
        <f t="shared" ref="BK154:BK162" si="29">ROUND(I154*H154,2)</f>
        <v>0</v>
      </c>
      <c r="BL154" s="13" t="s">
        <v>194</v>
      </c>
      <c r="BM154" s="145" t="s">
        <v>453</v>
      </c>
    </row>
    <row r="155" spans="2:65" s="1" customFormat="1" ht="33" customHeight="1">
      <c r="B155" s="28"/>
      <c r="C155" s="133" t="s">
        <v>251</v>
      </c>
      <c r="D155" s="133" t="s">
        <v>190</v>
      </c>
      <c r="E155" s="134" t="s">
        <v>454</v>
      </c>
      <c r="F155" s="135" t="s">
        <v>455</v>
      </c>
      <c r="G155" s="136" t="s">
        <v>205</v>
      </c>
      <c r="H155" s="137">
        <v>6986</v>
      </c>
      <c r="I155" s="138"/>
      <c r="J155" s="139">
        <f t="shared" si="20"/>
        <v>0</v>
      </c>
      <c r="K155" s="140"/>
      <c r="L155" s="28"/>
      <c r="M155" s="141" t="s">
        <v>1</v>
      </c>
      <c r="N155" s="142" t="s">
        <v>42</v>
      </c>
      <c r="P155" s="143">
        <f t="shared" si="21"/>
        <v>0</v>
      </c>
      <c r="Q155" s="143">
        <v>0.17726</v>
      </c>
      <c r="R155" s="143">
        <f t="shared" si="22"/>
        <v>1238.33836</v>
      </c>
      <c r="S155" s="143">
        <v>0</v>
      </c>
      <c r="T155" s="144">
        <f t="shared" si="23"/>
        <v>0</v>
      </c>
      <c r="AR155" s="145" t="s">
        <v>194</v>
      </c>
      <c r="AT155" s="145" t="s">
        <v>190</v>
      </c>
      <c r="AU155" s="145" t="s">
        <v>87</v>
      </c>
      <c r="AY155" s="13" t="s">
        <v>188</v>
      </c>
      <c r="BE155" s="146">
        <f t="shared" si="24"/>
        <v>0</v>
      </c>
      <c r="BF155" s="146">
        <f t="shared" si="25"/>
        <v>0</v>
      </c>
      <c r="BG155" s="146">
        <f t="shared" si="26"/>
        <v>0</v>
      </c>
      <c r="BH155" s="146">
        <f t="shared" si="27"/>
        <v>0</v>
      </c>
      <c r="BI155" s="146">
        <f t="shared" si="28"/>
        <v>0</v>
      </c>
      <c r="BJ155" s="13" t="s">
        <v>85</v>
      </c>
      <c r="BK155" s="146">
        <f t="shared" si="29"/>
        <v>0</v>
      </c>
      <c r="BL155" s="13" t="s">
        <v>194</v>
      </c>
      <c r="BM155" s="145" t="s">
        <v>456</v>
      </c>
    </row>
    <row r="156" spans="2:65" s="1" customFormat="1" ht="33" customHeight="1">
      <c r="B156" s="28"/>
      <c r="C156" s="133" t="s">
        <v>255</v>
      </c>
      <c r="D156" s="133" t="s">
        <v>190</v>
      </c>
      <c r="E156" s="134" t="s">
        <v>457</v>
      </c>
      <c r="F156" s="135" t="s">
        <v>458</v>
      </c>
      <c r="G156" s="136" t="s">
        <v>205</v>
      </c>
      <c r="H156" s="137">
        <v>6986</v>
      </c>
      <c r="I156" s="138"/>
      <c r="J156" s="139">
        <f t="shared" si="20"/>
        <v>0</v>
      </c>
      <c r="K156" s="140"/>
      <c r="L156" s="28"/>
      <c r="M156" s="141" t="s">
        <v>1</v>
      </c>
      <c r="N156" s="142" t="s">
        <v>42</v>
      </c>
      <c r="P156" s="143">
        <f t="shared" si="21"/>
        <v>0</v>
      </c>
      <c r="Q156" s="143">
        <v>0.29160000000000003</v>
      </c>
      <c r="R156" s="143">
        <f t="shared" si="22"/>
        <v>2037.1176000000003</v>
      </c>
      <c r="S156" s="143">
        <v>0</v>
      </c>
      <c r="T156" s="144">
        <f t="shared" si="23"/>
        <v>0</v>
      </c>
      <c r="AR156" s="145" t="s">
        <v>194</v>
      </c>
      <c r="AT156" s="145" t="s">
        <v>190</v>
      </c>
      <c r="AU156" s="145" t="s">
        <v>87</v>
      </c>
      <c r="AY156" s="13" t="s">
        <v>188</v>
      </c>
      <c r="BE156" s="146">
        <f t="shared" si="24"/>
        <v>0</v>
      </c>
      <c r="BF156" s="146">
        <f t="shared" si="25"/>
        <v>0</v>
      </c>
      <c r="BG156" s="146">
        <f t="shared" si="26"/>
        <v>0</v>
      </c>
      <c r="BH156" s="146">
        <f t="shared" si="27"/>
        <v>0</v>
      </c>
      <c r="BI156" s="146">
        <f t="shared" si="28"/>
        <v>0</v>
      </c>
      <c r="BJ156" s="13" t="s">
        <v>85</v>
      </c>
      <c r="BK156" s="146">
        <f t="shared" si="29"/>
        <v>0</v>
      </c>
      <c r="BL156" s="13" t="s">
        <v>194</v>
      </c>
      <c r="BM156" s="145" t="s">
        <v>459</v>
      </c>
    </row>
    <row r="157" spans="2:65" s="1" customFormat="1" ht="24.2" customHeight="1">
      <c r="B157" s="28"/>
      <c r="C157" s="133" t="s">
        <v>260</v>
      </c>
      <c r="D157" s="133" t="s">
        <v>190</v>
      </c>
      <c r="E157" s="134" t="s">
        <v>460</v>
      </c>
      <c r="F157" s="135" t="s">
        <v>461</v>
      </c>
      <c r="G157" s="136" t="s">
        <v>205</v>
      </c>
      <c r="H157" s="137">
        <v>6986</v>
      </c>
      <c r="I157" s="138"/>
      <c r="J157" s="139">
        <f t="shared" si="20"/>
        <v>0</v>
      </c>
      <c r="K157" s="140"/>
      <c r="L157" s="28"/>
      <c r="M157" s="141" t="s">
        <v>1</v>
      </c>
      <c r="N157" s="142" t="s">
        <v>42</v>
      </c>
      <c r="P157" s="143">
        <f t="shared" si="21"/>
        <v>0</v>
      </c>
      <c r="Q157" s="143">
        <v>2.3E-2</v>
      </c>
      <c r="R157" s="143">
        <f t="shared" si="22"/>
        <v>160.678</v>
      </c>
      <c r="S157" s="143">
        <v>0</v>
      </c>
      <c r="T157" s="144">
        <f t="shared" si="23"/>
        <v>0</v>
      </c>
      <c r="AR157" s="145" t="s">
        <v>194</v>
      </c>
      <c r="AT157" s="145" t="s">
        <v>190</v>
      </c>
      <c r="AU157" s="145" t="s">
        <v>87</v>
      </c>
      <c r="AY157" s="13" t="s">
        <v>188</v>
      </c>
      <c r="BE157" s="146">
        <f t="shared" si="24"/>
        <v>0</v>
      </c>
      <c r="BF157" s="146">
        <f t="shared" si="25"/>
        <v>0</v>
      </c>
      <c r="BG157" s="146">
        <f t="shared" si="26"/>
        <v>0</v>
      </c>
      <c r="BH157" s="146">
        <f t="shared" si="27"/>
        <v>0</v>
      </c>
      <c r="BI157" s="146">
        <f t="shared" si="28"/>
        <v>0</v>
      </c>
      <c r="BJ157" s="13" t="s">
        <v>85</v>
      </c>
      <c r="BK157" s="146">
        <f t="shared" si="29"/>
        <v>0</v>
      </c>
      <c r="BL157" s="13" t="s">
        <v>194</v>
      </c>
      <c r="BM157" s="145" t="s">
        <v>462</v>
      </c>
    </row>
    <row r="158" spans="2:65" s="1" customFormat="1" ht="24.2" customHeight="1">
      <c r="B158" s="28"/>
      <c r="C158" s="133" t="s">
        <v>264</v>
      </c>
      <c r="D158" s="133" t="s">
        <v>190</v>
      </c>
      <c r="E158" s="134" t="s">
        <v>463</v>
      </c>
      <c r="F158" s="135" t="s">
        <v>464</v>
      </c>
      <c r="G158" s="136" t="s">
        <v>205</v>
      </c>
      <c r="H158" s="137">
        <v>6986</v>
      </c>
      <c r="I158" s="138"/>
      <c r="J158" s="139">
        <f t="shared" si="20"/>
        <v>0</v>
      </c>
      <c r="K158" s="140"/>
      <c r="L158" s="28"/>
      <c r="M158" s="141" t="s">
        <v>1</v>
      </c>
      <c r="N158" s="142" t="s">
        <v>42</v>
      </c>
      <c r="P158" s="143">
        <f t="shared" si="21"/>
        <v>0</v>
      </c>
      <c r="Q158" s="143">
        <v>4.5999999999999999E-2</v>
      </c>
      <c r="R158" s="143">
        <f t="shared" si="22"/>
        <v>321.35599999999999</v>
      </c>
      <c r="S158" s="143">
        <v>0</v>
      </c>
      <c r="T158" s="144">
        <f t="shared" si="23"/>
        <v>0</v>
      </c>
      <c r="AR158" s="145" t="s">
        <v>194</v>
      </c>
      <c r="AT158" s="145" t="s">
        <v>190</v>
      </c>
      <c r="AU158" s="145" t="s">
        <v>87</v>
      </c>
      <c r="AY158" s="13" t="s">
        <v>188</v>
      </c>
      <c r="BE158" s="146">
        <f t="shared" si="24"/>
        <v>0</v>
      </c>
      <c r="BF158" s="146">
        <f t="shared" si="25"/>
        <v>0</v>
      </c>
      <c r="BG158" s="146">
        <f t="shared" si="26"/>
        <v>0</v>
      </c>
      <c r="BH158" s="146">
        <f t="shared" si="27"/>
        <v>0</v>
      </c>
      <c r="BI158" s="146">
        <f t="shared" si="28"/>
        <v>0</v>
      </c>
      <c r="BJ158" s="13" t="s">
        <v>85</v>
      </c>
      <c r="BK158" s="146">
        <f t="shared" si="29"/>
        <v>0</v>
      </c>
      <c r="BL158" s="13" t="s">
        <v>194</v>
      </c>
      <c r="BM158" s="145" t="s">
        <v>465</v>
      </c>
    </row>
    <row r="159" spans="2:65" s="1" customFormat="1" ht="24.2" customHeight="1">
      <c r="B159" s="28"/>
      <c r="C159" s="133" t="s">
        <v>269</v>
      </c>
      <c r="D159" s="133" t="s">
        <v>190</v>
      </c>
      <c r="E159" s="134" t="s">
        <v>466</v>
      </c>
      <c r="F159" s="135" t="s">
        <v>467</v>
      </c>
      <c r="G159" s="136" t="s">
        <v>205</v>
      </c>
      <c r="H159" s="137">
        <v>6986</v>
      </c>
      <c r="I159" s="138"/>
      <c r="J159" s="139">
        <f t="shared" si="20"/>
        <v>0</v>
      </c>
      <c r="K159" s="140"/>
      <c r="L159" s="28"/>
      <c r="M159" s="141" t="s">
        <v>1</v>
      </c>
      <c r="N159" s="142" t="s">
        <v>42</v>
      </c>
      <c r="P159" s="143">
        <f t="shared" si="21"/>
        <v>0</v>
      </c>
      <c r="Q159" s="143">
        <v>6.9000000000000006E-2</v>
      </c>
      <c r="R159" s="143">
        <f t="shared" si="22"/>
        <v>482.03400000000005</v>
      </c>
      <c r="S159" s="143">
        <v>0</v>
      </c>
      <c r="T159" s="144">
        <f t="shared" si="23"/>
        <v>0</v>
      </c>
      <c r="AR159" s="145" t="s">
        <v>194</v>
      </c>
      <c r="AT159" s="145" t="s">
        <v>190</v>
      </c>
      <c r="AU159" s="145" t="s">
        <v>87</v>
      </c>
      <c r="AY159" s="13" t="s">
        <v>188</v>
      </c>
      <c r="BE159" s="146">
        <f t="shared" si="24"/>
        <v>0</v>
      </c>
      <c r="BF159" s="146">
        <f t="shared" si="25"/>
        <v>0</v>
      </c>
      <c r="BG159" s="146">
        <f t="shared" si="26"/>
        <v>0</v>
      </c>
      <c r="BH159" s="146">
        <f t="shared" si="27"/>
        <v>0</v>
      </c>
      <c r="BI159" s="146">
        <f t="shared" si="28"/>
        <v>0</v>
      </c>
      <c r="BJ159" s="13" t="s">
        <v>85</v>
      </c>
      <c r="BK159" s="146">
        <f t="shared" si="29"/>
        <v>0</v>
      </c>
      <c r="BL159" s="13" t="s">
        <v>194</v>
      </c>
      <c r="BM159" s="145" t="s">
        <v>468</v>
      </c>
    </row>
    <row r="160" spans="2:65" s="1" customFormat="1" ht="33" customHeight="1">
      <c r="B160" s="28"/>
      <c r="C160" s="133" t="s">
        <v>7</v>
      </c>
      <c r="D160" s="133" t="s">
        <v>190</v>
      </c>
      <c r="E160" s="134" t="s">
        <v>469</v>
      </c>
      <c r="F160" s="135" t="s">
        <v>470</v>
      </c>
      <c r="G160" s="136" t="s">
        <v>205</v>
      </c>
      <c r="H160" s="137">
        <v>6986</v>
      </c>
      <c r="I160" s="138"/>
      <c r="J160" s="139">
        <f t="shared" si="20"/>
        <v>0</v>
      </c>
      <c r="K160" s="140"/>
      <c r="L160" s="28"/>
      <c r="M160" s="141" t="s">
        <v>1</v>
      </c>
      <c r="N160" s="142" t="s">
        <v>42</v>
      </c>
      <c r="P160" s="143">
        <f t="shared" si="21"/>
        <v>0</v>
      </c>
      <c r="Q160" s="143">
        <v>3.6400000000000002E-2</v>
      </c>
      <c r="R160" s="143">
        <f t="shared" si="22"/>
        <v>254.29040000000001</v>
      </c>
      <c r="S160" s="143">
        <v>0</v>
      </c>
      <c r="T160" s="144">
        <f t="shared" si="23"/>
        <v>0</v>
      </c>
      <c r="AR160" s="145" t="s">
        <v>194</v>
      </c>
      <c r="AT160" s="145" t="s">
        <v>190</v>
      </c>
      <c r="AU160" s="145" t="s">
        <v>87</v>
      </c>
      <c r="AY160" s="13" t="s">
        <v>188</v>
      </c>
      <c r="BE160" s="146">
        <f t="shared" si="24"/>
        <v>0</v>
      </c>
      <c r="BF160" s="146">
        <f t="shared" si="25"/>
        <v>0</v>
      </c>
      <c r="BG160" s="146">
        <f t="shared" si="26"/>
        <v>0</v>
      </c>
      <c r="BH160" s="146">
        <f t="shared" si="27"/>
        <v>0</v>
      </c>
      <c r="BI160" s="146">
        <f t="shared" si="28"/>
        <v>0</v>
      </c>
      <c r="BJ160" s="13" t="s">
        <v>85</v>
      </c>
      <c r="BK160" s="146">
        <f t="shared" si="29"/>
        <v>0</v>
      </c>
      <c r="BL160" s="13" t="s">
        <v>194</v>
      </c>
      <c r="BM160" s="145" t="s">
        <v>471</v>
      </c>
    </row>
    <row r="161" spans="2:65" s="1" customFormat="1" ht="24.2" customHeight="1">
      <c r="B161" s="28"/>
      <c r="C161" s="133" t="s">
        <v>277</v>
      </c>
      <c r="D161" s="133" t="s">
        <v>190</v>
      </c>
      <c r="E161" s="134" t="s">
        <v>472</v>
      </c>
      <c r="F161" s="135" t="s">
        <v>473</v>
      </c>
      <c r="G161" s="136" t="s">
        <v>205</v>
      </c>
      <c r="H161" s="137">
        <v>6986</v>
      </c>
      <c r="I161" s="138"/>
      <c r="J161" s="139">
        <f t="shared" si="20"/>
        <v>0</v>
      </c>
      <c r="K161" s="140"/>
      <c r="L161" s="28"/>
      <c r="M161" s="141" t="s">
        <v>1</v>
      </c>
      <c r="N161" s="142" t="s">
        <v>42</v>
      </c>
      <c r="P161" s="143">
        <f t="shared" si="21"/>
        <v>0</v>
      </c>
      <c r="Q161" s="143">
        <v>6.5000000000000002E-2</v>
      </c>
      <c r="R161" s="143">
        <f t="shared" si="22"/>
        <v>454.09000000000003</v>
      </c>
      <c r="S161" s="143">
        <v>0</v>
      </c>
      <c r="T161" s="144">
        <f t="shared" si="23"/>
        <v>0</v>
      </c>
      <c r="AR161" s="145" t="s">
        <v>194</v>
      </c>
      <c r="AT161" s="145" t="s">
        <v>190</v>
      </c>
      <c r="AU161" s="145" t="s">
        <v>87</v>
      </c>
      <c r="AY161" s="13" t="s">
        <v>188</v>
      </c>
      <c r="BE161" s="146">
        <f t="shared" si="24"/>
        <v>0</v>
      </c>
      <c r="BF161" s="146">
        <f t="shared" si="25"/>
        <v>0</v>
      </c>
      <c r="BG161" s="146">
        <f t="shared" si="26"/>
        <v>0</v>
      </c>
      <c r="BH161" s="146">
        <f t="shared" si="27"/>
        <v>0</v>
      </c>
      <c r="BI161" s="146">
        <f t="shared" si="28"/>
        <v>0</v>
      </c>
      <c r="BJ161" s="13" t="s">
        <v>85</v>
      </c>
      <c r="BK161" s="146">
        <f t="shared" si="29"/>
        <v>0</v>
      </c>
      <c r="BL161" s="13" t="s">
        <v>194</v>
      </c>
      <c r="BM161" s="145" t="s">
        <v>474</v>
      </c>
    </row>
    <row r="162" spans="2:65" s="1" customFormat="1" ht="24.2" customHeight="1">
      <c r="B162" s="28"/>
      <c r="C162" s="133" t="s">
        <v>282</v>
      </c>
      <c r="D162" s="133" t="s">
        <v>190</v>
      </c>
      <c r="E162" s="134" t="s">
        <v>475</v>
      </c>
      <c r="F162" s="135" t="s">
        <v>476</v>
      </c>
      <c r="G162" s="136" t="s">
        <v>218</v>
      </c>
      <c r="H162" s="137">
        <v>672.15</v>
      </c>
      <c r="I162" s="138"/>
      <c r="J162" s="139">
        <f t="shared" si="20"/>
        <v>0</v>
      </c>
      <c r="K162" s="140"/>
      <c r="L162" s="28"/>
      <c r="M162" s="141" t="s">
        <v>1</v>
      </c>
      <c r="N162" s="142" t="s">
        <v>42</v>
      </c>
      <c r="P162" s="143">
        <f t="shared" si="21"/>
        <v>0</v>
      </c>
      <c r="Q162" s="143">
        <v>6.0999999999999997E-4</v>
      </c>
      <c r="R162" s="143">
        <f t="shared" si="22"/>
        <v>0.41001149999999997</v>
      </c>
      <c r="S162" s="143">
        <v>0</v>
      </c>
      <c r="T162" s="144">
        <f t="shared" si="23"/>
        <v>0</v>
      </c>
      <c r="AR162" s="145" t="s">
        <v>194</v>
      </c>
      <c r="AT162" s="145" t="s">
        <v>190</v>
      </c>
      <c r="AU162" s="145" t="s">
        <v>87</v>
      </c>
      <c r="AY162" s="13" t="s">
        <v>188</v>
      </c>
      <c r="BE162" s="146">
        <f t="shared" si="24"/>
        <v>0</v>
      </c>
      <c r="BF162" s="146">
        <f t="shared" si="25"/>
        <v>0</v>
      </c>
      <c r="BG162" s="146">
        <f t="shared" si="26"/>
        <v>0</v>
      </c>
      <c r="BH162" s="146">
        <f t="shared" si="27"/>
        <v>0</v>
      </c>
      <c r="BI162" s="146">
        <f t="shared" si="28"/>
        <v>0</v>
      </c>
      <c r="BJ162" s="13" t="s">
        <v>85</v>
      </c>
      <c r="BK162" s="146">
        <f t="shared" si="29"/>
        <v>0</v>
      </c>
      <c r="BL162" s="13" t="s">
        <v>194</v>
      </c>
      <c r="BM162" s="145" t="s">
        <v>477</v>
      </c>
    </row>
    <row r="163" spans="2:65" s="11" customFormat="1" ht="22.7" customHeight="1">
      <c r="B163" s="121"/>
      <c r="D163" s="122" t="s">
        <v>76</v>
      </c>
      <c r="E163" s="131" t="s">
        <v>220</v>
      </c>
      <c r="F163" s="131" t="s">
        <v>478</v>
      </c>
      <c r="I163" s="124"/>
      <c r="J163" s="132">
        <f>BK163</f>
        <v>0</v>
      </c>
      <c r="L163" s="121"/>
      <c r="M163" s="126"/>
      <c r="P163" s="127">
        <f>SUM(P164:P165)</f>
        <v>0</v>
      </c>
      <c r="R163" s="127">
        <f>SUM(R164:R165)</f>
        <v>5.04E-2</v>
      </c>
      <c r="T163" s="128">
        <f>SUM(T164:T165)</f>
        <v>0</v>
      </c>
      <c r="AR163" s="122" t="s">
        <v>85</v>
      </c>
      <c r="AT163" s="129" t="s">
        <v>76</v>
      </c>
      <c r="AU163" s="129" t="s">
        <v>85</v>
      </c>
      <c r="AY163" s="122" t="s">
        <v>188</v>
      </c>
      <c r="BK163" s="130">
        <f>SUM(BK164:BK165)</f>
        <v>0</v>
      </c>
    </row>
    <row r="164" spans="2:65" s="1" customFormat="1" ht="37.700000000000003" customHeight="1">
      <c r="B164" s="28"/>
      <c r="C164" s="133" t="s">
        <v>286</v>
      </c>
      <c r="D164" s="133" t="s">
        <v>190</v>
      </c>
      <c r="E164" s="134" t="s">
        <v>479</v>
      </c>
      <c r="F164" s="135" t="s">
        <v>480</v>
      </c>
      <c r="G164" s="136" t="s">
        <v>193</v>
      </c>
      <c r="H164" s="137">
        <v>6</v>
      </c>
      <c r="I164" s="138"/>
      <c r="J164" s="139">
        <f>ROUND(I164*H164,2)</f>
        <v>0</v>
      </c>
      <c r="K164" s="140"/>
      <c r="L164" s="28"/>
      <c r="M164" s="141" t="s">
        <v>1</v>
      </c>
      <c r="N164" s="142" t="s">
        <v>42</v>
      </c>
      <c r="P164" s="143">
        <f>O164*H164</f>
        <v>0</v>
      </c>
      <c r="Q164" s="143">
        <v>5.0600000000000003E-3</v>
      </c>
      <c r="R164" s="143">
        <f>Q164*H164</f>
        <v>3.0360000000000002E-2</v>
      </c>
      <c r="S164" s="143">
        <v>0</v>
      </c>
      <c r="T164" s="144">
        <f>S164*H164</f>
        <v>0</v>
      </c>
      <c r="AR164" s="145" t="s">
        <v>194</v>
      </c>
      <c r="AT164" s="145" t="s">
        <v>190</v>
      </c>
      <c r="AU164" s="145" t="s">
        <v>87</v>
      </c>
      <c r="AY164" s="13" t="s">
        <v>188</v>
      </c>
      <c r="BE164" s="146">
        <f>IF(N164="základní",J164,0)</f>
        <v>0</v>
      </c>
      <c r="BF164" s="146">
        <f>IF(N164="snížená",J164,0)</f>
        <v>0</v>
      </c>
      <c r="BG164" s="146">
        <f>IF(N164="zákl. přenesená",J164,0)</f>
        <v>0</v>
      </c>
      <c r="BH164" s="146">
        <f>IF(N164="sníž. přenesená",J164,0)</f>
        <v>0</v>
      </c>
      <c r="BI164" s="146">
        <f>IF(N164="nulová",J164,0)</f>
        <v>0</v>
      </c>
      <c r="BJ164" s="13" t="s">
        <v>85</v>
      </c>
      <c r="BK164" s="146">
        <f>ROUND(I164*H164,2)</f>
        <v>0</v>
      </c>
      <c r="BL164" s="13" t="s">
        <v>194</v>
      </c>
      <c r="BM164" s="145" t="s">
        <v>481</v>
      </c>
    </row>
    <row r="165" spans="2:65" s="1" customFormat="1" ht="37.700000000000003" customHeight="1">
      <c r="B165" s="28"/>
      <c r="C165" s="133" t="s">
        <v>290</v>
      </c>
      <c r="D165" s="133" t="s">
        <v>190</v>
      </c>
      <c r="E165" s="134" t="s">
        <v>482</v>
      </c>
      <c r="F165" s="135" t="s">
        <v>483</v>
      </c>
      <c r="G165" s="136" t="s">
        <v>193</v>
      </c>
      <c r="H165" s="137">
        <v>6</v>
      </c>
      <c r="I165" s="138"/>
      <c r="J165" s="139">
        <f>ROUND(I165*H165,2)</f>
        <v>0</v>
      </c>
      <c r="K165" s="140"/>
      <c r="L165" s="28"/>
      <c r="M165" s="141" t="s">
        <v>1</v>
      </c>
      <c r="N165" s="142" t="s">
        <v>42</v>
      </c>
      <c r="P165" s="143">
        <f>O165*H165</f>
        <v>0</v>
      </c>
      <c r="Q165" s="143">
        <v>3.3400000000000001E-3</v>
      </c>
      <c r="R165" s="143">
        <f>Q165*H165</f>
        <v>2.0040000000000002E-2</v>
      </c>
      <c r="S165" s="143">
        <v>0</v>
      </c>
      <c r="T165" s="144">
        <f>S165*H165</f>
        <v>0</v>
      </c>
      <c r="AR165" s="145" t="s">
        <v>194</v>
      </c>
      <c r="AT165" s="145" t="s">
        <v>190</v>
      </c>
      <c r="AU165" s="145" t="s">
        <v>87</v>
      </c>
      <c r="AY165" s="13" t="s">
        <v>188</v>
      </c>
      <c r="BE165" s="146">
        <f>IF(N165="základní",J165,0)</f>
        <v>0</v>
      </c>
      <c r="BF165" s="146">
        <f>IF(N165="snížená",J165,0)</f>
        <v>0</v>
      </c>
      <c r="BG165" s="146">
        <f>IF(N165="zákl. přenesená",J165,0)</f>
        <v>0</v>
      </c>
      <c r="BH165" s="146">
        <f>IF(N165="sníž. přenesená",J165,0)</f>
        <v>0</v>
      </c>
      <c r="BI165" s="146">
        <f>IF(N165="nulová",J165,0)</f>
        <v>0</v>
      </c>
      <c r="BJ165" s="13" t="s">
        <v>85</v>
      </c>
      <c r="BK165" s="146">
        <f>ROUND(I165*H165,2)</f>
        <v>0</v>
      </c>
      <c r="BL165" s="13" t="s">
        <v>194</v>
      </c>
      <c r="BM165" s="145" t="s">
        <v>484</v>
      </c>
    </row>
    <row r="166" spans="2:65" s="11" customFormat="1" ht="22.7" customHeight="1">
      <c r="B166" s="121"/>
      <c r="D166" s="122" t="s">
        <v>76</v>
      </c>
      <c r="E166" s="131" t="s">
        <v>224</v>
      </c>
      <c r="F166" s="131" t="s">
        <v>281</v>
      </c>
      <c r="I166" s="124"/>
      <c r="J166" s="132">
        <f>BK166</f>
        <v>0</v>
      </c>
      <c r="L166" s="121"/>
      <c r="M166" s="126"/>
      <c r="P166" s="127">
        <f>SUM(P167:P170)</f>
        <v>0</v>
      </c>
      <c r="R166" s="127">
        <f>SUM(R167:R170)</f>
        <v>115.12932787999999</v>
      </c>
      <c r="T166" s="128">
        <f>SUM(T167:T170)</f>
        <v>0</v>
      </c>
      <c r="AR166" s="122" t="s">
        <v>85</v>
      </c>
      <c r="AT166" s="129" t="s">
        <v>76</v>
      </c>
      <c r="AU166" s="129" t="s">
        <v>85</v>
      </c>
      <c r="AY166" s="122" t="s">
        <v>188</v>
      </c>
      <c r="BK166" s="130">
        <f>SUM(BK167:BK170)</f>
        <v>0</v>
      </c>
    </row>
    <row r="167" spans="2:65" s="1" customFormat="1" ht="24.2" customHeight="1">
      <c r="B167" s="28"/>
      <c r="C167" s="133" t="s">
        <v>294</v>
      </c>
      <c r="D167" s="133" t="s">
        <v>190</v>
      </c>
      <c r="E167" s="134" t="s">
        <v>485</v>
      </c>
      <c r="F167" s="135" t="s">
        <v>486</v>
      </c>
      <c r="G167" s="136" t="s">
        <v>218</v>
      </c>
      <c r="H167" s="137">
        <v>345.8</v>
      </c>
      <c r="I167" s="138"/>
      <c r="J167" s="139">
        <f>ROUND(I167*H167,2)</f>
        <v>0</v>
      </c>
      <c r="K167" s="140"/>
      <c r="L167" s="28"/>
      <c r="M167" s="141" t="s">
        <v>1</v>
      </c>
      <c r="N167" s="142" t="s">
        <v>42</v>
      </c>
      <c r="P167" s="143">
        <f>O167*H167</f>
        <v>0</v>
      </c>
      <c r="Q167" s="143">
        <v>0.10095</v>
      </c>
      <c r="R167" s="143">
        <f>Q167*H167</f>
        <v>34.90851</v>
      </c>
      <c r="S167" s="143">
        <v>0</v>
      </c>
      <c r="T167" s="144">
        <f>S167*H167</f>
        <v>0</v>
      </c>
      <c r="AR167" s="145" t="s">
        <v>194</v>
      </c>
      <c r="AT167" s="145" t="s">
        <v>190</v>
      </c>
      <c r="AU167" s="145" t="s">
        <v>87</v>
      </c>
      <c r="AY167" s="13" t="s">
        <v>188</v>
      </c>
      <c r="BE167" s="146">
        <f>IF(N167="základní",J167,0)</f>
        <v>0</v>
      </c>
      <c r="BF167" s="146">
        <f>IF(N167="snížená",J167,0)</f>
        <v>0</v>
      </c>
      <c r="BG167" s="146">
        <f>IF(N167="zákl. přenesená",J167,0)</f>
        <v>0</v>
      </c>
      <c r="BH167" s="146">
        <f>IF(N167="sníž. přenesená",J167,0)</f>
        <v>0</v>
      </c>
      <c r="BI167" s="146">
        <f>IF(N167="nulová",J167,0)</f>
        <v>0</v>
      </c>
      <c r="BJ167" s="13" t="s">
        <v>85</v>
      </c>
      <c r="BK167" s="146">
        <f>ROUND(I167*H167,2)</f>
        <v>0</v>
      </c>
      <c r="BL167" s="13" t="s">
        <v>194</v>
      </c>
      <c r="BM167" s="145" t="s">
        <v>487</v>
      </c>
    </row>
    <row r="168" spans="2:65" s="1" customFormat="1" ht="16.5" customHeight="1">
      <c r="B168" s="28"/>
      <c r="C168" s="153" t="s">
        <v>298</v>
      </c>
      <c r="D168" s="153" t="s">
        <v>433</v>
      </c>
      <c r="E168" s="154" t="s">
        <v>488</v>
      </c>
      <c r="F168" s="155" t="s">
        <v>489</v>
      </c>
      <c r="G168" s="156" t="s">
        <v>218</v>
      </c>
      <c r="H168" s="157">
        <v>356.17399999999998</v>
      </c>
      <c r="I168" s="158"/>
      <c r="J168" s="159">
        <f>ROUND(I168*H168,2)</f>
        <v>0</v>
      </c>
      <c r="K168" s="160"/>
      <c r="L168" s="161"/>
      <c r="M168" s="162" t="s">
        <v>1</v>
      </c>
      <c r="N168" s="163" t="s">
        <v>42</v>
      </c>
      <c r="P168" s="143">
        <f>O168*H168</f>
        <v>0</v>
      </c>
      <c r="Q168" s="143">
        <v>2.8000000000000001E-2</v>
      </c>
      <c r="R168" s="143">
        <f>Q168*H168</f>
        <v>9.9728719999999988</v>
      </c>
      <c r="S168" s="143">
        <v>0</v>
      </c>
      <c r="T168" s="144">
        <f>S168*H168</f>
        <v>0</v>
      </c>
      <c r="AR168" s="145" t="s">
        <v>220</v>
      </c>
      <c r="AT168" s="145" t="s">
        <v>433</v>
      </c>
      <c r="AU168" s="145" t="s">
        <v>87</v>
      </c>
      <c r="AY168" s="13" t="s">
        <v>188</v>
      </c>
      <c r="BE168" s="146">
        <f>IF(N168="základní",J168,0)</f>
        <v>0</v>
      </c>
      <c r="BF168" s="146">
        <f>IF(N168="snížená",J168,0)</f>
        <v>0</v>
      </c>
      <c r="BG168" s="146">
        <f>IF(N168="zákl. přenesená",J168,0)</f>
        <v>0</v>
      </c>
      <c r="BH168" s="146">
        <f>IF(N168="sníž. přenesená",J168,0)</f>
        <v>0</v>
      </c>
      <c r="BI168" s="146">
        <f>IF(N168="nulová",J168,0)</f>
        <v>0</v>
      </c>
      <c r="BJ168" s="13" t="s">
        <v>85</v>
      </c>
      <c r="BK168" s="146">
        <f>ROUND(I168*H168,2)</f>
        <v>0</v>
      </c>
      <c r="BL168" s="13" t="s">
        <v>194</v>
      </c>
      <c r="BM168" s="145" t="s">
        <v>490</v>
      </c>
    </row>
    <row r="169" spans="2:65" s="1" customFormat="1" ht="16.5" customHeight="1">
      <c r="B169" s="28"/>
      <c r="C169" s="133" t="s">
        <v>302</v>
      </c>
      <c r="D169" s="133" t="s">
        <v>190</v>
      </c>
      <c r="E169" s="134" t="s">
        <v>491</v>
      </c>
      <c r="F169" s="135" t="s">
        <v>492</v>
      </c>
      <c r="G169" s="136" t="s">
        <v>258</v>
      </c>
      <c r="H169" s="137">
        <v>31.122</v>
      </c>
      <c r="I169" s="138"/>
      <c r="J169" s="139">
        <f>ROUND(I169*H169,2)</f>
        <v>0</v>
      </c>
      <c r="K169" s="140"/>
      <c r="L169" s="28"/>
      <c r="M169" s="141" t="s">
        <v>1</v>
      </c>
      <c r="N169" s="142" t="s">
        <v>42</v>
      </c>
      <c r="P169" s="143">
        <f>O169*H169</f>
        <v>0</v>
      </c>
      <c r="Q169" s="143">
        <v>2.2563399999999998</v>
      </c>
      <c r="R169" s="143">
        <f>Q169*H169</f>
        <v>70.221813479999994</v>
      </c>
      <c r="S169" s="143">
        <v>0</v>
      </c>
      <c r="T169" s="144">
        <f>S169*H169</f>
        <v>0</v>
      </c>
      <c r="AR169" s="145" t="s">
        <v>194</v>
      </c>
      <c r="AT169" s="145" t="s">
        <v>190</v>
      </c>
      <c r="AU169" s="145" t="s">
        <v>87</v>
      </c>
      <c r="AY169" s="13" t="s">
        <v>188</v>
      </c>
      <c r="BE169" s="146">
        <f>IF(N169="základní",J169,0)</f>
        <v>0</v>
      </c>
      <c r="BF169" s="146">
        <f>IF(N169="snížená",J169,0)</f>
        <v>0</v>
      </c>
      <c r="BG169" s="146">
        <f>IF(N169="zákl. přenesená",J169,0)</f>
        <v>0</v>
      </c>
      <c r="BH169" s="146">
        <f>IF(N169="sníž. přenesená",J169,0)</f>
        <v>0</v>
      </c>
      <c r="BI169" s="146">
        <f>IF(N169="nulová",J169,0)</f>
        <v>0</v>
      </c>
      <c r="BJ169" s="13" t="s">
        <v>85</v>
      </c>
      <c r="BK169" s="146">
        <f>ROUND(I169*H169,2)</f>
        <v>0</v>
      </c>
      <c r="BL169" s="13" t="s">
        <v>194</v>
      </c>
      <c r="BM169" s="145" t="s">
        <v>493</v>
      </c>
    </row>
    <row r="170" spans="2:65" s="1" customFormat="1" ht="37.700000000000003" customHeight="1">
      <c r="B170" s="28"/>
      <c r="C170" s="133" t="s">
        <v>306</v>
      </c>
      <c r="D170" s="133" t="s">
        <v>190</v>
      </c>
      <c r="E170" s="134" t="s">
        <v>494</v>
      </c>
      <c r="F170" s="135" t="s">
        <v>495</v>
      </c>
      <c r="G170" s="136" t="s">
        <v>205</v>
      </c>
      <c r="H170" s="137">
        <v>124.44</v>
      </c>
      <c r="I170" s="138"/>
      <c r="J170" s="139">
        <f>ROUND(I170*H170,2)</f>
        <v>0</v>
      </c>
      <c r="K170" s="140"/>
      <c r="L170" s="28"/>
      <c r="M170" s="141" t="s">
        <v>1</v>
      </c>
      <c r="N170" s="142" t="s">
        <v>42</v>
      </c>
      <c r="P170" s="143">
        <f>O170*H170</f>
        <v>0</v>
      </c>
      <c r="Q170" s="143">
        <v>2.1000000000000001E-4</v>
      </c>
      <c r="R170" s="143">
        <f>Q170*H170</f>
        <v>2.61324E-2</v>
      </c>
      <c r="S170" s="143">
        <v>0</v>
      </c>
      <c r="T170" s="144">
        <f>S170*H170</f>
        <v>0</v>
      </c>
      <c r="AR170" s="145" t="s">
        <v>194</v>
      </c>
      <c r="AT170" s="145" t="s">
        <v>190</v>
      </c>
      <c r="AU170" s="145" t="s">
        <v>87</v>
      </c>
      <c r="AY170" s="13" t="s">
        <v>188</v>
      </c>
      <c r="BE170" s="146">
        <f>IF(N170="základní",J170,0)</f>
        <v>0</v>
      </c>
      <c r="BF170" s="146">
        <f>IF(N170="snížená",J170,0)</f>
        <v>0</v>
      </c>
      <c r="BG170" s="146">
        <f>IF(N170="zákl. přenesená",J170,0)</f>
        <v>0</v>
      </c>
      <c r="BH170" s="146">
        <f>IF(N170="sníž. přenesená",J170,0)</f>
        <v>0</v>
      </c>
      <c r="BI170" s="146">
        <f>IF(N170="nulová",J170,0)</f>
        <v>0</v>
      </c>
      <c r="BJ170" s="13" t="s">
        <v>85</v>
      </c>
      <c r="BK170" s="146">
        <f>ROUND(I170*H170,2)</f>
        <v>0</v>
      </c>
      <c r="BL170" s="13" t="s">
        <v>194</v>
      </c>
      <c r="BM170" s="145" t="s">
        <v>496</v>
      </c>
    </row>
    <row r="171" spans="2:65" s="11" customFormat="1" ht="22.7" customHeight="1">
      <c r="B171" s="121"/>
      <c r="D171" s="122" t="s">
        <v>76</v>
      </c>
      <c r="E171" s="131" t="s">
        <v>364</v>
      </c>
      <c r="F171" s="131" t="s">
        <v>365</v>
      </c>
      <c r="I171" s="124"/>
      <c r="J171" s="132">
        <f>BK171</f>
        <v>0</v>
      </c>
      <c r="L171" s="121"/>
      <c r="M171" s="126"/>
      <c r="P171" s="127">
        <f>P172</f>
        <v>0</v>
      </c>
      <c r="R171" s="127">
        <f>R172</f>
        <v>0</v>
      </c>
      <c r="T171" s="128">
        <f>T172</f>
        <v>0</v>
      </c>
      <c r="AR171" s="122" t="s">
        <v>85</v>
      </c>
      <c r="AT171" s="129" t="s">
        <v>76</v>
      </c>
      <c r="AU171" s="129" t="s">
        <v>85</v>
      </c>
      <c r="AY171" s="122" t="s">
        <v>188</v>
      </c>
      <c r="BK171" s="130">
        <f>BK172</f>
        <v>0</v>
      </c>
    </row>
    <row r="172" spans="2:65" s="1" customFormat="1" ht="16.5" customHeight="1">
      <c r="B172" s="28"/>
      <c r="C172" s="133" t="s">
        <v>310</v>
      </c>
      <c r="D172" s="133" t="s">
        <v>190</v>
      </c>
      <c r="E172" s="134" t="s">
        <v>367</v>
      </c>
      <c r="F172" s="135" t="s">
        <v>368</v>
      </c>
      <c r="G172" s="136" t="s">
        <v>267</v>
      </c>
      <c r="H172" s="137">
        <v>6801.1660000000002</v>
      </c>
      <c r="I172" s="138"/>
      <c r="J172" s="139">
        <f>ROUND(I172*H172,2)</f>
        <v>0</v>
      </c>
      <c r="K172" s="140"/>
      <c r="L172" s="28"/>
      <c r="M172" s="141" t="s">
        <v>1</v>
      </c>
      <c r="N172" s="142" t="s">
        <v>42</v>
      </c>
      <c r="P172" s="143">
        <f>O172*H172</f>
        <v>0</v>
      </c>
      <c r="Q172" s="143">
        <v>0</v>
      </c>
      <c r="R172" s="143">
        <f>Q172*H172</f>
        <v>0</v>
      </c>
      <c r="S172" s="143">
        <v>0</v>
      </c>
      <c r="T172" s="144">
        <f>S172*H172</f>
        <v>0</v>
      </c>
      <c r="AR172" s="145" t="s">
        <v>194</v>
      </c>
      <c r="AT172" s="145" t="s">
        <v>190</v>
      </c>
      <c r="AU172" s="145" t="s">
        <v>87</v>
      </c>
      <c r="AY172" s="13" t="s">
        <v>188</v>
      </c>
      <c r="BE172" s="146">
        <f>IF(N172="základní",J172,0)</f>
        <v>0</v>
      </c>
      <c r="BF172" s="146">
        <f>IF(N172="snížená",J172,0)</f>
        <v>0</v>
      </c>
      <c r="BG172" s="146">
        <f>IF(N172="zákl. přenesená",J172,0)</f>
        <v>0</v>
      </c>
      <c r="BH172" s="146">
        <f>IF(N172="sníž. přenesená",J172,0)</f>
        <v>0</v>
      </c>
      <c r="BI172" s="146">
        <f>IF(N172="nulová",J172,0)</f>
        <v>0</v>
      </c>
      <c r="BJ172" s="13" t="s">
        <v>85</v>
      </c>
      <c r="BK172" s="146">
        <f>ROUND(I172*H172,2)</f>
        <v>0</v>
      </c>
      <c r="BL172" s="13" t="s">
        <v>194</v>
      </c>
      <c r="BM172" s="145" t="s">
        <v>497</v>
      </c>
    </row>
    <row r="173" spans="2:65" s="11" customFormat="1" ht="25.9" customHeight="1">
      <c r="B173" s="121"/>
      <c r="D173" s="122" t="s">
        <v>76</v>
      </c>
      <c r="E173" s="123" t="s">
        <v>370</v>
      </c>
      <c r="F173" s="123" t="s">
        <v>371</v>
      </c>
      <c r="I173" s="124"/>
      <c r="J173" s="125">
        <f>BK173</f>
        <v>0</v>
      </c>
      <c r="L173" s="121"/>
      <c r="M173" s="126"/>
      <c r="P173" s="127">
        <f>P174+P186</f>
        <v>0</v>
      </c>
      <c r="R173" s="127">
        <f>R174+R186</f>
        <v>0</v>
      </c>
      <c r="T173" s="128">
        <f>T174+T186</f>
        <v>0</v>
      </c>
      <c r="AR173" s="122" t="s">
        <v>87</v>
      </c>
      <c r="AT173" s="129" t="s">
        <v>76</v>
      </c>
      <c r="AU173" s="129" t="s">
        <v>77</v>
      </c>
      <c r="AY173" s="122" t="s">
        <v>188</v>
      </c>
      <c r="BK173" s="130">
        <f>BK174+BK186</f>
        <v>0</v>
      </c>
    </row>
    <row r="174" spans="2:65" s="11" customFormat="1" ht="22.7" customHeight="1">
      <c r="B174" s="121"/>
      <c r="D174" s="122" t="s">
        <v>76</v>
      </c>
      <c r="E174" s="131" t="s">
        <v>372</v>
      </c>
      <c r="F174" s="131" t="s">
        <v>373</v>
      </c>
      <c r="I174" s="124"/>
      <c r="J174" s="132">
        <f>BK174</f>
        <v>0</v>
      </c>
      <c r="L174" s="121"/>
      <c r="M174" s="126"/>
      <c r="P174" s="127">
        <f>SUM(P175:P185)</f>
        <v>0</v>
      </c>
      <c r="R174" s="127">
        <f>SUM(R175:R185)</f>
        <v>0</v>
      </c>
      <c r="T174" s="128">
        <f>SUM(T175:T185)</f>
        <v>0</v>
      </c>
      <c r="AR174" s="122" t="s">
        <v>87</v>
      </c>
      <c r="AT174" s="129" t="s">
        <v>76</v>
      </c>
      <c r="AU174" s="129" t="s">
        <v>85</v>
      </c>
      <c r="AY174" s="122" t="s">
        <v>188</v>
      </c>
      <c r="BK174" s="130">
        <f>SUM(BK175:BK185)</f>
        <v>0</v>
      </c>
    </row>
    <row r="175" spans="2:65" s="1" customFormat="1" ht="24.2" customHeight="1">
      <c r="B175" s="28"/>
      <c r="C175" s="133" t="s">
        <v>314</v>
      </c>
      <c r="D175" s="133" t="s">
        <v>190</v>
      </c>
      <c r="E175" s="134" t="s">
        <v>498</v>
      </c>
      <c r="F175" s="135" t="s">
        <v>499</v>
      </c>
      <c r="G175" s="136" t="s">
        <v>500</v>
      </c>
      <c r="H175" s="137">
        <v>46</v>
      </c>
      <c r="I175" s="138"/>
      <c r="J175" s="139">
        <f t="shared" ref="J175:J185" si="30">ROUND(I175*H175,2)</f>
        <v>0</v>
      </c>
      <c r="K175" s="140"/>
      <c r="L175" s="28"/>
      <c r="M175" s="141" t="s">
        <v>1</v>
      </c>
      <c r="N175" s="142" t="s">
        <v>42</v>
      </c>
      <c r="P175" s="143">
        <f t="shared" ref="P175:P185" si="31">O175*H175</f>
        <v>0</v>
      </c>
      <c r="Q175" s="143">
        <v>0</v>
      </c>
      <c r="R175" s="143">
        <f t="shared" ref="R175:R185" si="32">Q175*H175</f>
        <v>0</v>
      </c>
      <c r="S175" s="143">
        <v>0</v>
      </c>
      <c r="T175" s="144">
        <f t="shared" ref="T175:T185" si="33">S175*H175</f>
        <v>0</v>
      </c>
      <c r="AR175" s="145" t="s">
        <v>251</v>
      </c>
      <c r="AT175" s="145" t="s">
        <v>190</v>
      </c>
      <c r="AU175" s="145" t="s">
        <v>87</v>
      </c>
      <c r="AY175" s="13" t="s">
        <v>188</v>
      </c>
      <c r="BE175" s="146">
        <f t="shared" ref="BE175:BE185" si="34">IF(N175="základní",J175,0)</f>
        <v>0</v>
      </c>
      <c r="BF175" s="146">
        <f t="shared" ref="BF175:BF185" si="35">IF(N175="snížená",J175,0)</f>
        <v>0</v>
      </c>
      <c r="BG175" s="146">
        <f t="shared" ref="BG175:BG185" si="36">IF(N175="zákl. přenesená",J175,0)</f>
        <v>0</v>
      </c>
      <c r="BH175" s="146">
        <f t="shared" ref="BH175:BH185" si="37">IF(N175="sníž. přenesená",J175,0)</f>
        <v>0</v>
      </c>
      <c r="BI175" s="146">
        <f t="shared" ref="BI175:BI185" si="38">IF(N175="nulová",J175,0)</f>
        <v>0</v>
      </c>
      <c r="BJ175" s="13" t="s">
        <v>85</v>
      </c>
      <c r="BK175" s="146">
        <f t="shared" ref="BK175:BK185" si="39">ROUND(I175*H175,2)</f>
        <v>0</v>
      </c>
      <c r="BL175" s="13" t="s">
        <v>251</v>
      </c>
      <c r="BM175" s="145" t="s">
        <v>501</v>
      </c>
    </row>
    <row r="176" spans="2:65" s="1" customFormat="1" ht="24.2" customHeight="1">
      <c r="B176" s="28"/>
      <c r="C176" s="133" t="s">
        <v>318</v>
      </c>
      <c r="D176" s="133" t="s">
        <v>190</v>
      </c>
      <c r="E176" s="134" t="s">
        <v>502</v>
      </c>
      <c r="F176" s="135" t="s">
        <v>503</v>
      </c>
      <c r="G176" s="136" t="s">
        <v>500</v>
      </c>
      <c r="H176" s="137">
        <v>46</v>
      </c>
      <c r="I176" s="138"/>
      <c r="J176" s="139">
        <f t="shared" si="30"/>
        <v>0</v>
      </c>
      <c r="K176" s="140"/>
      <c r="L176" s="28"/>
      <c r="M176" s="141" t="s">
        <v>1</v>
      </c>
      <c r="N176" s="142" t="s">
        <v>42</v>
      </c>
      <c r="P176" s="143">
        <f t="shared" si="31"/>
        <v>0</v>
      </c>
      <c r="Q176" s="143">
        <v>0</v>
      </c>
      <c r="R176" s="143">
        <f t="shared" si="32"/>
        <v>0</v>
      </c>
      <c r="S176" s="143">
        <v>0</v>
      </c>
      <c r="T176" s="144">
        <f t="shared" si="33"/>
        <v>0</v>
      </c>
      <c r="AR176" s="145" t="s">
        <v>251</v>
      </c>
      <c r="AT176" s="145" t="s">
        <v>190</v>
      </c>
      <c r="AU176" s="145" t="s">
        <v>87</v>
      </c>
      <c r="AY176" s="13" t="s">
        <v>188</v>
      </c>
      <c r="BE176" s="146">
        <f t="shared" si="34"/>
        <v>0</v>
      </c>
      <c r="BF176" s="146">
        <f t="shared" si="35"/>
        <v>0</v>
      </c>
      <c r="BG176" s="146">
        <f t="shared" si="36"/>
        <v>0</v>
      </c>
      <c r="BH176" s="146">
        <f t="shared" si="37"/>
        <v>0</v>
      </c>
      <c r="BI176" s="146">
        <f t="shared" si="38"/>
        <v>0</v>
      </c>
      <c r="BJ176" s="13" t="s">
        <v>85</v>
      </c>
      <c r="BK176" s="146">
        <f t="shared" si="39"/>
        <v>0</v>
      </c>
      <c r="BL176" s="13" t="s">
        <v>251</v>
      </c>
      <c r="BM176" s="145" t="s">
        <v>504</v>
      </c>
    </row>
    <row r="177" spans="2:65" s="1" customFormat="1" ht="24.2" customHeight="1">
      <c r="B177" s="28"/>
      <c r="C177" s="133" t="s">
        <v>324</v>
      </c>
      <c r="D177" s="133" t="s">
        <v>190</v>
      </c>
      <c r="E177" s="134" t="s">
        <v>505</v>
      </c>
      <c r="F177" s="135" t="s">
        <v>506</v>
      </c>
      <c r="G177" s="136" t="s">
        <v>500</v>
      </c>
      <c r="H177" s="137">
        <v>80</v>
      </c>
      <c r="I177" s="138"/>
      <c r="J177" s="139">
        <f t="shared" si="30"/>
        <v>0</v>
      </c>
      <c r="K177" s="140"/>
      <c r="L177" s="28"/>
      <c r="M177" s="141" t="s">
        <v>1</v>
      </c>
      <c r="N177" s="142" t="s">
        <v>42</v>
      </c>
      <c r="P177" s="143">
        <f t="shared" si="31"/>
        <v>0</v>
      </c>
      <c r="Q177" s="143">
        <v>0</v>
      </c>
      <c r="R177" s="143">
        <f t="shared" si="32"/>
        <v>0</v>
      </c>
      <c r="S177" s="143">
        <v>0</v>
      </c>
      <c r="T177" s="144">
        <f t="shared" si="33"/>
        <v>0</v>
      </c>
      <c r="AR177" s="145" t="s">
        <v>251</v>
      </c>
      <c r="AT177" s="145" t="s">
        <v>190</v>
      </c>
      <c r="AU177" s="145" t="s">
        <v>87</v>
      </c>
      <c r="AY177" s="13" t="s">
        <v>188</v>
      </c>
      <c r="BE177" s="146">
        <f t="shared" si="34"/>
        <v>0</v>
      </c>
      <c r="BF177" s="146">
        <f t="shared" si="35"/>
        <v>0</v>
      </c>
      <c r="BG177" s="146">
        <f t="shared" si="36"/>
        <v>0</v>
      </c>
      <c r="BH177" s="146">
        <f t="shared" si="37"/>
        <v>0</v>
      </c>
      <c r="BI177" s="146">
        <f t="shared" si="38"/>
        <v>0</v>
      </c>
      <c r="BJ177" s="13" t="s">
        <v>85</v>
      </c>
      <c r="BK177" s="146">
        <f t="shared" si="39"/>
        <v>0</v>
      </c>
      <c r="BL177" s="13" t="s">
        <v>251</v>
      </c>
      <c r="BM177" s="145" t="s">
        <v>507</v>
      </c>
    </row>
    <row r="178" spans="2:65" s="1" customFormat="1" ht="16.5" customHeight="1">
      <c r="B178" s="28"/>
      <c r="C178" s="133" t="s">
        <v>328</v>
      </c>
      <c r="D178" s="133" t="s">
        <v>190</v>
      </c>
      <c r="E178" s="134" t="s">
        <v>508</v>
      </c>
      <c r="F178" s="135" t="s">
        <v>509</v>
      </c>
      <c r="G178" s="136" t="s">
        <v>500</v>
      </c>
      <c r="H178" s="137">
        <v>126</v>
      </c>
      <c r="I178" s="138"/>
      <c r="J178" s="139">
        <f t="shared" si="30"/>
        <v>0</v>
      </c>
      <c r="K178" s="140"/>
      <c r="L178" s="28"/>
      <c r="M178" s="141" t="s">
        <v>1</v>
      </c>
      <c r="N178" s="142" t="s">
        <v>42</v>
      </c>
      <c r="P178" s="143">
        <f t="shared" si="31"/>
        <v>0</v>
      </c>
      <c r="Q178" s="143">
        <v>0</v>
      </c>
      <c r="R178" s="143">
        <f t="shared" si="32"/>
        <v>0</v>
      </c>
      <c r="S178" s="143">
        <v>0</v>
      </c>
      <c r="T178" s="144">
        <f t="shared" si="33"/>
        <v>0</v>
      </c>
      <c r="AR178" s="145" t="s">
        <v>251</v>
      </c>
      <c r="AT178" s="145" t="s">
        <v>190</v>
      </c>
      <c r="AU178" s="145" t="s">
        <v>87</v>
      </c>
      <c r="AY178" s="13" t="s">
        <v>188</v>
      </c>
      <c r="BE178" s="146">
        <f t="shared" si="34"/>
        <v>0</v>
      </c>
      <c r="BF178" s="146">
        <f t="shared" si="35"/>
        <v>0</v>
      </c>
      <c r="BG178" s="146">
        <f t="shared" si="36"/>
        <v>0</v>
      </c>
      <c r="BH178" s="146">
        <f t="shared" si="37"/>
        <v>0</v>
      </c>
      <c r="BI178" s="146">
        <f t="shared" si="38"/>
        <v>0</v>
      </c>
      <c r="BJ178" s="13" t="s">
        <v>85</v>
      </c>
      <c r="BK178" s="146">
        <f t="shared" si="39"/>
        <v>0</v>
      </c>
      <c r="BL178" s="13" t="s">
        <v>251</v>
      </c>
      <c r="BM178" s="145" t="s">
        <v>510</v>
      </c>
    </row>
    <row r="179" spans="2:65" s="1" customFormat="1" ht="24.2" customHeight="1">
      <c r="B179" s="28"/>
      <c r="C179" s="133" t="s">
        <v>332</v>
      </c>
      <c r="D179" s="133" t="s">
        <v>190</v>
      </c>
      <c r="E179" s="134" t="s">
        <v>511</v>
      </c>
      <c r="F179" s="135" t="s">
        <v>512</v>
      </c>
      <c r="G179" s="136" t="s">
        <v>218</v>
      </c>
      <c r="H179" s="137">
        <v>1148.3</v>
      </c>
      <c r="I179" s="138"/>
      <c r="J179" s="139">
        <f t="shared" si="30"/>
        <v>0</v>
      </c>
      <c r="K179" s="140"/>
      <c r="L179" s="28"/>
      <c r="M179" s="141" t="s">
        <v>1</v>
      </c>
      <c r="N179" s="142" t="s">
        <v>42</v>
      </c>
      <c r="P179" s="143">
        <f t="shared" si="31"/>
        <v>0</v>
      </c>
      <c r="Q179" s="143">
        <v>0</v>
      </c>
      <c r="R179" s="143">
        <f t="shared" si="32"/>
        <v>0</v>
      </c>
      <c r="S179" s="143">
        <v>0</v>
      </c>
      <c r="T179" s="144">
        <f t="shared" si="33"/>
        <v>0</v>
      </c>
      <c r="AR179" s="145" t="s">
        <v>251</v>
      </c>
      <c r="AT179" s="145" t="s">
        <v>190</v>
      </c>
      <c r="AU179" s="145" t="s">
        <v>87</v>
      </c>
      <c r="AY179" s="13" t="s">
        <v>188</v>
      </c>
      <c r="BE179" s="146">
        <f t="shared" si="34"/>
        <v>0</v>
      </c>
      <c r="BF179" s="146">
        <f t="shared" si="35"/>
        <v>0</v>
      </c>
      <c r="BG179" s="146">
        <f t="shared" si="36"/>
        <v>0</v>
      </c>
      <c r="BH179" s="146">
        <f t="shared" si="37"/>
        <v>0</v>
      </c>
      <c r="BI179" s="146">
        <f t="shared" si="38"/>
        <v>0</v>
      </c>
      <c r="BJ179" s="13" t="s">
        <v>85</v>
      </c>
      <c r="BK179" s="146">
        <f t="shared" si="39"/>
        <v>0</v>
      </c>
      <c r="BL179" s="13" t="s">
        <v>251</v>
      </c>
      <c r="BM179" s="145" t="s">
        <v>513</v>
      </c>
    </row>
    <row r="180" spans="2:65" s="1" customFormat="1" ht="44.25" customHeight="1">
      <c r="B180" s="28"/>
      <c r="C180" s="133" t="s">
        <v>336</v>
      </c>
      <c r="D180" s="133" t="s">
        <v>190</v>
      </c>
      <c r="E180" s="134" t="s">
        <v>514</v>
      </c>
      <c r="F180" s="135" t="s">
        <v>515</v>
      </c>
      <c r="G180" s="136" t="s">
        <v>205</v>
      </c>
      <c r="H180" s="137">
        <v>914.66099999999994</v>
      </c>
      <c r="I180" s="138"/>
      <c r="J180" s="139">
        <f t="shared" si="30"/>
        <v>0</v>
      </c>
      <c r="K180" s="140"/>
      <c r="L180" s="28"/>
      <c r="M180" s="141" t="s">
        <v>1</v>
      </c>
      <c r="N180" s="142" t="s">
        <v>42</v>
      </c>
      <c r="P180" s="143">
        <f t="shared" si="31"/>
        <v>0</v>
      </c>
      <c r="Q180" s="143">
        <v>0</v>
      </c>
      <c r="R180" s="143">
        <f t="shared" si="32"/>
        <v>0</v>
      </c>
      <c r="S180" s="143">
        <v>0</v>
      </c>
      <c r="T180" s="144">
        <f t="shared" si="33"/>
        <v>0</v>
      </c>
      <c r="AR180" s="145" t="s">
        <v>251</v>
      </c>
      <c r="AT180" s="145" t="s">
        <v>190</v>
      </c>
      <c r="AU180" s="145" t="s">
        <v>87</v>
      </c>
      <c r="AY180" s="13" t="s">
        <v>188</v>
      </c>
      <c r="BE180" s="146">
        <f t="shared" si="34"/>
        <v>0</v>
      </c>
      <c r="BF180" s="146">
        <f t="shared" si="35"/>
        <v>0</v>
      </c>
      <c r="BG180" s="146">
        <f t="shared" si="36"/>
        <v>0</v>
      </c>
      <c r="BH180" s="146">
        <f t="shared" si="37"/>
        <v>0</v>
      </c>
      <c r="BI180" s="146">
        <f t="shared" si="38"/>
        <v>0</v>
      </c>
      <c r="BJ180" s="13" t="s">
        <v>85</v>
      </c>
      <c r="BK180" s="146">
        <f t="shared" si="39"/>
        <v>0</v>
      </c>
      <c r="BL180" s="13" t="s">
        <v>251</v>
      </c>
      <c r="BM180" s="145" t="s">
        <v>516</v>
      </c>
    </row>
    <row r="181" spans="2:65" s="1" customFormat="1" ht="37.700000000000003" customHeight="1">
      <c r="B181" s="28"/>
      <c r="C181" s="133" t="s">
        <v>340</v>
      </c>
      <c r="D181" s="133" t="s">
        <v>190</v>
      </c>
      <c r="E181" s="134" t="s">
        <v>517</v>
      </c>
      <c r="F181" s="135" t="s">
        <v>518</v>
      </c>
      <c r="G181" s="136" t="s">
        <v>205</v>
      </c>
      <c r="H181" s="137">
        <v>186.24100000000001</v>
      </c>
      <c r="I181" s="138"/>
      <c r="J181" s="139">
        <f t="shared" si="30"/>
        <v>0</v>
      </c>
      <c r="K181" s="140"/>
      <c r="L181" s="28"/>
      <c r="M181" s="141" t="s">
        <v>1</v>
      </c>
      <c r="N181" s="142" t="s">
        <v>42</v>
      </c>
      <c r="P181" s="143">
        <f t="shared" si="31"/>
        <v>0</v>
      </c>
      <c r="Q181" s="143">
        <v>0</v>
      </c>
      <c r="R181" s="143">
        <f t="shared" si="32"/>
        <v>0</v>
      </c>
      <c r="S181" s="143">
        <v>0</v>
      </c>
      <c r="T181" s="144">
        <f t="shared" si="33"/>
        <v>0</v>
      </c>
      <c r="AR181" s="145" t="s">
        <v>251</v>
      </c>
      <c r="AT181" s="145" t="s">
        <v>190</v>
      </c>
      <c r="AU181" s="145" t="s">
        <v>87</v>
      </c>
      <c r="AY181" s="13" t="s">
        <v>188</v>
      </c>
      <c r="BE181" s="146">
        <f t="shared" si="34"/>
        <v>0</v>
      </c>
      <c r="BF181" s="146">
        <f t="shared" si="35"/>
        <v>0</v>
      </c>
      <c r="BG181" s="146">
        <f t="shared" si="36"/>
        <v>0</v>
      </c>
      <c r="BH181" s="146">
        <f t="shared" si="37"/>
        <v>0</v>
      </c>
      <c r="BI181" s="146">
        <f t="shared" si="38"/>
        <v>0</v>
      </c>
      <c r="BJ181" s="13" t="s">
        <v>85</v>
      </c>
      <c r="BK181" s="146">
        <f t="shared" si="39"/>
        <v>0</v>
      </c>
      <c r="BL181" s="13" t="s">
        <v>251</v>
      </c>
      <c r="BM181" s="145" t="s">
        <v>519</v>
      </c>
    </row>
    <row r="182" spans="2:65" s="1" customFormat="1" ht="37.700000000000003" customHeight="1">
      <c r="B182" s="28"/>
      <c r="C182" s="133" t="s">
        <v>344</v>
      </c>
      <c r="D182" s="133" t="s">
        <v>190</v>
      </c>
      <c r="E182" s="134" t="s">
        <v>520</v>
      </c>
      <c r="F182" s="135" t="s">
        <v>521</v>
      </c>
      <c r="G182" s="136" t="s">
        <v>445</v>
      </c>
      <c r="H182" s="137">
        <v>2</v>
      </c>
      <c r="I182" s="138"/>
      <c r="J182" s="139">
        <f t="shared" si="30"/>
        <v>0</v>
      </c>
      <c r="K182" s="140"/>
      <c r="L182" s="28"/>
      <c r="M182" s="141" t="s">
        <v>1</v>
      </c>
      <c r="N182" s="142" t="s">
        <v>42</v>
      </c>
      <c r="P182" s="143">
        <f t="shared" si="31"/>
        <v>0</v>
      </c>
      <c r="Q182" s="143">
        <v>0</v>
      </c>
      <c r="R182" s="143">
        <f t="shared" si="32"/>
        <v>0</v>
      </c>
      <c r="S182" s="143">
        <v>0</v>
      </c>
      <c r="T182" s="144">
        <f t="shared" si="33"/>
        <v>0</v>
      </c>
      <c r="AR182" s="145" t="s">
        <v>251</v>
      </c>
      <c r="AT182" s="145" t="s">
        <v>190</v>
      </c>
      <c r="AU182" s="145" t="s">
        <v>87</v>
      </c>
      <c r="AY182" s="13" t="s">
        <v>188</v>
      </c>
      <c r="BE182" s="146">
        <f t="shared" si="34"/>
        <v>0</v>
      </c>
      <c r="BF182" s="146">
        <f t="shared" si="35"/>
        <v>0</v>
      </c>
      <c r="BG182" s="146">
        <f t="shared" si="36"/>
        <v>0</v>
      </c>
      <c r="BH182" s="146">
        <f t="shared" si="37"/>
        <v>0</v>
      </c>
      <c r="BI182" s="146">
        <f t="shared" si="38"/>
        <v>0</v>
      </c>
      <c r="BJ182" s="13" t="s">
        <v>85</v>
      </c>
      <c r="BK182" s="146">
        <f t="shared" si="39"/>
        <v>0</v>
      </c>
      <c r="BL182" s="13" t="s">
        <v>251</v>
      </c>
      <c r="BM182" s="145" t="s">
        <v>522</v>
      </c>
    </row>
    <row r="183" spans="2:65" s="1" customFormat="1" ht="37.700000000000003" customHeight="1">
      <c r="B183" s="28"/>
      <c r="C183" s="133" t="s">
        <v>348</v>
      </c>
      <c r="D183" s="133" t="s">
        <v>190</v>
      </c>
      <c r="E183" s="134" t="s">
        <v>523</v>
      </c>
      <c r="F183" s="135" t="s">
        <v>524</v>
      </c>
      <c r="G183" s="136" t="s">
        <v>445</v>
      </c>
      <c r="H183" s="137">
        <v>3</v>
      </c>
      <c r="I183" s="138"/>
      <c r="J183" s="139">
        <f t="shared" si="30"/>
        <v>0</v>
      </c>
      <c r="K183" s="140"/>
      <c r="L183" s="28"/>
      <c r="M183" s="141" t="s">
        <v>1</v>
      </c>
      <c r="N183" s="142" t="s">
        <v>42</v>
      </c>
      <c r="P183" s="143">
        <f t="shared" si="31"/>
        <v>0</v>
      </c>
      <c r="Q183" s="143">
        <v>0</v>
      </c>
      <c r="R183" s="143">
        <f t="shared" si="32"/>
        <v>0</v>
      </c>
      <c r="S183" s="143">
        <v>0</v>
      </c>
      <c r="T183" s="144">
        <f t="shared" si="33"/>
        <v>0</v>
      </c>
      <c r="AR183" s="145" t="s">
        <v>251</v>
      </c>
      <c r="AT183" s="145" t="s">
        <v>190</v>
      </c>
      <c r="AU183" s="145" t="s">
        <v>87</v>
      </c>
      <c r="AY183" s="13" t="s">
        <v>188</v>
      </c>
      <c r="BE183" s="146">
        <f t="shared" si="34"/>
        <v>0</v>
      </c>
      <c r="BF183" s="146">
        <f t="shared" si="35"/>
        <v>0</v>
      </c>
      <c r="BG183" s="146">
        <f t="shared" si="36"/>
        <v>0</v>
      </c>
      <c r="BH183" s="146">
        <f t="shared" si="37"/>
        <v>0</v>
      </c>
      <c r="BI183" s="146">
        <f t="shared" si="38"/>
        <v>0</v>
      </c>
      <c r="BJ183" s="13" t="s">
        <v>85</v>
      </c>
      <c r="BK183" s="146">
        <f t="shared" si="39"/>
        <v>0</v>
      </c>
      <c r="BL183" s="13" t="s">
        <v>251</v>
      </c>
      <c r="BM183" s="145" t="s">
        <v>525</v>
      </c>
    </row>
    <row r="184" spans="2:65" s="1" customFormat="1" ht="24.2" customHeight="1">
      <c r="B184" s="28"/>
      <c r="C184" s="133" t="s">
        <v>352</v>
      </c>
      <c r="D184" s="133" t="s">
        <v>190</v>
      </c>
      <c r="E184" s="134" t="s">
        <v>526</v>
      </c>
      <c r="F184" s="135" t="s">
        <v>527</v>
      </c>
      <c r="G184" s="136" t="s">
        <v>445</v>
      </c>
      <c r="H184" s="137">
        <v>4</v>
      </c>
      <c r="I184" s="138"/>
      <c r="J184" s="139">
        <f t="shared" si="30"/>
        <v>0</v>
      </c>
      <c r="K184" s="140"/>
      <c r="L184" s="28"/>
      <c r="M184" s="141" t="s">
        <v>1</v>
      </c>
      <c r="N184" s="142" t="s">
        <v>42</v>
      </c>
      <c r="P184" s="143">
        <f t="shared" si="31"/>
        <v>0</v>
      </c>
      <c r="Q184" s="143">
        <v>0</v>
      </c>
      <c r="R184" s="143">
        <f t="shared" si="32"/>
        <v>0</v>
      </c>
      <c r="S184" s="143">
        <v>0</v>
      </c>
      <c r="T184" s="144">
        <f t="shared" si="33"/>
        <v>0</v>
      </c>
      <c r="AR184" s="145" t="s">
        <v>251</v>
      </c>
      <c r="AT184" s="145" t="s">
        <v>190</v>
      </c>
      <c r="AU184" s="145" t="s">
        <v>87</v>
      </c>
      <c r="AY184" s="13" t="s">
        <v>188</v>
      </c>
      <c r="BE184" s="146">
        <f t="shared" si="34"/>
        <v>0</v>
      </c>
      <c r="BF184" s="146">
        <f t="shared" si="35"/>
        <v>0</v>
      </c>
      <c r="BG184" s="146">
        <f t="shared" si="36"/>
        <v>0</v>
      </c>
      <c r="BH184" s="146">
        <f t="shared" si="37"/>
        <v>0</v>
      </c>
      <c r="BI184" s="146">
        <f t="shared" si="38"/>
        <v>0</v>
      </c>
      <c r="BJ184" s="13" t="s">
        <v>85</v>
      </c>
      <c r="BK184" s="146">
        <f t="shared" si="39"/>
        <v>0</v>
      </c>
      <c r="BL184" s="13" t="s">
        <v>251</v>
      </c>
      <c r="BM184" s="145" t="s">
        <v>528</v>
      </c>
    </row>
    <row r="185" spans="2:65" s="1" customFormat="1" ht="24.2" customHeight="1">
      <c r="B185" s="28"/>
      <c r="C185" s="133" t="s">
        <v>356</v>
      </c>
      <c r="D185" s="133" t="s">
        <v>190</v>
      </c>
      <c r="E185" s="134" t="s">
        <v>529</v>
      </c>
      <c r="F185" s="135" t="s">
        <v>530</v>
      </c>
      <c r="G185" s="136" t="s">
        <v>393</v>
      </c>
      <c r="H185" s="147"/>
      <c r="I185" s="138"/>
      <c r="J185" s="139">
        <f t="shared" si="30"/>
        <v>0</v>
      </c>
      <c r="K185" s="140"/>
      <c r="L185" s="28"/>
      <c r="M185" s="141" t="s">
        <v>1</v>
      </c>
      <c r="N185" s="142" t="s">
        <v>42</v>
      </c>
      <c r="P185" s="143">
        <f t="shared" si="31"/>
        <v>0</v>
      </c>
      <c r="Q185" s="143">
        <v>0</v>
      </c>
      <c r="R185" s="143">
        <f t="shared" si="32"/>
        <v>0</v>
      </c>
      <c r="S185" s="143">
        <v>0</v>
      </c>
      <c r="T185" s="144">
        <f t="shared" si="33"/>
        <v>0</v>
      </c>
      <c r="AR185" s="145" t="s">
        <v>251</v>
      </c>
      <c r="AT185" s="145" t="s">
        <v>190</v>
      </c>
      <c r="AU185" s="145" t="s">
        <v>87</v>
      </c>
      <c r="AY185" s="13" t="s">
        <v>188</v>
      </c>
      <c r="BE185" s="146">
        <f t="shared" si="34"/>
        <v>0</v>
      </c>
      <c r="BF185" s="146">
        <f t="shared" si="35"/>
        <v>0</v>
      </c>
      <c r="BG185" s="146">
        <f t="shared" si="36"/>
        <v>0</v>
      </c>
      <c r="BH185" s="146">
        <f t="shared" si="37"/>
        <v>0</v>
      </c>
      <c r="BI185" s="146">
        <f t="shared" si="38"/>
        <v>0</v>
      </c>
      <c r="BJ185" s="13" t="s">
        <v>85</v>
      </c>
      <c r="BK185" s="146">
        <f t="shared" si="39"/>
        <v>0</v>
      </c>
      <c r="BL185" s="13" t="s">
        <v>251</v>
      </c>
      <c r="BM185" s="145" t="s">
        <v>531</v>
      </c>
    </row>
    <row r="186" spans="2:65" s="11" customFormat="1" ht="22.7" customHeight="1">
      <c r="B186" s="121"/>
      <c r="D186" s="122" t="s">
        <v>76</v>
      </c>
      <c r="E186" s="131" t="s">
        <v>532</v>
      </c>
      <c r="F186" s="131" t="s">
        <v>533</v>
      </c>
      <c r="I186" s="124"/>
      <c r="J186" s="132">
        <f>BK186</f>
        <v>0</v>
      </c>
      <c r="L186" s="121"/>
      <c r="M186" s="126"/>
      <c r="P186" s="127">
        <f>SUM(P187:P192)</f>
        <v>0</v>
      </c>
      <c r="R186" s="127">
        <f>SUM(R187:R192)</f>
        <v>0</v>
      </c>
      <c r="T186" s="128">
        <f>SUM(T187:T192)</f>
        <v>0</v>
      </c>
      <c r="AR186" s="122" t="s">
        <v>87</v>
      </c>
      <c r="AT186" s="129" t="s">
        <v>76</v>
      </c>
      <c r="AU186" s="129" t="s">
        <v>85</v>
      </c>
      <c r="AY186" s="122" t="s">
        <v>188</v>
      </c>
      <c r="BK186" s="130">
        <f>SUM(BK187:BK192)</f>
        <v>0</v>
      </c>
    </row>
    <row r="187" spans="2:65" s="1" customFormat="1" ht="33" customHeight="1">
      <c r="B187" s="28"/>
      <c r="C187" s="133" t="s">
        <v>360</v>
      </c>
      <c r="D187" s="133" t="s">
        <v>190</v>
      </c>
      <c r="E187" s="134" t="s">
        <v>534</v>
      </c>
      <c r="F187" s="135" t="s">
        <v>535</v>
      </c>
      <c r="G187" s="136" t="s">
        <v>445</v>
      </c>
      <c r="H187" s="137">
        <v>2</v>
      </c>
      <c r="I187" s="138"/>
      <c r="J187" s="139">
        <f t="shared" ref="J187:J192" si="40">ROUND(I187*H187,2)</f>
        <v>0</v>
      </c>
      <c r="K187" s="140"/>
      <c r="L187" s="28"/>
      <c r="M187" s="141" t="s">
        <v>1</v>
      </c>
      <c r="N187" s="142" t="s">
        <v>42</v>
      </c>
      <c r="P187" s="143">
        <f t="shared" ref="P187:P192" si="41">O187*H187</f>
        <v>0</v>
      </c>
      <c r="Q187" s="143">
        <v>0</v>
      </c>
      <c r="R187" s="143">
        <f t="shared" ref="R187:R192" si="42">Q187*H187</f>
        <v>0</v>
      </c>
      <c r="S187" s="143">
        <v>0</v>
      </c>
      <c r="T187" s="144">
        <f t="shared" ref="T187:T192" si="43">S187*H187</f>
        <v>0</v>
      </c>
      <c r="AR187" s="145" t="s">
        <v>251</v>
      </c>
      <c r="AT187" s="145" t="s">
        <v>190</v>
      </c>
      <c r="AU187" s="145" t="s">
        <v>87</v>
      </c>
      <c r="AY187" s="13" t="s">
        <v>188</v>
      </c>
      <c r="BE187" s="146">
        <f t="shared" ref="BE187:BE192" si="44">IF(N187="základní",J187,0)</f>
        <v>0</v>
      </c>
      <c r="BF187" s="146">
        <f t="shared" ref="BF187:BF192" si="45">IF(N187="snížená",J187,0)</f>
        <v>0</v>
      </c>
      <c r="BG187" s="146">
        <f t="shared" ref="BG187:BG192" si="46">IF(N187="zákl. přenesená",J187,0)</f>
        <v>0</v>
      </c>
      <c r="BH187" s="146">
        <f t="shared" ref="BH187:BH192" si="47">IF(N187="sníž. přenesená",J187,0)</f>
        <v>0</v>
      </c>
      <c r="BI187" s="146">
        <f t="shared" ref="BI187:BI192" si="48">IF(N187="nulová",J187,0)</f>
        <v>0</v>
      </c>
      <c r="BJ187" s="13" t="s">
        <v>85</v>
      </c>
      <c r="BK187" s="146">
        <f t="shared" ref="BK187:BK192" si="49">ROUND(I187*H187,2)</f>
        <v>0</v>
      </c>
      <c r="BL187" s="13" t="s">
        <v>251</v>
      </c>
      <c r="BM187" s="145" t="s">
        <v>536</v>
      </c>
    </row>
    <row r="188" spans="2:65" s="1" customFormat="1" ht="33" customHeight="1">
      <c r="B188" s="28"/>
      <c r="C188" s="133" t="s">
        <v>366</v>
      </c>
      <c r="D188" s="133" t="s">
        <v>190</v>
      </c>
      <c r="E188" s="134" t="s">
        <v>537</v>
      </c>
      <c r="F188" s="135" t="s">
        <v>538</v>
      </c>
      <c r="G188" s="136" t="s">
        <v>445</v>
      </c>
      <c r="H188" s="137">
        <v>2</v>
      </c>
      <c r="I188" s="138"/>
      <c r="J188" s="139">
        <f t="shared" si="40"/>
        <v>0</v>
      </c>
      <c r="K188" s="140"/>
      <c r="L188" s="28"/>
      <c r="M188" s="141" t="s">
        <v>1</v>
      </c>
      <c r="N188" s="142" t="s">
        <v>42</v>
      </c>
      <c r="P188" s="143">
        <f t="shared" si="41"/>
        <v>0</v>
      </c>
      <c r="Q188" s="143">
        <v>0</v>
      </c>
      <c r="R188" s="143">
        <f t="shared" si="42"/>
        <v>0</v>
      </c>
      <c r="S188" s="143">
        <v>0</v>
      </c>
      <c r="T188" s="144">
        <f t="shared" si="43"/>
        <v>0</v>
      </c>
      <c r="AR188" s="145" t="s">
        <v>251</v>
      </c>
      <c r="AT188" s="145" t="s">
        <v>190</v>
      </c>
      <c r="AU188" s="145" t="s">
        <v>87</v>
      </c>
      <c r="AY188" s="13" t="s">
        <v>188</v>
      </c>
      <c r="BE188" s="146">
        <f t="shared" si="44"/>
        <v>0</v>
      </c>
      <c r="BF188" s="146">
        <f t="shared" si="45"/>
        <v>0</v>
      </c>
      <c r="BG188" s="146">
        <f t="shared" si="46"/>
        <v>0</v>
      </c>
      <c r="BH188" s="146">
        <f t="shared" si="47"/>
        <v>0</v>
      </c>
      <c r="BI188" s="146">
        <f t="shared" si="48"/>
        <v>0</v>
      </c>
      <c r="BJ188" s="13" t="s">
        <v>85</v>
      </c>
      <c r="BK188" s="146">
        <f t="shared" si="49"/>
        <v>0</v>
      </c>
      <c r="BL188" s="13" t="s">
        <v>251</v>
      </c>
      <c r="BM188" s="145" t="s">
        <v>539</v>
      </c>
    </row>
    <row r="189" spans="2:65" s="1" customFormat="1" ht="24.2" customHeight="1">
      <c r="B189" s="28"/>
      <c r="C189" s="133" t="s">
        <v>374</v>
      </c>
      <c r="D189" s="133" t="s">
        <v>190</v>
      </c>
      <c r="E189" s="134" t="s">
        <v>540</v>
      </c>
      <c r="F189" s="135" t="s">
        <v>541</v>
      </c>
      <c r="G189" s="136" t="s">
        <v>445</v>
      </c>
      <c r="H189" s="137">
        <v>1</v>
      </c>
      <c r="I189" s="138"/>
      <c r="J189" s="139">
        <f t="shared" si="40"/>
        <v>0</v>
      </c>
      <c r="K189" s="140"/>
      <c r="L189" s="28"/>
      <c r="M189" s="141" t="s">
        <v>1</v>
      </c>
      <c r="N189" s="142" t="s">
        <v>42</v>
      </c>
      <c r="P189" s="143">
        <f t="shared" si="41"/>
        <v>0</v>
      </c>
      <c r="Q189" s="143">
        <v>0</v>
      </c>
      <c r="R189" s="143">
        <f t="shared" si="42"/>
        <v>0</v>
      </c>
      <c r="S189" s="143">
        <v>0</v>
      </c>
      <c r="T189" s="144">
        <f t="shared" si="43"/>
        <v>0</v>
      </c>
      <c r="AR189" s="145" t="s">
        <v>251</v>
      </c>
      <c r="AT189" s="145" t="s">
        <v>190</v>
      </c>
      <c r="AU189" s="145" t="s">
        <v>87</v>
      </c>
      <c r="AY189" s="13" t="s">
        <v>188</v>
      </c>
      <c r="BE189" s="146">
        <f t="shared" si="44"/>
        <v>0</v>
      </c>
      <c r="BF189" s="146">
        <f t="shared" si="45"/>
        <v>0</v>
      </c>
      <c r="BG189" s="146">
        <f t="shared" si="46"/>
        <v>0</v>
      </c>
      <c r="BH189" s="146">
        <f t="shared" si="47"/>
        <v>0</v>
      </c>
      <c r="BI189" s="146">
        <f t="shared" si="48"/>
        <v>0</v>
      </c>
      <c r="BJ189" s="13" t="s">
        <v>85</v>
      </c>
      <c r="BK189" s="146">
        <f t="shared" si="49"/>
        <v>0</v>
      </c>
      <c r="BL189" s="13" t="s">
        <v>251</v>
      </c>
      <c r="BM189" s="145" t="s">
        <v>542</v>
      </c>
    </row>
    <row r="190" spans="2:65" s="1" customFormat="1" ht="44.25" customHeight="1">
      <c r="B190" s="28"/>
      <c r="C190" s="133" t="s">
        <v>383</v>
      </c>
      <c r="D190" s="133" t="s">
        <v>190</v>
      </c>
      <c r="E190" s="134" t="s">
        <v>543</v>
      </c>
      <c r="F190" s="135" t="s">
        <v>544</v>
      </c>
      <c r="G190" s="136" t="s">
        <v>445</v>
      </c>
      <c r="H190" s="137">
        <v>1</v>
      </c>
      <c r="I190" s="138"/>
      <c r="J190" s="139">
        <f t="shared" si="40"/>
        <v>0</v>
      </c>
      <c r="K190" s="140"/>
      <c r="L190" s="28"/>
      <c r="M190" s="141" t="s">
        <v>1</v>
      </c>
      <c r="N190" s="142" t="s">
        <v>42</v>
      </c>
      <c r="P190" s="143">
        <f t="shared" si="41"/>
        <v>0</v>
      </c>
      <c r="Q190" s="143">
        <v>0</v>
      </c>
      <c r="R190" s="143">
        <f t="shared" si="42"/>
        <v>0</v>
      </c>
      <c r="S190" s="143">
        <v>0</v>
      </c>
      <c r="T190" s="144">
        <f t="shared" si="43"/>
        <v>0</v>
      </c>
      <c r="AR190" s="145" t="s">
        <v>251</v>
      </c>
      <c r="AT190" s="145" t="s">
        <v>190</v>
      </c>
      <c r="AU190" s="145" t="s">
        <v>87</v>
      </c>
      <c r="AY190" s="13" t="s">
        <v>188</v>
      </c>
      <c r="BE190" s="146">
        <f t="shared" si="44"/>
        <v>0</v>
      </c>
      <c r="BF190" s="146">
        <f t="shared" si="45"/>
        <v>0</v>
      </c>
      <c r="BG190" s="146">
        <f t="shared" si="46"/>
        <v>0</v>
      </c>
      <c r="BH190" s="146">
        <f t="shared" si="47"/>
        <v>0</v>
      </c>
      <c r="BI190" s="146">
        <f t="shared" si="48"/>
        <v>0</v>
      </c>
      <c r="BJ190" s="13" t="s">
        <v>85</v>
      </c>
      <c r="BK190" s="146">
        <f t="shared" si="49"/>
        <v>0</v>
      </c>
      <c r="BL190" s="13" t="s">
        <v>251</v>
      </c>
      <c r="BM190" s="145" t="s">
        <v>545</v>
      </c>
    </row>
    <row r="191" spans="2:65" s="1" customFormat="1" ht="16.5" customHeight="1">
      <c r="B191" s="28"/>
      <c r="C191" s="133" t="s">
        <v>391</v>
      </c>
      <c r="D191" s="133" t="s">
        <v>190</v>
      </c>
      <c r="E191" s="134" t="s">
        <v>546</v>
      </c>
      <c r="F191" s="135" t="s">
        <v>547</v>
      </c>
      <c r="G191" s="136" t="s">
        <v>445</v>
      </c>
      <c r="H191" s="137">
        <v>1</v>
      </c>
      <c r="I191" s="138"/>
      <c r="J191" s="139">
        <f t="shared" si="40"/>
        <v>0</v>
      </c>
      <c r="K191" s="140"/>
      <c r="L191" s="28"/>
      <c r="M191" s="141" t="s">
        <v>1</v>
      </c>
      <c r="N191" s="142" t="s">
        <v>42</v>
      </c>
      <c r="P191" s="143">
        <f t="shared" si="41"/>
        <v>0</v>
      </c>
      <c r="Q191" s="143">
        <v>0</v>
      </c>
      <c r="R191" s="143">
        <f t="shared" si="42"/>
        <v>0</v>
      </c>
      <c r="S191" s="143">
        <v>0</v>
      </c>
      <c r="T191" s="144">
        <f t="shared" si="43"/>
        <v>0</v>
      </c>
      <c r="AR191" s="145" t="s">
        <v>251</v>
      </c>
      <c r="AT191" s="145" t="s">
        <v>190</v>
      </c>
      <c r="AU191" s="145" t="s">
        <v>87</v>
      </c>
      <c r="AY191" s="13" t="s">
        <v>188</v>
      </c>
      <c r="BE191" s="146">
        <f t="shared" si="44"/>
        <v>0</v>
      </c>
      <c r="BF191" s="146">
        <f t="shared" si="45"/>
        <v>0</v>
      </c>
      <c r="BG191" s="146">
        <f t="shared" si="46"/>
        <v>0</v>
      </c>
      <c r="BH191" s="146">
        <f t="shared" si="47"/>
        <v>0</v>
      </c>
      <c r="BI191" s="146">
        <f t="shared" si="48"/>
        <v>0</v>
      </c>
      <c r="BJ191" s="13" t="s">
        <v>85</v>
      </c>
      <c r="BK191" s="146">
        <f t="shared" si="49"/>
        <v>0</v>
      </c>
      <c r="BL191" s="13" t="s">
        <v>251</v>
      </c>
      <c r="BM191" s="145" t="s">
        <v>548</v>
      </c>
    </row>
    <row r="192" spans="2:65" s="1" customFormat="1" ht="16.5" customHeight="1">
      <c r="B192" s="28"/>
      <c r="C192" s="133" t="s">
        <v>397</v>
      </c>
      <c r="D192" s="133" t="s">
        <v>190</v>
      </c>
      <c r="E192" s="134" t="s">
        <v>549</v>
      </c>
      <c r="F192" s="135" t="s">
        <v>550</v>
      </c>
      <c r="G192" s="136" t="s">
        <v>445</v>
      </c>
      <c r="H192" s="137">
        <v>1</v>
      </c>
      <c r="I192" s="138"/>
      <c r="J192" s="139">
        <f t="shared" si="40"/>
        <v>0</v>
      </c>
      <c r="K192" s="140"/>
      <c r="L192" s="28"/>
      <c r="M192" s="141" t="s">
        <v>1</v>
      </c>
      <c r="N192" s="142" t="s">
        <v>42</v>
      </c>
      <c r="P192" s="143">
        <f t="shared" si="41"/>
        <v>0</v>
      </c>
      <c r="Q192" s="143">
        <v>0</v>
      </c>
      <c r="R192" s="143">
        <f t="shared" si="42"/>
        <v>0</v>
      </c>
      <c r="S192" s="143">
        <v>0</v>
      </c>
      <c r="T192" s="144">
        <f t="shared" si="43"/>
        <v>0</v>
      </c>
      <c r="AR192" s="145" t="s">
        <v>251</v>
      </c>
      <c r="AT192" s="145" t="s">
        <v>190</v>
      </c>
      <c r="AU192" s="145" t="s">
        <v>87</v>
      </c>
      <c r="AY192" s="13" t="s">
        <v>188</v>
      </c>
      <c r="BE192" s="146">
        <f t="shared" si="44"/>
        <v>0</v>
      </c>
      <c r="BF192" s="146">
        <f t="shared" si="45"/>
        <v>0</v>
      </c>
      <c r="BG192" s="146">
        <f t="shared" si="46"/>
        <v>0</v>
      </c>
      <c r="BH192" s="146">
        <f t="shared" si="47"/>
        <v>0</v>
      </c>
      <c r="BI192" s="146">
        <f t="shared" si="48"/>
        <v>0</v>
      </c>
      <c r="BJ192" s="13" t="s">
        <v>85</v>
      </c>
      <c r="BK192" s="146">
        <f t="shared" si="49"/>
        <v>0</v>
      </c>
      <c r="BL192" s="13" t="s">
        <v>251</v>
      </c>
      <c r="BM192" s="145" t="s">
        <v>551</v>
      </c>
    </row>
    <row r="193" spans="2:65" s="11" customFormat="1" ht="25.9" customHeight="1">
      <c r="B193" s="121"/>
      <c r="D193" s="122" t="s">
        <v>76</v>
      </c>
      <c r="E193" s="123" t="s">
        <v>379</v>
      </c>
      <c r="F193" s="123" t="s">
        <v>380</v>
      </c>
      <c r="I193" s="124"/>
      <c r="J193" s="125">
        <f>BK193</f>
        <v>0</v>
      </c>
      <c r="L193" s="121"/>
      <c r="M193" s="126"/>
      <c r="P193" s="127">
        <f>P194+P196+P198+P200</f>
        <v>0</v>
      </c>
      <c r="R193" s="127">
        <f>R194+R196+R198+R200</f>
        <v>0</v>
      </c>
      <c r="T193" s="128">
        <f>T194+T196+T198+T200</f>
        <v>0</v>
      </c>
      <c r="AR193" s="122" t="s">
        <v>207</v>
      </c>
      <c r="AT193" s="129" t="s">
        <v>76</v>
      </c>
      <c r="AU193" s="129" t="s">
        <v>77</v>
      </c>
      <c r="AY193" s="122" t="s">
        <v>188</v>
      </c>
      <c r="BK193" s="130">
        <f>BK194+BK196+BK198+BK200</f>
        <v>0</v>
      </c>
    </row>
    <row r="194" spans="2:65" s="11" customFormat="1" ht="22.7" customHeight="1">
      <c r="B194" s="121"/>
      <c r="D194" s="122" t="s">
        <v>76</v>
      </c>
      <c r="E194" s="131" t="s">
        <v>381</v>
      </c>
      <c r="F194" s="131" t="s">
        <v>382</v>
      </c>
      <c r="I194" s="124"/>
      <c r="J194" s="132">
        <f>BK194</f>
        <v>0</v>
      </c>
      <c r="L194" s="121"/>
      <c r="M194" s="126"/>
      <c r="P194" s="127">
        <f>P195</f>
        <v>0</v>
      </c>
      <c r="R194" s="127">
        <f>R195</f>
        <v>0</v>
      </c>
      <c r="T194" s="128">
        <f>T195</f>
        <v>0</v>
      </c>
      <c r="AR194" s="122" t="s">
        <v>207</v>
      </c>
      <c r="AT194" s="129" t="s">
        <v>76</v>
      </c>
      <c r="AU194" s="129" t="s">
        <v>85</v>
      </c>
      <c r="AY194" s="122" t="s">
        <v>188</v>
      </c>
      <c r="BK194" s="130">
        <f>BK195</f>
        <v>0</v>
      </c>
    </row>
    <row r="195" spans="2:65" s="1" customFormat="1" ht="21.75" customHeight="1">
      <c r="B195" s="28"/>
      <c r="C195" s="133" t="s">
        <v>402</v>
      </c>
      <c r="D195" s="133" t="s">
        <v>190</v>
      </c>
      <c r="E195" s="134" t="s">
        <v>552</v>
      </c>
      <c r="F195" s="135" t="s">
        <v>385</v>
      </c>
      <c r="G195" s="136" t="s">
        <v>386</v>
      </c>
      <c r="H195" s="137">
        <v>48</v>
      </c>
      <c r="I195" s="138"/>
      <c r="J195" s="139">
        <f>ROUND(I195*H195,2)</f>
        <v>0</v>
      </c>
      <c r="K195" s="140"/>
      <c r="L195" s="28"/>
      <c r="M195" s="141" t="s">
        <v>1</v>
      </c>
      <c r="N195" s="142" t="s">
        <v>42</v>
      </c>
      <c r="P195" s="143">
        <f>O195*H195</f>
        <v>0</v>
      </c>
      <c r="Q195" s="143">
        <v>0</v>
      </c>
      <c r="R195" s="143">
        <f>Q195*H195</f>
        <v>0</v>
      </c>
      <c r="S195" s="143">
        <v>0</v>
      </c>
      <c r="T195" s="144">
        <f>S195*H195</f>
        <v>0</v>
      </c>
      <c r="AR195" s="145" t="s">
        <v>387</v>
      </c>
      <c r="AT195" s="145" t="s">
        <v>190</v>
      </c>
      <c r="AU195" s="145" t="s">
        <v>87</v>
      </c>
      <c r="AY195" s="13" t="s">
        <v>188</v>
      </c>
      <c r="BE195" s="146">
        <f>IF(N195="základní",J195,0)</f>
        <v>0</v>
      </c>
      <c r="BF195" s="146">
        <f>IF(N195="snížená",J195,0)</f>
        <v>0</v>
      </c>
      <c r="BG195" s="146">
        <f>IF(N195="zákl. přenesená",J195,0)</f>
        <v>0</v>
      </c>
      <c r="BH195" s="146">
        <f>IF(N195="sníž. přenesená",J195,0)</f>
        <v>0</v>
      </c>
      <c r="BI195" s="146">
        <f>IF(N195="nulová",J195,0)</f>
        <v>0</v>
      </c>
      <c r="BJ195" s="13" t="s">
        <v>85</v>
      </c>
      <c r="BK195" s="146">
        <f>ROUND(I195*H195,2)</f>
        <v>0</v>
      </c>
      <c r="BL195" s="13" t="s">
        <v>387</v>
      </c>
      <c r="BM195" s="145" t="s">
        <v>553</v>
      </c>
    </row>
    <row r="196" spans="2:65" s="11" customFormat="1" ht="22.7" customHeight="1">
      <c r="B196" s="121"/>
      <c r="D196" s="122" t="s">
        <v>76</v>
      </c>
      <c r="E196" s="131" t="s">
        <v>389</v>
      </c>
      <c r="F196" s="131" t="s">
        <v>390</v>
      </c>
      <c r="I196" s="124"/>
      <c r="J196" s="132">
        <f>BK196</f>
        <v>0</v>
      </c>
      <c r="L196" s="121"/>
      <c r="M196" s="126"/>
      <c r="P196" s="127">
        <f>P197</f>
        <v>0</v>
      </c>
      <c r="R196" s="127">
        <f>R197</f>
        <v>0</v>
      </c>
      <c r="T196" s="128">
        <f>T197</f>
        <v>0</v>
      </c>
      <c r="AR196" s="122" t="s">
        <v>207</v>
      </c>
      <c r="AT196" s="129" t="s">
        <v>76</v>
      </c>
      <c r="AU196" s="129" t="s">
        <v>85</v>
      </c>
      <c r="AY196" s="122" t="s">
        <v>188</v>
      </c>
      <c r="BK196" s="130">
        <f>BK197</f>
        <v>0</v>
      </c>
    </row>
    <row r="197" spans="2:65" s="1" customFormat="1" ht="16.5" customHeight="1">
      <c r="B197" s="28"/>
      <c r="C197" s="133" t="s">
        <v>554</v>
      </c>
      <c r="D197" s="133" t="s">
        <v>190</v>
      </c>
      <c r="E197" s="134" t="s">
        <v>392</v>
      </c>
      <c r="F197" s="135" t="s">
        <v>390</v>
      </c>
      <c r="G197" s="136" t="s">
        <v>393</v>
      </c>
      <c r="H197" s="147"/>
      <c r="I197" s="138"/>
      <c r="J197" s="139">
        <f>ROUND(I197*H197,2)</f>
        <v>0</v>
      </c>
      <c r="K197" s="140"/>
      <c r="L197" s="28"/>
      <c r="M197" s="141" t="s">
        <v>1</v>
      </c>
      <c r="N197" s="142" t="s">
        <v>42</v>
      </c>
      <c r="P197" s="143">
        <f>O197*H197</f>
        <v>0</v>
      </c>
      <c r="Q197" s="143">
        <v>0</v>
      </c>
      <c r="R197" s="143">
        <f>Q197*H197</f>
        <v>0</v>
      </c>
      <c r="S197" s="143">
        <v>0</v>
      </c>
      <c r="T197" s="144">
        <f>S197*H197</f>
        <v>0</v>
      </c>
      <c r="AR197" s="145" t="s">
        <v>387</v>
      </c>
      <c r="AT197" s="145" t="s">
        <v>190</v>
      </c>
      <c r="AU197" s="145" t="s">
        <v>87</v>
      </c>
      <c r="AY197" s="13" t="s">
        <v>188</v>
      </c>
      <c r="BE197" s="146">
        <f>IF(N197="základní",J197,0)</f>
        <v>0</v>
      </c>
      <c r="BF197" s="146">
        <f>IF(N197="snížená",J197,0)</f>
        <v>0</v>
      </c>
      <c r="BG197" s="146">
        <f>IF(N197="zákl. přenesená",J197,0)</f>
        <v>0</v>
      </c>
      <c r="BH197" s="146">
        <f>IF(N197="sníž. přenesená",J197,0)</f>
        <v>0</v>
      </c>
      <c r="BI197" s="146">
        <f>IF(N197="nulová",J197,0)</f>
        <v>0</v>
      </c>
      <c r="BJ197" s="13" t="s">
        <v>85</v>
      </c>
      <c r="BK197" s="146">
        <f>ROUND(I197*H197,2)</f>
        <v>0</v>
      </c>
      <c r="BL197" s="13" t="s">
        <v>387</v>
      </c>
      <c r="BM197" s="145" t="s">
        <v>555</v>
      </c>
    </row>
    <row r="198" spans="2:65" s="11" customFormat="1" ht="22.7" customHeight="1">
      <c r="B198" s="121"/>
      <c r="D198" s="122" t="s">
        <v>76</v>
      </c>
      <c r="E198" s="131" t="s">
        <v>395</v>
      </c>
      <c r="F198" s="131" t="s">
        <v>396</v>
      </c>
      <c r="I198" s="124"/>
      <c r="J198" s="132">
        <f>BK198</f>
        <v>0</v>
      </c>
      <c r="L198" s="121"/>
      <c r="M198" s="126"/>
      <c r="P198" s="127">
        <f>P199</f>
        <v>0</v>
      </c>
      <c r="R198" s="127">
        <f>R199</f>
        <v>0</v>
      </c>
      <c r="T198" s="128">
        <f>T199</f>
        <v>0</v>
      </c>
      <c r="AR198" s="122" t="s">
        <v>207</v>
      </c>
      <c r="AT198" s="129" t="s">
        <v>76</v>
      </c>
      <c r="AU198" s="129" t="s">
        <v>85</v>
      </c>
      <c r="AY198" s="122" t="s">
        <v>188</v>
      </c>
      <c r="BK198" s="130">
        <f>BK199</f>
        <v>0</v>
      </c>
    </row>
    <row r="199" spans="2:65" s="1" customFormat="1" ht="16.5" customHeight="1">
      <c r="B199" s="28"/>
      <c r="C199" s="133" t="s">
        <v>556</v>
      </c>
      <c r="D199" s="133" t="s">
        <v>190</v>
      </c>
      <c r="E199" s="134" t="s">
        <v>398</v>
      </c>
      <c r="F199" s="135" t="s">
        <v>396</v>
      </c>
      <c r="G199" s="136" t="s">
        <v>393</v>
      </c>
      <c r="H199" s="147"/>
      <c r="I199" s="138"/>
      <c r="J199" s="139">
        <f>ROUND(I199*H199,2)</f>
        <v>0</v>
      </c>
      <c r="K199" s="140"/>
      <c r="L199" s="28"/>
      <c r="M199" s="141" t="s">
        <v>1</v>
      </c>
      <c r="N199" s="142" t="s">
        <v>42</v>
      </c>
      <c r="P199" s="143">
        <f>O199*H199</f>
        <v>0</v>
      </c>
      <c r="Q199" s="143">
        <v>0</v>
      </c>
      <c r="R199" s="143">
        <f>Q199*H199</f>
        <v>0</v>
      </c>
      <c r="S199" s="143">
        <v>0</v>
      </c>
      <c r="T199" s="144">
        <f>S199*H199</f>
        <v>0</v>
      </c>
      <c r="AR199" s="145" t="s">
        <v>387</v>
      </c>
      <c r="AT199" s="145" t="s">
        <v>190</v>
      </c>
      <c r="AU199" s="145" t="s">
        <v>87</v>
      </c>
      <c r="AY199" s="13" t="s">
        <v>188</v>
      </c>
      <c r="BE199" s="146">
        <f>IF(N199="základní",J199,0)</f>
        <v>0</v>
      </c>
      <c r="BF199" s="146">
        <f>IF(N199="snížená",J199,0)</f>
        <v>0</v>
      </c>
      <c r="BG199" s="146">
        <f>IF(N199="zákl. přenesená",J199,0)</f>
        <v>0</v>
      </c>
      <c r="BH199" s="146">
        <f>IF(N199="sníž. přenesená",J199,0)</f>
        <v>0</v>
      </c>
      <c r="BI199" s="146">
        <f>IF(N199="nulová",J199,0)</f>
        <v>0</v>
      </c>
      <c r="BJ199" s="13" t="s">
        <v>85</v>
      </c>
      <c r="BK199" s="146">
        <f>ROUND(I199*H199,2)</f>
        <v>0</v>
      </c>
      <c r="BL199" s="13" t="s">
        <v>387</v>
      </c>
      <c r="BM199" s="145" t="s">
        <v>557</v>
      </c>
    </row>
    <row r="200" spans="2:65" s="11" customFormat="1" ht="22.7" customHeight="1">
      <c r="B200" s="121"/>
      <c r="D200" s="122" t="s">
        <v>76</v>
      </c>
      <c r="E200" s="131" t="s">
        <v>400</v>
      </c>
      <c r="F200" s="131" t="s">
        <v>401</v>
      </c>
      <c r="I200" s="124"/>
      <c r="J200" s="132">
        <f>BK200</f>
        <v>0</v>
      </c>
      <c r="L200" s="121"/>
      <c r="M200" s="126"/>
      <c r="P200" s="127">
        <f>P201</f>
        <v>0</v>
      </c>
      <c r="R200" s="127">
        <f>R201</f>
        <v>0</v>
      </c>
      <c r="T200" s="128">
        <f>T201</f>
        <v>0</v>
      </c>
      <c r="AR200" s="122" t="s">
        <v>207</v>
      </c>
      <c r="AT200" s="129" t="s">
        <v>76</v>
      </c>
      <c r="AU200" s="129" t="s">
        <v>85</v>
      </c>
      <c r="AY200" s="122" t="s">
        <v>188</v>
      </c>
      <c r="BK200" s="130">
        <f>BK201</f>
        <v>0</v>
      </c>
    </row>
    <row r="201" spans="2:65" s="1" customFormat="1" ht="16.5" customHeight="1">
      <c r="B201" s="28"/>
      <c r="C201" s="133" t="s">
        <v>558</v>
      </c>
      <c r="D201" s="133" t="s">
        <v>190</v>
      </c>
      <c r="E201" s="134" t="s">
        <v>403</v>
      </c>
      <c r="F201" s="135" t="s">
        <v>404</v>
      </c>
      <c r="G201" s="136" t="s">
        <v>393</v>
      </c>
      <c r="H201" s="147"/>
      <c r="I201" s="138"/>
      <c r="J201" s="139">
        <f>ROUND(I201*H201,2)</f>
        <v>0</v>
      </c>
      <c r="K201" s="140"/>
      <c r="L201" s="28"/>
      <c r="M201" s="148" t="s">
        <v>1</v>
      </c>
      <c r="N201" s="149" t="s">
        <v>42</v>
      </c>
      <c r="O201" s="150"/>
      <c r="P201" s="151">
        <f>O201*H201</f>
        <v>0</v>
      </c>
      <c r="Q201" s="151">
        <v>0</v>
      </c>
      <c r="R201" s="151">
        <f>Q201*H201</f>
        <v>0</v>
      </c>
      <c r="S201" s="151">
        <v>0</v>
      </c>
      <c r="T201" s="152">
        <f>S201*H201</f>
        <v>0</v>
      </c>
      <c r="AR201" s="145" t="s">
        <v>387</v>
      </c>
      <c r="AT201" s="145" t="s">
        <v>190</v>
      </c>
      <c r="AU201" s="145" t="s">
        <v>87</v>
      </c>
      <c r="AY201" s="13" t="s">
        <v>188</v>
      </c>
      <c r="BE201" s="146">
        <f>IF(N201="základní",J201,0)</f>
        <v>0</v>
      </c>
      <c r="BF201" s="146">
        <f>IF(N201="snížená",J201,0)</f>
        <v>0</v>
      </c>
      <c r="BG201" s="146">
        <f>IF(N201="zákl. přenesená",J201,0)</f>
        <v>0</v>
      </c>
      <c r="BH201" s="146">
        <f>IF(N201="sníž. přenesená",J201,0)</f>
        <v>0</v>
      </c>
      <c r="BI201" s="146">
        <f>IF(N201="nulová",J201,0)</f>
        <v>0</v>
      </c>
      <c r="BJ201" s="13" t="s">
        <v>85</v>
      </c>
      <c r="BK201" s="146">
        <f>ROUND(I201*H201,2)</f>
        <v>0</v>
      </c>
      <c r="BL201" s="13" t="s">
        <v>387</v>
      </c>
      <c r="BM201" s="145" t="s">
        <v>559</v>
      </c>
    </row>
    <row r="202" spans="2:65" s="1" customFormat="1" ht="6.95" customHeight="1">
      <c r="B202" s="40"/>
      <c r="C202" s="41"/>
      <c r="D202" s="41"/>
      <c r="E202" s="41"/>
      <c r="F202" s="41"/>
      <c r="G202" s="41"/>
      <c r="H202" s="41"/>
      <c r="I202" s="41"/>
      <c r="J202" s="41"/>
      <c r="K202" s="41"/>
      <c r="L202" s="28"/>
    </row>
  </sheetData>
  <sheetProtection algorithmName="SHA-512" hashValue="L6glccJdJubwnI0Kf2PZrZebm3Ps01QTIwsyOuCaY1apw62ricLxLyXVfkgZ0T0C9N6gjxBiezbXel9tELTeqQ==" saltValue="GP10wjt/8Rbmqu93nlGRmPW70jqswh7kvRWfRR5qnNY7QjAgF28pWbY6w7Lg2+2XyGA1N8KFhiquQxiinzr2UQ==" spinCount="100000" sheet="1" objects="1" scenarios="1" formatColumns="0" formatRows="0" autoFilter="0"/>
  <autoFilter ref="C134:K201"/>
  <mergeCells count="12">
    <mergeCell ref="E127:H127"/>
    <mergeCell ref="L2:V2"/>
    <mergeCell ref="E85:H85"/>
    <mergeCell ref="E87:H87"/>
    <mergeCell ref="E89:H89"/>
    <mergeCell ref="E123:H123"/>
    <mergeCell ref="E125:H125"/>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122"/>
  <sheetViews>
    <sheetView showGridLines="0" topLeftCell="A101" workbookViewId="0">
      <selection activeCell="I121" sqref="I121"/>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151</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s="1" customFormat="1" ht="12" customHeight="1">
      <c r="B8" s="28"/>
      <c r="D8" s="23" t="s">
        <v>153</v>
      </c>
      <c r="L8" s="28"/>
    </row>
    <row r="9" spans="2:46" s="1" customFormat="1" ht="16.5" customHeight="1">
      <c r="B9" s="28"/>
      <c r="E9" s="614" t="s">
        <v>3213</v>
      </c>
      <c r="F9" s="654"/>
      <c r="G9" s="654"/>
      <c r="H9" s="654"/>
      <c r="L9" s="28"/>
    </row>
    <row r="10" spans="2:46" s="1" customFormat="1">
      <c r="B10" s="28"/>
      <c r="L10" s="28"/>
    </row>
    <row r="11" spans="2:46" s="1" customFormat="1" ht="12" customHeight="1">
      <c r="B11" s="28"/>
      <c r="D11" s="23" t="s">
        <v>18</v>
      </c>
      <c r="F11" s="21" t="s">
        <v>1</v>
      </c>
      <c r="I11" s="23" t="s">
        <v>19</v>
      </c>
      <c r="J11" s="21" t="s">
        <v>1</v>
      </c>
      <c r="L11" s="28"/>
    </row>
    <row r="12" spans="2:46" s="1" customFormat="1" ht="12" customHeight="1">
      <c r="B12" s="28"/>
      <c r="D12" s="23" t="s">
        <v>20</v>
      </c>
      <c r="F12" s="21" t="s">
        <v>21</v>
      </c>
      <c r="I12" s="23" t="s">
        <v>22</v>
      </c>
      <c r="J12" s="48" t="str">
        <f>'Rekapitulace stavby'!AN8</f>
        <v>19. 12. 2025</v>
      </c>
      <c r="L12" s="28"/>
    </row>
    <row r="13" spans="2:46" s="1" customFormat="1" ht="10.7" customHeight="1">
      <c r="B13" s="28"/>
      <c r="L13" s="28"/>
    </row>
    <row r="14" spans="2:46" s="1" customFormat="1" ht="12" customHeight="1">
      <c r="B14" s="28"/>
      <c r="D14" s="23" t="s">
        <v>24</v>
      </c>
      <c r="I14" s="23" t="s">
        <v>25</v>
      </c>
      <c r="J14" s="21" t="s">
        <v>1</v>
      </c>
      <c r="L14" s="28"/>
    </row>
    <row r="15" spans="2:46" s="1" customFormat="1" ht="18" customHeight="1">
      <c r="B15" s="28"/>
      <c r="E15" s="21" t="s">
        <v>26</v>
      </c>
      <c r="I15" s="23" t="s">
        <v>27</v>
      </c>
      <c r="J15" s="21" t="s">
        <v>1</v>
      </c>
      <c r="L15" s="28"/>
    </row>
    <row r="16" spans="2:46" s="1" customFormat="1" ht="6.95" customHeight="1">
      <c r="B16" s="28"/>
      <c r="L16" s="28"/>
    </row>
    <row r="17" spans="2:12" s="1" customFormat="1" ht="12" customHeight="1">
      <c r="B17" s="28"/>
      <c r="D17" s="23" t="s">
        <v>28</v>
      </c>
      <c r="I17" s="23" t="s">
        <v>25</v>
      </c>
      <c r="J17" s="24" t="str">
        <f>'Rekapitulace stavby'!AN13</f>
        <v>Vyplň údaj</v>
      </c>
      <c r="L17" s="28"/>
    </row>
    <row r="18" spans="2:12" s="1" customFormat="1" ht="18" customHeight="1">
      <c r="B18" s="28"/>
      <c r="E18" s="657" t="str">
        <f>'Rekapitulace stavby'!E14</f>
        <v>Vyplň údaj</v>
      </c>
      <c r="F18" s="646"/>
      <c r="G18" s="646"/>
      <c r="H18" s="646"/>
      <c r="I18" s="23" t="s">
        <v>27</v>
      </c>
      <c r="J18" s="24" t="str">
        <f>'Rekapitulace stavby'!AN14</f>
        <v>Vyplň údaj</v>
      </c>
      <c r="L18" s="28"/>
    </row>
    <row r="19" spans="2:12" s="1" customFormat="1" ht="6.95" customHeight="1">
      <c r="B19" s="28"/>
      <c r="L19" s="28"/>
    </row>
    <row r="20" spans="2:12" s="1" customFormat="1" ht="12" customHeight="1">
      <c r="B20" s="28"/>
      <c r="D20" s="23" t="s">
        <v>30</v>
      </c>
      <c r="I20" s="23" t="s">
        <v>25</v>
      </c>
      <c r="J20" s="21" t="s">
        <v>1</v>
      </c>
      <c r="L20" s="28"/>
    </row>
    <row r="21" spans="2:12" s="1" customFormat="1" ht="18" customHeight="1">
      <c r="B21" s="28"/>
      <c r="E21" s="21" t="s">
        <v>31</v>
      </c>
      <c r="I21" s="23" t="s">
        <v>27</v>
      </c>
      <c r="J21" s="21" t="s">
        <v>1</v>
      </c>
      <c r="L21" s="28"/>
    </row>
    <row r="22" spans="2:12" s="1" customFormat="1" ht="6.95" customHeight="1">
      <c r="B22" s="28"/>
      <c r="L22" s="28"/>
    </row>
    <row r="23" spans="2:12" s="1" customFormat="1" ht="12" customHeight="1">
      <c r="B23" s="28"/>
      <c r="D23" s="23" t="s">
        <v>33</v>
      </c>
      <c r="I23" s="23" t="s">
        <v>25</v>
      </c>
      <c r="J23" s="21" t="s">
        <v>1</v>
      </c>
      <c r="L23" s="28"/>
    </row>
    <row r="24" spans="2:12" s="1" customFormat="1" ht="18" customHeight="1">
      <c r="B24" s="28"/>
      <c r="E24" s="21" t="s">
        <v>34</v>
      </c>
      <c r="I24" s="23" t="s">
        <v>27</v>
      </c>
      <c r="J24" s="21" t="s">
        <v>1</v>
      </c>
      <c r="L24" s="28"/>
    </row>
    <row r="25" spans="2:12" s="1" customFormat="1" ht="6.95" customHeight="1">
      <c r="B25" s="28"/>
      <c r="L25" s="28"/>
    </row>
    <row r="26" spans="2:12" s="1" customFormat="1" ht="12" customHeight="1">
      <c r="B26" s="28"/>
      <c r="D26" s="23" t="s">
        <v>35</v>
      </c>
      <c r="L26" s="28"/>
    </row>
    <row r="27" spans="2:12" s="7" customFormat="1" ht="16.5" customHeight="1">
      <c r="B27" s="90"/>
      <c r="E27" s="650" t="s">
        <v>1</v>
      </c>
      <c r="F27" s="650"/>
      <c r="G27" s="650"/>
      <c r="H27" s="650"/>
      <c r="L27" s="90"/>
    </row>
    <row r="28" spans="2:12" s="1" customFormat="1" ht="6.95" customHeight="1">
      <c r="B28" s="28"/>
      <c r="L28" s="28"/>
    </row>
    <row r="29" spans="2:12" s="1" customFormat="1" ht="6.95" customHeight="1">
      <c r="B29" s="28"/>
      <c r="D29" s="49"/>
      <c r="E29" s="49"/>
      <c r="F29" s="49"/>
      <c r="G29" s="49"/>
      <c r="H29" s="49"/>
      <c r="I29" s="49"/>
      <c r="J29" s="49"/>
      <c r="K29" s="49"/>
      <c r="L29" s="28"/>
    </row>
    <row r="30" spans="2:12" s="1" customFormat="1" ht="25.35" customHeight="1">
      <c r="B30" s="28"/>
      <c r="D30" s="91" t="s">
        <v>37</v>
      </c>
      <c r="J30" s="62">
        <f>ROUND(J118, 2)</f>
        <v>0</v>
      </c>
      <c r="L30" s="28"/>
    </row>
    <row r="31" spans="2:12" s="1" customFormat="1" ht="6.95" customHeight="1">
      <c r="B31" s="28"/>
      <c r="D31" s="49"/>
      <c r="E31" s="49"/>
      <c r="F31" s="49"/>
      <c r="G31" s="49"/>
      <c r="H31" s="49"/>
      <c r="I31" s="49"/>
      <c r="J31" s="49"/>
      <c r="K31" s="49"/>
      <c r="L31" s="28"/>
    </row>
    <row r="32" spans="2:12" s="1" customFormat="1" ht="14.45" customHeight="1">
      <c r="B32" s="28"/>
      <c r="F32" s="31" t="s">
        <v>39</v>
      </c>
      <c r="I32" s="31" t="s">
        <v>38</v>
      </c>
      <c r="J32" s="31" t="s">
        <v>40</v>
      </c>
      <c r="L32" s="28"/>
    </row>
    <row r="33" spans="2:12" s="1" customFormat="1" ht="14.45" customHeight="1">
      <c r="B33" s="28"/>
      <c r="D33" s="51" t="s">
        <v>41</v>
      </c>
      <c r="E33" s="23" t="s">
        <v>42</v>
      </c>
      <c r="F33" s="82">
        <f>ROUND((SUM(BE118:BE121)),  2)</f>
        <v>0</v>
      </c>
      <c r="I33" s="92">
        <v>0.21</v>
      </c>
      <c r="J33" s="82">
        <f>ROUND(((SUM(BE118:BE121))*I33),  2)</f>
        <v>0</v>
      </c>
      <c r="L33" s="28"/>
    </row>
    <row r="34" spans="2:12" s="1" customFormat="1" ht="14.45" customHeight="1">
      <c r="B34" s="28"/>
      <c r="E34" s="23" t="s">
        <v>43</v>
      </c>
      <c r="F34" s="82">
        <f>ROUND((SUM(BF118:BF121)),  2)</f>
        <v>0</v>
      </c>
      <c r="I34" s="92">
        <v>0.12</v>
      </c>
      <c r="J34" s="82">
        <f>ROUND(((SUM(BF118:BF121))*I34),  2)</f>
        <v>0</v>
      </c>
      <c r="L34" s="28"/>
    </row>
    <row r="35" spans="2:12" s="1" customFormat="1" ht="14.45" hidden="1" customHeight="1">
      <c r="B35" s="28"/>
      <c r="E35" s="23" t="s">
        <v>44</v>
      </c>
      <c r="F35" s="82">
        <f>ROUND((SUM(BG118:BG121)),  2)</f>
        <v>0</v>
      </c>
      <c r="I35" s="92">
        <v>0.21</v>
      </c>
      <c r="J35" s="82">
        <f>0</f>
        <v>0</v>
      </c>
      <c r="L35" s="28"/>
    </row>
    <row r="36" spans="2:12" s="1" customFormat="1" ht="14.45" hidden="1" customHeight="1">
      <c r="B36" s="28"/>
      <c r="E36" s="23" t="s">
        <v>45</v>
      </c>
      <c r="F36" s="82">
        <f>ROUND((SUM(BH118:BH121)),  2)</f>
        <v>0</v>
      </c>
      <c r="I36" s="92">
        <v>0.12</v>
      </c>
      <c r="J36" s="82">
        <f>0</f>
        <v>0</v>
      </c>
      <c r="L36" s="28"/>
    </row>
    <row r="37" spans="2:12" s="1" customFormat="1" ht="14.45" hidden="1" customHeight="1">
      <c r="B37" s="28"/>
      <c r="E37" s="23" t="s">
        <v>46</v>
      </c>
      <c r="F37" s="82">
        <f>ROUND((SUM(BI118:BI121)),  2)</f>
        <v>0</v>
      </c>
      <c r="I37" s="92">
        <v>0</v>
      </c>
      <c r="J37" s="82">
        <f>0</f>
        <v>0</v>
      </c>
      <c r="L37" s="28"/>
    </row>
    <row r="38" spans="2:12" s="1" customFormat="1" ht="6.95" customHeight="1">
      <c r="B38" s="28"/>
      <c r="L38" s="28"/>
    </row>
    <row r="39" spans="2:12" s="1" customFormat="1" ht="25.35" customHeight="1">
      <c r="B39" s="28"/>
      <c r="C39" s="93"/>
      <c r="D39" s="94" t="s">
        <v>47</v>
      </c>
      <c r="E39" s="53"/>
      <c r="F39" s="53"/>
      <c r="G39" s="95" t="s">
        <v>48</v>
      </c>
      <c r="H39" s="96" t="s">
        <v>49</v>
      </c>
      <c r="I39" s="53"/>
      <c r="J39" s="97">
        <f>SUM(J30:J37)</f>
        <v>0</v>
      </c>
      <c r="K39" s="98"/>
      <c r="L39" s="28"/>
    </row>
    <row r="40" spans="2:12" s="1" customFormat="1" ht="14.45" customHeight="1">
      <c r="B40" s="28"/>
      <c r="L40" s="28"/>
    </row>
    <row r="41" spans="2:12" ht="14.45" customHeight="1">
      <c r="B41" s="16"/>
      <c r="L41" s="16"/>
    </row>
    <row r="42" spans="2:12" ht="14.45" customHeight="1">
      <c r="B42" s="16"/>
      <c r="L42" s="16"/>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47" s="1" customFormat="1" ht="6.95" customHeight="1">
      <c r="B81" s="42"/>
      <c r="C81" s="43"/>
      <c r="D81" s="43"/>
      <c r="E81" s="43"/>
      <c r="F81" s="43"/>
      <c r="G81" s="43"/>
      <c r="H81" s="43"/>
      <c r="I81" s="43"/>
      <c r="J81" s="43"/>
      <c r="K81" s="43"/>
      <c r="L81" s="28"/>
    </row>
    <row r="82" spans="2:47" s="1" customFormat="1" ht="24.95" customHeight="1">
      <c r="B82" s="28"/>
      <c r="C82" s="17" t="s">
        <v>155</v>
      </c>
      <c r="L82" s="28"/>
    </row>
    <row r="83" spans="2:47" s="1" customFormat="1" ht="6.95" customHeight="1">
      <c r="B83" s="28"/>
      <c r="L83" s="28"/>
    </row>
    <row r="84" spans="2:47" s="1" customFormat="1" ht="12" customHeight="1">
      <c r="B84" s="28"/>
      <c r="C84" s="23" t="s">
        <v>16</v>
      </c>
      <c r="L84" s="28"/>
    </row>
    <row r="85" spans="2:47" s="1" customFormat="1" ht="16.5" customHeight="1">
      <c r="B85" s="28"/>
      <c r="E85" s="655" t="str">
        <f>E7</f>
        <v>Rekonstrukce a modernizace fotbalového hřiště SK Union Břevnov</v>
      </c>
      <c r="F85" s="656"/>
      <c r="G85" s="656"/>
      <c r="H85" s="656"/>
      <c r="L85" s="28"/>
    </row>
    <row r="86" spans="2:47" s="1" customFormat="1" ht="12" customHeight="1">
      <c r="B86" s="28"/>
      <c r="C86" s="23" t="s">
        <v>153</v>
      </c>
      <c r="L86" s="28"/>
    </row>
    <row r="87" spans="2:47" s="1" customFormat="1" ht="16.5" customHeight="1">
      <c r="B87" s="28"/>
      <c r="E87" s="614" t="str">
        <f>E9</f>
        <v>IO-07 - Veřejné osvětlení</v>
      </c>
      <c r="F87" s="654"/>
      <c r="G87" s="654"/>
      <c r="H87" s="654"/>
      <c r="L87" s="28"/>
    </row>
    <row r="88" spans="2:47" s="1" customFormat="1" ht="6.95" customHeight="1">
      <c r="B88" s="28"/>
      <c r="L88" s="28"/>
    </row>
    <row r="89" spans="2:47" s="1" customFormat="1" ht="12" customHeight="1">
      <c r="B89" s="28"/>
      <c r="C89" s="23" t="s">
        <v>20</v>
      </c>
      <c r="F89" s="21" t="str">
        <f>F12</f>
        <v>Praha 6</v>
      </c>
      <c r="I89" s="23" t="s">
        <v>22</v>
      </c>
      <c r="J89" s="48" t="str">
        <f>IF(J12="","",J12)</f>
        <v>19. 12. 2025</v>
      </c>
      <c r="L89" s="28"/>
    </row>
    <row r="90" spans="2:47" s="1" customFormat="1" ht="6.95" customHeight="1">
      <c r="B90" s="28"/>
      <c r="L90" s="28"/>
    </row>
    <row r="91" spans="2:47" s="1" customFormat="1" ht="25.7" customHeight="1">
      <c r="B91" s="28"/>
      <c r="C91" s="23" t="s">
        <v>24</v>
      </c>
      <c r="F91" s="21" t="str">
        <f>E15</f>
        <v>Městská část Praha 6</v>
      </c>
      <c r="I91" s="23" t="s">
        <v>30</v>
      </c>
      <c r="J91" s="26" t="str">
        <f>E21</f>
        <v>Sportovní projekty s.r.o.</v>
      </c>
      <c r="L91" s="28"/>
    </row>
    <row r="92" spans="2:47" s="1" customFormat="1" ht="15.2" customHeight="1">
      <c r="B92" s="28"/>
      <c r="C92" s="23" t="s">
        <v>28</v>
      </c>
      <c r="F92" s="21" t="str">
        <f>IF(E18="","",E18)</f>
        <v>Vyplň údaj</v>
      </c>
      <c r="I92" s="23" t="s">
        <v>33</v>
      </c>
      <c r="J92" s="26" t="str">
        <f>E24</f>
        <v>F.Pecka</v>
      </c>
      <c r="L92" s="28"/>
    </row>
    <row r="93" spans="2:47" s="1" customFormat="1" ht="10.35" customHeight="1">
      <c r="B93" s="28"/>
      <c r="L93" s="28"/>
    </row>
    <row r="94" spans="2:47" s="1" customFormat="1" ht="29.25" customHeight="1">
      <c r="B94" s="28"/>
      <c r="C94" s="101" t="s">
        <v>156</v>
      </c>
      <c r="D94" s="93"/>
      <c r="E94" s="93"/>
      <c r="F94" s="93"/>
      <c r="G94" s="93"/>
      <c r="H94" s="93"/>
      <c r="I94" s="93"/>
      <c r="J94" s="102" t="s">
        <v>157</v>
      </c>
      <c r="K94" s="93"/>
      <c r="L94" s="28"/>
    </row>
    <row r="95" spans="2:47" s="1" customFormat="1" ht="10.35" customHeight="1">
      <c r="B95" s="28"/>
      <c r="L95" s="28"/>
    </row>
    <row r="96" spans="2:47" s="1" customFormat="1" ht="22.7" customHeight="1">
      <c r="B96" s="28"/>
      <c r="C96" s="103" t="s">
        <v>158</v>
      </c>
      <c r="J96" s="62">
        <f>J118</f>
        <v>0</v>
      </c>
      <c r="L96" s="28"/>
      <c r="AU96" s="13" t="s">
        <v>159</v>
      </c>
    </row>
    <row r="97" spans="2:12" s="8" customFormat="1" ht="24.95" customHeight="1">
      <c r="B97" s="104"/>
      <c r="D97" s="105" t="s">
        <v>166</v>
      </c>
      <c r="E97" s="106"/>
      <c r="F97" s="106"/>
      <c r="G97" s="106"/>
      <c r="H97" s="106"/>
      <c r="I97" s="106"/>
      <c r="J97" s="107">
        <f>J119</f>
        <v>0</v>
      </c>
      <c r="L97" s="104"/>
    </row>
    <row r="98" spans="2:12" s="9" customFormat="1" ht="19.899999999999999" customHeight="1">
      <c r="B98" s="108"/>
      <c r="D98" s="109" t="s">
        <v>561</v>
      </c>
      <c r="E98" s="110"/>
      <c r="F98" s="110"/>
      <c r="G98" s="110"/>
      <c r="H98" s="110"/>
      <c r="I98" s="110"/>
      <c r="J98" s="111">
        <f>J120</f>
        <v>0</v>
      </c>
      <c r="L98" s="108"/>
    </row>
    <row r="99" spans="2:12" s="1" customFormat="1" ht="21.75" customHeight="1">
      <c r="B99" s="28"/>
      <c r="L99" s="28"/>
    </row>
    <row r="100" spans="2:12" s="1" customFormat="1" ht="6.95" customHeight="1">
      <c r="B100" s="40"/>
      <c r="C100" s="41"/>
      <c r="D100" s="41"/>
      <c r="E100" s="41"/>
      <c r="F100" s="41"/>
      <c r="G100" s="41"/>
      <c r="H100" s="41"/>
      <c r="I100" s="41"/>
      <c r="J100" s="41"/>
      <c r="K100" s="41"/>
      <c r="L100" s="28"/>
    </row>
    <row r="104" spans="2:12" s="1" customFormat="1" ht="6.95" customHeight="1">
      <c r="B104" s="42"/>
      <c r="C104" s="43"/>
      <c r="D104" s="43"/>
      <c r="E104" s="43"/>
      <c r="F104" s="43"/>
      <c r="G104" s="43"/>
      <c r="H104" s="43"/>
      <c r="I104" s="43"/>
      <c r="J104" s="43"/>
      <c r="K104" s="43"/>
      <c r="L104" s="28"/>
    </row>
    <row r="105" spans="2:12" s="1" customFormat="1" ht="24.95" customHeight="1">
      <c r="B105" s="28"/>
      <c r="C105" s="17" t="s">
        <v>173</v>
      </c>
      <c r="L105" s="28"/>
    </row>
    <row r="106" spans="2:12" s="1" customFormat="1" ht="6.95" customHeight="1">
      <c r="B106" s="28"/>
      <c r="L106" s="28"/>
    </row>
    <row r="107" spans="2:12" s="1" customFormat="1" ht="12" customHeight="1">
      <c r="B107" s="28"/>
      <c r="C107" s="23" t="s">
        <v>16</v>
      </c>
      <c r="L107" s="28"/>
    </row>
    <row r="108" spans="2:12" s="1" customFormat="1" ht="16.5" customHeight="1">
      <c r="B108" s="28"/>
      <c r="E108" s="655" t="str">
        <f>E7</f>
        <v>Rekonstrukce a modernizace fotbalového hřiště SK Union Břevnov</v>
      </c>
      <c r="F108" s="656"/>
      <c r="G108" s="656"/>
      <c r="H108" s="656"/>
      <c r="L108" s="28"/>
    </row>
    <row r="109" spans="2:12" s="1" customFormat="1" ht="12" customHeight="1">
      <c r="B109" s="28"/>
      <c r="C109" s="23" t="s">
        <v>153</v>
      </c>
      <c r="L109" s="28"/>
    </row>
    <row r="110" spans="2:12" s="1" customFormat="1" ht="16.5" customHeight="1">
      <c r="B110" s="28"/>
      <c r="E110" s="614" t="str">
        <f>E9</f>
        <v>IO-07 - Veřejné osvětlení</v>
      </c>
      <c r="F110" s="654"/>
      <c r="G110" s="654"/>
      <c r="H110" s="654"/>
      <c r="L110" s="28"/>
    </row>
    <row r="111" spans="2:12" s="1" customFormat="1" ht="6.95" customHeight="1">
      <c r="B111" s="28"/>
      <c r="L111" s="28"/>
    </row>
    <row r="112" spans="2:12" s="1" customFormat="1" ht="12" customHeight="1">
      <c r="B112" s="28"/>
      <c r="C112" s="23" t="s">
        <v>20</v>
      </c>
      <c r="F112" s="21" t="str">
        <f>F12</f>
        <v>Praha 6</v>
      </c>
      <c r="I112" s="23" t="s">
        <v>22</v>
      </c>
      <c r="J112" s="48" t="str">
        <f>IF(J12="","",J12)</f>
        <v>19. 12. 2025</v>
      </c>
      <c r="L112" s="28"/>
    </row>
    <row r="113" spans="2:65" s="1" customFormat="1" ht="6.95" customHeight="1">
      <c r="B113" s="28"/>
      <c r="L113" s="28"/>
    </row>
    <row r="114" spans="2:65" s="1" customFormat="1" ht="25.7" customHeight="1">
      <c r="B114" s="28"/>
      <c r="C114" s="23" t="s">
        <v>24</v>
      </c>
      <c r="F114" s="21" t="str">
        <f>E15</f>
        <v>Městská část Praha 6</v>
      </c>
      <c r="I114" s="23" t="s">
        <v>30</v>
      </c>
      <c r="J114" s="26" t="str">
        <f>E21</f>
        <v>Sportovní projekty s.r.o.</v>
      </c>
      <c r="L114" s="28"/>
    </row>
    <row r="115" spans="2:65" s="1" customFormat="1" ht="15.2" customHeight="1">
      <c r="B115" s="28"/>
      <c r="C115" s="23" t="s">
        <v>28</v>
      </c>
      <c r="F115" s="21" t="str">
        <f>IF(E18="","",E18)</f>
        <v>Vyplň údaj</v>
      </c>
      <c r="I115" s="23" t="s">
        <v>33</v>
      </c>
      <c r="J115" s="26" t="str">
        <f>E24</f>
        <v>F.Pecka</v>
      </c>
      <c r="L115" s="28"/>
    </row>
    <row r="116" spans="2:65" s="1" customFormat="1" ht="10.35" customHeight="1">
      <c r="B116" s="28"/>
      <c r="L116" s="28"/>
    </row>
    <row r="117" spans="2:65" s="10" customFormat="1" ht="29.25" customHeight="1">
      <c r="B117" s="112"/>
      <c r="C117" s="113" t="s">
        <v>174</v>
      </c>
      <c r="D117" s="114" t="s">
        <v>62</v>
      </c>
      <c r="E117" s="114" t="s">
        <v>58</v>
      </c>
      <c r="F117" s="114" t="s">
        <v>59</v>
      </c>
      <c r="G117" s="114" t="s">
        <v>175</v>
      </c>
      <c r="H117" s="114" t="s">
        <v>176</v>
      </c>
      <c r="I117" s="114" t="s">
        <v>177</v>
      </c>
      <c r="J117" s="115" t="s">
        <v>157</v>
      </c>
      <c r="K117" s="116" t="s">
        <v>178</v>
      </c>
      <c r="L117" s="112"/>
      <c r="M117" s="55" t="s">
        <v>1</v>
      </c>
      <c r="N117" s="56" t="s">
        <v>41</v>
      </c>
      <c r="O117" s="56" t="s">
        <v>179</v>
      </c>
      <c r="P117" s="56" t="s">
        <v>180</v>
      </c>
      <c r="Q117" s="56" t="s">
        <v>181</v>
      </c>
      <c r="R117" s="56" t="s">
        <v>182</v>
      </c>
      <c r="S117" s="56" t="s">
        <v>183</v>
      </c>
      <c r="T117" s="57" t="s">
        <v>184</v>
      </c>
    </row>
    <row r="118" spans="2:65" s="1" customFormat="1" ht="22.7" customHeight="1">
      <c r="B118" s="28"/>
      <c r="C118" s="60" t="s">
        <v>185</v>
      </c>
      <c r="J118" s="117">
        <f>BK118</f>
        <v>0</v>
      </c>
      <c r="L118" s="28"/>
      <c r="M118" s="58"/>
      <c r="N118" s="49"/>
      <c r="O118" s="49"/>
      <c r="P118" s="118">
        <f>P119</f>
        <v>0</v>
      </c>
      <c r="Q118" s="49"/>
      <c r="R118" s="118">
        <f>R119</f>
        <v>0</v>
      </c>
      <c r="S118" s="49"/>
      <c r="T118" s="119">
        <f>T119</f>
        <v>0</v>
      </c>
      <c r="AT118" s="13" t="s">
        <v>76</v>
      </c>
      <c r="AU118" s="13" t="s">
        <v>159</v>
      </c>
      <c r="BK118" s="120">
        <f>BK119</f>
        <v>0</v>
      </c>
    </row>
    <row r="119" spans="2:65" s="11" customFormat="1" ht="25.9" customHeight="1">
      <c r="B119" s="121"/>
      <c r="D119" s="122" t="s">
        <v>76</v>
      </c>
      <c r="E119" s="123" t="s">
        <v>370</v>
      </c>
      <c r="F119" s="123" t="s">
        <v>371</v>
      </c>
      <c r="I119" s="124"/>
      <c r="J119" s="125">
        <f>BK119</f>
        <v>0</v>
      </c>
      <c r="L119" s="121"/>
      <c r="M119" s="126"/>
      <c r="P119" s="127">
        <f>P120</f>
        <v>0</v>
      </c>
      <c r="R119" s="127">
        <f>R120</f>
        <v>0</v>
      </c>
      <c r="T119" s="128">
        <f>T120</f>
        <v>0</v>
      </c>
      <c r="AR119" s="122" t="s">
        <v>87</v>
      </c>
      <c r="AT119" s="129" t="s">
        <v>76</v>
      </c>
      <c r="AU119" s="129" t="s">
        <v>77</v>
      </c>
      <c r="AY119" s="122" t="s">
        <v>188</v>
      </c>
      <c r="BK119" s="130">
        <f>BK120</f>
        <v>0</v>
      </c>
    </row>
    <row r="120" spans="2:65" s="11" customFormat="1" ht="22.7" customHeight="1">
      <c r="B120" s="121"/>
      <c r="D120" s="122" t="s">
        <v>76</v>
      </c>
      <c r="E120" s="131" t="s">
        <v>562</v>
      </c>
      <c r="F120" s="131" t="s">
        <v>563</v>
      </c>
      <c r="I120" s="124"/>
      <c r="J120" s="132">
        <f>BK120</f>
        <v>0</v>
      </c>
      <c r="L120" s="121"/>
      <c r="M120" s="126"/>
      <c r="P120" s="127">
        <f>P121</f>
        <v>0</v>
      </c>
      <c r="R120" s="127">
        <f>R121</f>
        <v>0</v>
      </c>
      <c r="T120" s="128">
        <f>T121</f>
        <v>0</v>
      </c>
      <c r="AR120" s="122" t="s">
        <v>87</v>
      </c>
      <c r="AT120" s="129" t="s">
        <v>76</v>
      </c>
      <c r="AU120" s="129" t="s">
        <v>85</v>
      </c>
      <c r="AY120" s="122" t="s">
        <v>188</v>
      </c>
      <c r="BK120" s="130">
        <f>BK121</f>
        <v>0</v>
      </c>
    </row>
    <row r="121" spans="2:65" s="1" customFormat="1" ht="16.5" customHeight="1">
      <c r="B121" s="28"/>
      <c r="C121" s="133" t="s">
        <v>85</v>
      </c>
      <c r="D121" s="133" t="s">
        <v>190</v>
      </c>
      <c r="E121" s="134" t="s">
        <v>3214</v>
      </c>
      <c r="F121" s="135" t="s">
        <v>3215</v>
      </c>
      <c r="G121" s="136" t="s">
        <v>445</v>
      </c>
      <c r="H121" s="137">
        <v>1</v>
      </c>
      <c r="I121" s="138">
        <f>SUM('IO-07'!G62)</f>
        <v>0</v>
      </c>
      <c r="J121" s="139">
        <f>ROUND(I121*H121,2)</f>
        <v>0</v>
      </c>
      <c r="K121" s="140"/>
      <c r="L121" s="28"/>
      <c r="M121" s="148" t="s">
        <v>1</v>
      </c>
      <c r="N121" s="149" t="s">
        <v>42</v>
      </c>
      <c r="O121" s="150"/>
      <c r="P121" s="151">
        <f>O121*H121</f>
        <v>0</v>
      </c>
      <c r="Q121" s="151">
        <v>0</v>
      </c>
      <c r="R121" s="151">
        <f>Q121*H121</f>
        <v>0</v>
      </c>
      <c r="S121" s="151">
        <v>0</v>
      </c>
      <c r="T121" s="152">
        <f>S121*H121</f>
        <v>0</v>
      </c>
      <c r="AR121" s="145" t="s">
        <v>251</v>
      </c>
      <c r="AT121" s="145" t="s">
        <v>190</v>
      </c>
      <c r="AU121" s="145" t="s">
        <v>87</v>
      </c>
      <c r="AY121" s="13" t="s">
        <v>188</v>
      </c>
      <c r="BE121" s="146">
        <f>IF(N121="základní",J121,0)</f>
        <v>0</v>
      </c>
      <c r="BF121" s="146">
        <f>IF(N121="snížená",J121,0)</f>
        <v>0</v>
      </c>
      <c r="BG121" s="146">
        <f>IF(N121="zákl. přenesená",J121,0)</f>
        <v>0</v>
      </c>
      <c r="BH121" s="146">
        <f>IF(N121="sníž. přenesená",J121,0)</f>
        <v>0</v>
      </c>
      <c r="BI121" s="146">
        <f>IF(N121="nulová",J121,0)</f>
        <v>0</v>
      </c>
      <c r="BJ121" s="13" t="s">
        <v>85</v>
      </c>
      <c r="BK121" s="146">
        <f>ROUND(I121*H121,2)</f>
        <v>0</v>
      </c>
      <c r="BL121" s="13" t="s">
        <v>251</v>
      </c>
      <c r="BM121" s="145" t="s">
        <v>3216</v>
      </c>
    </row>
    <row r="122" spans="2:65" s="1" customFormat="1" ht="6.95" customHeight="1">
      <c r="B122" s="40"/>
      <c r="C122" s="41"/>
      <c r="D122" s="41"/>
      <c r="E122" s="41"/>
      <c r="F122" s="41"/>
      <c r="G122" s="41"/>
      <c r="H122" s="41"/>
      <c r="I122" s="41"/>
      <c r="J122" s="41"/>
      <c r="K122" s="41"/>
      <c r="L122" s="28"/>
    </row>
  </sheetData>
  <sheetProtection algorithmName="SHA-512" hashValue="zPuSfdo2u6KhfxeKIVhfP1TcSG/jfWlU9OUjWc59e8tjw/lATMtuQBJIMXVuZPNIbMnz85g0PfKx3Qbxgxn/NA==" saltValue="FRg0lhzOB01DsRgrHoJLoGloti4LLR2tobc6C4bQ7B4NS4iUBQQ2J7+4mv5BgdXvNlTzEulU+Jl8hZsDQNgDFQ==" spinCount="100000" sheet="1" objects="1" scenarios="1" formatColumns="0" formatRows="0" autoFilter="0"/>
  <autoFilter ref="C117:K121"/>
  <mergeCells count="9">
    <mergeCell ref="E87:H87"/>
    <mergeCell ref="E108:H108"/>
    <mergeCell ref="E110:H11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97"/>
  <sheetViews>
    <sheetView workbookViewId="0">
      <selection activeCell="H9" sqref="H9"/>
    </sheetView>
  </sheetViews>
  <sheetFormatPr defaultColWidth="11.1640625" defaultRowHeight="12" outlineLevelRow="1"/>
  <cols>
    <col min="1" max="1" width="4.1640625" style="181" customWidth="1"/>
    <col min="2" max="2" width="15.1640625" style="183" bestFit="1" customWidth="1"/>
    <col min="3" max="3" width="46.83203125" style="183" customWidth="1"/>
    <col min="4" max="4" width="5.83203125" style="181" customWidth="1"/>
    <col min="5" max="5" width="12.83203125" style="181" customWidth="1"/>
    <col min="6" max="6" width="12" style="181" customWidth="1"/>
    <col min="7" max="7" width="15.5" style="181" customWidth="1"/>
    <col min="8" max="11" width="11.1640625" style="181"/>
    <col min="12" max="13" width="11.1640625" style="181" hidden="1" customWidth="1"/>
    <col min="14" max="14" width="12.5" style="181" bestFit="1" customWidth="1"/>
    <col min="15" max="16384" width="11.1640625" style="181"/>
  </cols>
  <sheetData>
    <row r="1" spans="1:13" ht="15.75">
      <c r="A1" s="659" t="s">
        <v>3217</v>
      </c>
      <c r="B1" s="659"/>
      <c r="C1" s="659"/>
      <c r="D1" s="659"/>
      <c r="E1" s="659"/>
      <c r="F1" s="659"/>
      <c r="G1" s="659"/>
      <c r="H1" s="217"/>
      <c r="I1" s="217"/>
    </row>
    <row r="2" spans="1:13">
      <c r="A2" s="218" t="s">
        <v>3218</v>
      </c>
      <c r="B2" s="219" t="str">
        <f>[7]Stavba!CisloStavby</f>
        <v>0001</v>
      </c>
      <c r="C2" s="660" t="str">
        <f>[7]Stavba!NazevStavby</f>
        <v>UNION Břevnov</v>
      </c>
      <c r="D2" s="660"/>
      <c r="E2" s="660"/>
      <c r="F2" s="660"/>
      <c r="G2" s="660"/>
      <c r="H2" s="660"/>
      <c r="I2" s="660"/>
      <c r="J2" s="660"/>
      <c r="K2" s="660"/>
    </row>
    <row r="3" spans="1:13">
      <c r="A3" s="218" t="s">
        <v>3219</v>
      </c>
      <c r="B3" s="219" t="str">
        <f>cisloobjektu</f>
        <v>25.011</v>
      </c>
      <c r="C3" s="661" t="str">
        <f>[7]Stavba!E3</f>
        <v>IO-07 Veřejné osvětlení</v>
      </c>
      <c r="D3" s="661"/>
      <c r="E3" s="661"/>
      <c r="F3" s="661"/>
      <c r="G3" s="661"/>
      <c r="H3" s="661"/>
      <c r="I3" s="661"/>
      <c r="J3" s="661"/>
      <c r="K3" s="661"/>
    </row>
    <row r="4" spans="1:13">
      <c r="A4" s="220" t="s">
        <v>3220</v>
      </c>
      <c r="B4" s="221" t="str">
        <f>CisloStavebnihoRozpoctu</f>
        <v>01</v>
      </c>
      <c r="C4" s="662" t="str">
        <f>NazevStavebnihoRozpoctu</f>
        <v>projektový rozpočet</v>
      </c>
      <c r="D4" s="663"/>
      <c r="E4" s="663"/>
      <c r="F4" s="663"/>
      <c r="G4" s="663"/>
      <c r="H4" s="663"/>
      <c r="I4" s="663"/>
      <c r="J4" s="663"/>
      <c r="K4" s="664"/>
    </row>
    <row r="5" spans="1:13">
      <c r="D5" s="184"/>
      <c r="H5" s="217"/>
      <c r="I5" s="217"/>
    </row>
    <row r="6" spans="1:13" ht="24">
      <c r="A6" s="222" t="s">
        <v>3221</v>
      </c>
      <c r="B6" s="223" t="s">
        <v>3222</v>
      </c>
      <c r="C6" s="223" t="s">
        <v>3223</v>
      </c>
      <c r="D6" s="224" t="s">
        <v>175</v>
      </c>
      <c r="E6" s="222" t="s">
        <v>3224</v>
      </c>
      <c r="F6" s="222" t="s">
        <v>3225</v>
      </c>
      <c r="G6" s="225" t="s">
        <v>3226</v>
      </c>
      <c r="H6" s="226" t="s">
        <v>3227</v>
      </c>
      <c r="I6" s="226" t="s">
        <v>3228</v>
      </c>
      <c r="J6" s="227" t="s">
        <v>3229</v>
      </c>
      <c r="K6" s="227" t="s">
        <v>3230</v>
      </c>
      <c r="L6" s="227" t="s">
        <v>41</v>
      </c>
      <c r="M6" s="227" t="s">
        <v>3231</v>
      </c>
    </row>
    <row r="7" spans="1:13">
      <c r="A7" s="177"/>
      <c r="B7" s="178"/>
      <c r="C7" s="178"/>
      <c r="D7" s="180"/>
      <c r="E7" s="228"/>
      <c r="F7" s="229"/>
      <c r="G7" s="229"/>
      <c r="H7" s="230"/>
      <c r="I7" s="230"/>
      <c r="J7" s="229"/>
      <c r="K7" s="229"/>
      <c r="L7" s="229"/>
      <c r="M7" s="229"/>
    </row>
    <row r="8" spans="1:13" s="216" customFormat="1">
      <c r="A8" s="231" t="s">
        <v>3232</v>
      </c>
      <c r="B8" s="232" t="s">
        <v>3233</v>
      </c>
      <c r="C8" s="233" t="s">
        <v>3234</v>
      </c>
      <c r="D8" s="234"/>
      <c r="E8" s="235"/>
      <c r="F8" s="236"/>
      <c r="G8" s="236">
        <f>SUM(G9:G31)</f>
        <v>0</v>
      </c>
      <c r="H8" s="236"/>
      <c r="I8" s="236">
        <f>SUM(I9:I31)</f>
        <v>0</v>
      </c>
      <c r="J8" s="236"/>
      <c r="K8" s="237">
        <f>SUM(K9:K31)</f>
        <v>0</v>
      </c>
      <c r="L8" s="190"/>
      <c r="M8" s="190">
        <f>SUM(M9:M31)</f>
        <v>0</v>
      </c>
    </row>
    <row r="9" spans="1:13" s="216" customFormat="1" ht="12.75" customHeight="1">
      <c r="A9" s="197">
        <v>1</v>
      </c>
      <c r="B9" s="198"/>
      <c r="C9" s="199" t="s">
        <v>3967</v>
      </c>
      <c r="D9" s="200" t="s">
        <v>445</v>
      </c>
      <c r="E9" s="201">
        <v>2</v>
      </c>
      <c r="F9" s="193">
        <f t="shared" ref="F9:F20" si="0">H9+J9</f>
        <v>0</v>
      </c>
      <c r="G9" s="193">
        <f t="shared" ref="G9:G27" si="1">E9*F9</f>
        <v>0</v>
      </c>
      <c r="H9" s="172"/>
      <c r="I9" s="193">
        <f t="shared" ref="I9:I31" si="2">ROUND(E9*H9,2)</f>
        <v>0</v>
      </c>
      <c r="J9" s="172"/>
      <c r="K9" s="186">
        <f t="shared" ref="K9:K20" si="3">ROUND(E9*J9,2)</f>
        <v>0</v>
      </c>
      <c r="L9" s="187">
        <v>21</v>
      </c>
      <c r="M9" s="187">
        <f t="shared" ref="M9:M22" si="4">G9*(1+L9/100)</f>
        <v>0</v>
      </c>
    </row>
    <row r="10" spans="1:13" s="216" customFormat="1" ht="12.75" customHeight="1">
      <c r="A10" s="197">
        <v>2</v>
      </c>
      <c r="B10" s="198"/>
      <c r="C10" s="199" t="s">
        <v>3968</v>
      </c>
      <c r="D10" s="200" t="s">
        <v>445</v>
      </c>
      <c r="E10" s="201">
        <v>2</v>
      </c>
      <c r="F10" s="193">
        <f t="shared" si="0"/>
        <v>0</v>
      </c>
      <c r="G10" s="193">
        <f t="shared" si="1"/>
        <v>0</v>
      </c>
      <c r="H10" s="172"/>
      <c r="I10" s="193">
        <f t="shared" si="2"/>
        <v>0</v>
      </c>
      <c r="J10" s="172"/>
      <c r="K10" s="186">
        <f t="shared" si="3"/>
        <v>0</v>
      </c>
      <c r="L10" s="187">
        <v>21</v>
      </c>
      <c r="M10" s="187">
        <f t="shared" si="4"/>
        <v>0</v>
      </c>
    </row>
    <row r="11" spans="1:13" s="216" customFormat="1" ht="12.75" customHeight="1">
      <c r="A11" s="197">
        <v>3</v>
      </c>
      <c r="B11" s="198"/>
      <c r="C11" s="199" t="s">
        <v>3969</v>
      </c>
      <c r="D11" s="200" t="s">
        <v>445</v>
      </c>
      <c r="E11" s="201">
        <v>1</v>
      </c>
      <c r="F11" s="193">
        <f t="shared" si="0"/>
        <v>0</v>
      </c>
      <c r="G11" s="193">
        <f t="shared" si="1"/>
        <v>0</v>
      </c>
      <c r="H11" s="172"/>
      <c r="I11" s="193">
        <f t="shared" si="2"/>
        <v>0</v>
      </c>
      <c r="J11" s="172"/>
      <c r="K11" s="186">
        <f t="shared" si="3"/>
        <v>0</v>
      </c>
      <c r="L11" s="187">
        <v>21</v>
      </c>
      <c r="M11" s="187">
        <f t="shared" si="4"/>
        <v>0</v>
      </c>
    </row>
    <row r="12" spans="1:13" s="216" customFormat="1" ht="12.75" customHeight="1">
      <c r="A12" s="197">
        <v>3</v>
      </c>
      <c r="B12" s="198"/>
      <c r="C12" s="199" t="s">
        <v>3970</v>
      </c>
      <c r="D12" s="200" t="s">
        <v>445</v>
      </c>
      <c r="E12" s="201">
        <v>1</v>
      </c>
      <c r="F12" s="193">
        <f t="shared" si="0"/>
        <v>0</v>
      </c>
      <c r="G12" s="193">
        <f t="shared" si="1"/>
        <v>0</v>
      </c>
      <c r="H12" s="172"/>
      <c r="I12" s="193">
        <f t="shared" si="2"/>
        <v>0</v>
      </c>
      <c r="J12" s="172"/>
      <c r="K12" s="186">
        <f t="shared" si="3"/>
        <v>0</v>
      </c>
      <c r="L12" s="187">
        <v>21</v>
      </c>
      <c r="M12" s="187">
        <f t="shared" si="4"/>
        <v>0</v>
      </c>
    </row>
    <row r="13" spans="1:13" s="216" customFormat="1" ht="24" customHeight="1">
      <c r="A13" s="197">
        <v>4</v>
      </c>
      <c r="B13" s="198"/>
      <c r="C13" s="199" t="s">
        <v>3971</v>
      </c>
      <c r="D13" s="200" t="s">
        <v>445</v>
      </c>
      <c r="E13" s="201">
        <v>2</v>
      </c>
      <c r="F13" s="193">
        <f t="shared" si="0"/>
        <v>0</v>
      </c>
      <c r="G13" s="193">
        <f t="shared" si="1"/>
        <v>0</v>
      </c>
      <c r="H13" s="172"/>
      <c r="I13" s="193">
        <f t="shared" si="2"/>
        <v>0</v>
      </c>
      <c r="J13" s="172"/>
      <c r="K13" s="186">
        <f t="shared" si="3"/>
        <v>0</v>
      </c>
      <c r="L13" s="187">
        <v>21</v>
      </c>
      <c r="M13" s="187">
        <f t="shared" si="4"/>
        <v>0</v>
      </c>
    </row>
    <row r="14" spans="1:13" s="216" customFormat="1" ht="12.75" customHeight="1">
      <c r="A14" s="197">
        <v>5</v>
      </c>
      <c r="B14" s="198"/>
      <c r="C14" s="199" t="s">
        <v>3972</v>
      </c>
      <c r="D14" s="200" t="s">
        <v>445</v>
      </c>
      <c r="E14" s="201">
        <v>2</v>
      </c>
      <c r="F14" s="193">
        <f t="shared" si="0"/>
        <v>0</v>
      </c>
      <c r="G14" s="193">
        <f t="shared" si="1"/>
        <v>0</v>
      </c>
      <c r="H14" s="172"/>
      <c r="I14" s="193">
        <f t="shared" si="2"/>
        <v>0</v>
      </c>
      <c r="J14" s="172"/>
      <c r="K14" s="186">
        <f t="shared" si="3"/>
        <v>0</v>
      </c>
      <c r="L14" s="187">
        <v>21</v>
      </c>
      <c r="M14" s="187">
        <f t="shared" si="4"/>
        <v>0</v>
      </c>
    </row>
    <row r="15" spans="1:13" s="216" customFormat="1" ht="24">
      <c r="A15" s="197">
        <v>6</v>
      </c>
      <c r="B15" s="198" t="s">
        <v>3798</v>
      </c>
      <c r="C15" s="199" t="s">
        <v>3973</v>
      </c>
      <c r="D15" s="200" t="s">
        <v>218</v>
      </c>
      <c r="E15" s="201">
        <v>20</v>
      </c>
      <c r="F15" s="193">
        <f t="shared" si="0"/>
        <v>0</v>
      </c>
      <c r="G15" s="193">
        <f t="shared" si="1"/>
        <v>0</v>
      </c>
      <c r="H15" s="172"/>
      <c r="I15" s="193">
        <f t="shared" si="2"/>
        <v>0</v>
      </c>
      <c r="J15" s="172"/>
      <c r="K15" s="186">
        <f t="shared" si="3"/>
        <v>0</v>
      </c>
      <c r="L15" s="187">
        <v>21</v>
      </c>
      <c r="M15" s="187">
        <f t="shared" si="4"/>
        <v>0</v>
      </c>
    </row>
    <row r="16" spans="1:13" s="216" customFormat="1" ht="24" outlineLevel="1">
      <c r="A16" s="197">
        <v>7</v>
      </c>
      <c r="B16" s="198"/>
      <c r="C16" s="199" t="s">
        <v>3974</v>
      </c>
      <c r="D16" s="200" t="s">
        <v>218</v>
      </c>
      <c r="E16" s="201">
        <v>60</v>
      </c>
      <c r="F16" s="193">
        <f t="shared" si="0"/>
        <v>0</v>
      </c>
      <c r="G16" s="193">
        <f t="shared" si="1"/>
        <v>0</v>
      </c>
      <c r="H16" s="172"/>
      <c r="I16" s="193">
        <f t="shared" si="2"/>
        <v>0</v>
      </c>
      <c r="J16" s="172"/>
      <c r="K16" s="186">
        <f t="shared" si="3"/>
        <v>0</v>
      </c>
      <c r="L16" s="187">
        <v>21</v>
      </c>
      <c r="M16" s="187">
        <f t="shared" si="4"/>
        <v>0</v>
      </c>
    </row>
    <row r="17" spans="1:13" s="216" customFormat="1" ht="24" outlineLevel="1">
      <c r="A17" s="197">
        <v>8</v>
      </c>
      <c r="B17" s="198" t="s">
        <v>3239</v>
      </c>
      <c r="C17" s="199" t="s">
        <v>3240</v>
      </c>
      <c r="D17" s="200" t="s">
        <v>218</v>
      </c>
      <c r="E17" s="201">
        <v>64</v>
      </c>
      <c r="F17" s="193">
        <f t="shared" si="0"/>
        <v>0</v>
      </c>
      <c r="G17" s="193">
        <f t="shared" si="1"/>
        <v>0</v>
      </c>
      <c r="H17" s="172"/>
      <c r="I17" s="193">
        <f t="shared" si="2"/>
        <v>0</v>
      </c>
      <c r="J17" s="172"/>
      <c r="K17" s="186">
        <f t="shared" si="3"/>
        <v>0</v>
      </c>
      <c r="L17" s="187">
        <v>21</v>
      </c>
      <c r="M17" s="187">
        <f t="shared" si="4"/>
        <v>0</v>
      </c>
    </row>
    <row r="18" spans="1:13" s="216" customFormat="1" ht="12.75" customHeight="1" outlineLevel="1">
      <c r="A18" s="197">
        <v>9</v>
      </c>
      <c r="B18" s="198" t="s">
        <v>3975</v>
      </c>
      <c r="C18" s="199" t="s">
        <v>3762</v>
      </c>
      <c r="D18" s="200" t="s">
        <v>500</v>
      </c>
      <c r="E18" s="201">
        <v>12</v>
      </c>
      <c r="F18" s="193">
        <f t="shared" si="0"/>
        <v>0</v>
      </c>
      <c r="G18" s="193">
        <f t="shared" si="1"/>
        <v>0</v>
      </c>
      <c r="H18" s="172"/>
      <c r="I18" s="193">
        <f t="shared" si="2"/>
        <v>0</v>
      </c>
      <c r="J18" s="172"/>
      <c r="K18" s="186">
        <f t="shared" si="3"/>
        <v>0</v>
      </c>
      <c r="L18" s="187">
        <v>21</v>
      </c>
      <c r="M18" s="187">
        <f t="shared" si="4"/>
        <v>0</v>
      </c>
    </row>
    <row r="19" spans="1:13" s="216" customFormat="1" ht="12.75" customHeight="1" outlineLevel="1">
      <c r="A19" s="197">
        <v>10</v>
      </c>
      <c r="B19" s="198"/>
      <c r="C19" s="199" t="s">
        <v>3763</v>
      </c>
      <c r="D19" s="200" t="s">
        <v>500</v>
      </c>
      <c r="E19" s="201">
        <v>12</v>
      </c>
      <c r="F19" s="193">
        <f t="shared" si="0"/>
        <v>0</v>
      </c>
      <c r="G19" s="193">
        <f t="shared" si="1"/>
        <v>0</v>
      </c>
      <c r="H19" s="172"/>
      <c r="I19" s="193">
        <f t="shared" si="2"/>
        <v>0</v>
      </c>
      <c r="J19" s="172"/>
      <c r="K19" s="186">
        <f t="shared" si="3"/>
        <v>0</v>
      </c>
      <c r="L19" s="187">
        <v>21</v>
      </c>
      <c r="M19" s="187">
        <f t="shared" si="4"/>
        <v>0</v>
      </c>
    </row>
    <row r="20" spans="1:13" s="216" customFormat="1" outlineLevel="1">
      <c r="A20" s="197">
        <v>11</v>
      </c>
      <c r="B20" s="198"/>
      <c r="C20" s="199" t="s">
        <v>3976</v>
      </c>
      <c r="D20" s="200" t="s">
        <v>445</v>
      </c>
      <c r="E20" s="201">
        <v>2</v>
      </c>
      <c r="F20" s="193">
        <f t="shared" si="0"/>
        <v>0</v>
      </c>
      <c r="G20" s="193">
        <f t="shared" si="1"/>
        <v>0</v>
      </c>
      <c r="H20" s="172"/>
      <c r="I20" s="193">
        <f t="shared" si="2"/>
        <v>0</v>
      </c>
      <c r="J20" s="172"/>
      <c r="K20" s="186">
        <f t="shared" si="3"/>
        <v>0</v>
      </c>
      <c r="L20" s="187">
        <v>21</v>
      </c>
      <c r="M20" s="187">
        <f t="shared" si="4"/>
        <v>0</v>
      </c>
    </row>
    <row r="21" spans="1:13" s="216" customFormat="1" outlineLevel="1">
      <c r="A21" s="197">
        <v>12</v>
      </c>
      <c r="B21" s="198" t="s">
        <v>3250</v>
      </c>
      <c r="C21" s="199" t="s">
        <v>3251</v>
      </c>
      <c r="D21" s="200" t="s">
        <v>218</v>
      </c>
      <c r="E21" s="201">
        <v>30</v>
      </c>
      <c r="F21" s="193">
        <f>H21+J21</f>
        <v>0</v>
      </c>
      <c r="G21" s="193">
        <f t="shared" si="1"/>
        <v>0</v>
      </c>
      <c r="H21" s="172"/>
      <c r="I21" s="193">
        <f t="shared" si="2"/>
        <v>0</v>
      </c>
      <c r="J21" s="172"/>
      <c r="K21" s="186">
        <f>ROUND(E21*J21,2)</f>
        <v>0</v>
      </c>
      <c r="L21" s="187">
        <v>21</v>
      </c>
      <c r="M21" s="187">
        <f t="shared" si="4"/>
        <v>0</v>
      </c>
    </row>
    <row r="22" spans="1:13" s="216" customFormat="1" outlineLevel="1">
      <c r="A22" s="197">
        <v>13</v>
      </c>
      <c r="B22" s="198" t="s">
        <v>3250</v>
      </c>
      <c r="C22" s="199" t="s">
        <v>3252</v>
      </c>
      <c r="D22" s="200" t="s">
        <v>218</v>
      </c>
      <c r="E22" s="201">
        <v>4</v>
      </c>
      <c r="F22" s="193">
        <f>H22+J22</f>
        <v>0</v>
      </c>
      <c r="G22" s="193">
        <f t="shared" si="1"/>
        <v>0</v>
      </c>
      <c r="H22" s="172"/>
      <c r="I22" s="193">
        <f t="shared" si="2"/>
        <v>0</v>
      </c>
      <c r="J22" s="172"/>
      <c r="K22" s="186">
        <f>ROUND(E22*J22,2)</f>
        <v>0</v>
      </c>
      <c r="L22" s="187">
        <v>21</v>
      </c>
      <c r="M22" s="187">
        <f t="shared" si="4"/>
        <v>0</v>
      </c>
    </row>
    <row r="23" spans="1:13" s="216" customFormat="1" outlineLevel="1">
      <c r="A23" s="197">
        <v>14</v>
      </c>
      <c r="B23" s="198"/>
      <c r="C23" s="199" t="s">
        <v>3253</v>
      </c>
      <c r="D23" s="200" t="s">
        <v>377</v>
      </c>
      <c r="E23" s="201">
        <v>30</v>
      </c>
      <c r="F23" s="193">
        <f>H23+J23</f>
        <v>0</v>
      </c>
      <c r="G23" s="193">
        <f t="shared" si="1"/>
        <v>0</v>
      </c>
      <c r="H23" s="172"/>
      <c r="I23" s="193">
        <f t="shared" si="2"/>
        <v>0</v>
      </c>
      <c r="J23" s="172"/>
      <c r="K23" s="186">
        <f>ROUND(E23*J23,2)</f>
        <v>0</v>
      </c>
      <c r="L23" s="187">
        <v>21</v>
      </c>
      <c r="M23" s="187">
        <f>G23*(1+L23/100)</f>
        <v>0</v>
      </c>
    </row>
    <row r="24" spans="1:13" s="216" customFormat="1" outlineLevel="1">
      <c r="A24" s="197">
        <v>15</v>
      </c>
      <c r="B24" s="198"/>
      <c r="C24" s="199" t="s">
        <v>3254</v>
      </c>
      <c r="D24" s="200" t="s">
        <v>500</v>
      </c>
      <c r="E24" s="201">
        <v>2</v>
      </c>
      <c r="F24" s="193">
        <f t="shared" ref="F24:F31" si="5">H24+J24</f>
        <v>0</v>
      </c>
      <c r="G24" s="193">
        <f t="shared" si="1"/>
        <v>0</v>
      </c>
      <c r="H24" s="172"/>
      <c r="I24" s="193">
        <f t="shared" si="2"/>
        <v>0</v>
      </c>
      <c r="J24" s="172"/>
      <c r="K24" s="186">
        <f t="shared" ref="K24:K31" si="6">ROUND(E24*J24,2)</f>
        <v>0</v>
      </c>
      <c r="L24" s="187">
        <v>21</v>
      </c>
      <c r="M24" s="187">
        <f t="shared" ref="M24:M31" si="7">G24*(1+L24/100)</f>
        <v>0</v>
      </c>
    </row>
    <row r="25" spans="1:13" s="216" customFormat="1" ht="12.75" customHeight="1" outlineLevel="1">
      <c r="A25" s="197">
        <v>16</v>
      </c>
      <c r="B25" s="198"/>
      <c r="C25" s="199" t="s">
        <v>3255</v>
      </c>
      <c r="D25" s="200" t="s">
        <v>500</v>
      </c>
      <c r="E25" s="201">
        <v>8</v>
      </c>
      <c r="F25" s="193">
        <f t="shared" si="5"/>
        <v>0</v>
      </c>
      <c r="G25" s="193">
        <f t="shared" si="1"/>
        <v>0</v>
      </c>
      <c r="H25" s="172"/>
      <c r="I25" s="193">
        <f t="shared" si="2"/>
        <v>0</v>
      </c>
      <c r="J25" s="172"/>
      <c r="K25" s="186">
        <f t="shared" si="6"/>
        <v>0</v>
      </c>
      <c r="L25" s="187">
        <v>21</v>
      </c>
      <c r="M25" s="187">
        <f t="shared" si="7"/>
        <v>0</v>
      </c>
    </row>
    <row r="26" spans="1:13" s="216" customFormat="1" ht="12" customHeight="1" outlineLevel="1">
      <c r="A26" s="197">
        <v>17</v>
      </c>
      <c r="B26" s="198"/>
      <c r="C26" s="199" t="s">
        <v>3256</v>
      </c>
      <c r="D26" s="200" t="s">
        <v>500</v>
      </c>
      <c r="E26" s="201">
        <v>4</v>
      </c>
      <c r="F26" s="193">
        <f t="shared" si="5"/>
        <v>0</v>
      </c>
      <c r="G26" s="193">
        <f t="shared" si="1"/>
        <v>0</v>
      </c>
      <c r="H26" s="172"/>
      <c r="I26" s="193">
        <f t="shared" si="2"/>
        <v>0</v>
      </c>
      <c r="J26" s="172"/>
      <c r="K26" s="186">
        <f t="shared" si="6"/>
        <v>0</v>
      </c>
      <c r="L26" s="187">
        <v>21</v>
      </c>
      <c r="M26" s="187">
        <f t="shared" si="7"/>
        <v>0</v>
      </c>
    </row>
    <row r="27" spans="1:13" s="216" customFormat="1" outlineLevel="1">
      <c r="A27" s="197">
        <v>18</v>
      </c>
      <c r="B27" s="198"/>
      <c r="C27" s="199" t="s">
        <v>3257</v>
      </c>
      <c r="D27" s="200" t="s">
        <v>500</v>
      </c>
      <c r="E27" s="201">
        <v>1</v>
      </c>
      <c r="F27" s="193">
        <f t="shared" si="5"/>
        <v>0</v>
      </c>
      <c r="G27" s="193">
        <f t="shared" si="1"/>
        <v>0</v>
      </c>
      <c r="H27" s="172"/>
      <c r="I27" s="193">
        <f t="shared" si="2"/>
        <v>0</v>
      </c>
      <c r="J27" s="172"/>
      <c r="K27" s="186">
        <f t="shared" si="6"/>
        <v>0</v>
      </c>
      <c r="L27" s="187">
        <v>21</v>
      </c>
      <c r="M27" s="187">
        <f t="shared" si="7"/>
        <v>0</v>
      </c>
    </row>
    <row r="28" spans="1:13" s="216" customFormat="1" outlineLevel="1">
      <c r="A28" s="197">
        <v>19</v>
      </c>
      <c r="B28" s="198"/>
      <c r="C28" s="199" t="s">
        <v>3258</v>
      </c>
      <c r="D28" s="200" t="s">
        <v>193</v>
      </c>
      <c r="E28" s="201">
        <v>4</v>
      </c>
      <c r="F28" s="193">
        <f t="shared" si="5"/>
        <v>0</v>
      </c>
      <c r="G28" s="193">
        <f t="shared" ref="G28:G30" si="8">ROUND(E28*F28,2)</f>
        <v>0</v>
      </c>
      <c r="H28" s="172"/>
      <c r="I28" s="193">
        <f t="shared" si="2"/>
        <v>0</v>
      </c>
      <c r="J28" s="172"/>
      <c r="K28" s="186">
        <f t="shared" si="6"/>
        <v>0</v>
      </c>
      <c r="L28" s="187">
        <v>21</v>
      </c>
      <c r="M28" s="187">
        <f t="shared" si="7"/>
        <v>0</v>
      </c>
    </row>
    <row r="29" spans="1:13" s="216" customFormat="1" outlineLevel="1">
      <c r="A29" s="197">
        <v>20</v>
      </c>
      <c r="B29" s="198"/>
      <c r="C29" s="199" t="s">
        <v>3977</v>
      </c>
      <c r="D29" s="200" t="s">
        <v>193</v>
      </c>
      <c r="E29" s="201">
        <v>1</v>
      </c>
      <c r="F29" s="193">
        <f t="shared" si="5"/>
        <v>0</v>
      </c>
      <c r="G29" s="193">
        <f t="shared" si="8"/>
        <v>0</v>
      </c>
      <c r="H29" s="172"/>
      <c r="I29" s="193">
        <f t="shared" si="2"/>
        <v>0</v>
      </c>
      <c r="J29" s="172"/>
      <c r="K29" s="186">
        <f t="shared" si="6"/>
        <v>0</v>
      </c>
      <c r="L29" s="187">
        <v>21</v>
      </c>
      <c r="M29" s="187">
        <f t="shared" si="7"/>
        <v>0</v>
      </c>
    </row>
    <row r="30" spans="1:13" s="216" customFormat="1" outlineLevel="1">
      <c r="A30" s="197">
        <v>21</v>
      </c>
      <c r="B30" s="198" t="s">
        <v>3259</v>
      </c>
      <c r="C30" s="199" t="s">
        <v>3260</v>
      </c>
      <c r="D30" s="200" t="s">
        <v>445</v>
      </c>
      <c r="E30" s="201">
        <v>4</v>
      </c>
      <c r="F30" s="193">
        <f t="shared" si="5"/>
        <v>0</v>
      </c>
      <c r="G30" s="193">
        <f t="shared" si="8"/>
        <v>0</v>
      </c>
      <c r="H30" s="172"/>
      <c r="I30" s="193">
        <f t="shared" si="2"/>
        <v>0</v>
      </c>
      <c r="J30" s="172"/>
      <c r="K30" s="186">
        <f t="shared" si="6"/>
        <v>0</v>
      </c>
      <c r="L30" s="187">
        <v>21</v>
      </c>
      <c r="M30" s="187">
        <f t="shared" si="7"/>
        <v>0</v>
      </c>
    </row>
    <row r="31" spans="1:13" s="216" customFormat="1" outlineLevel="1">
      <c r="A31" s="197">
        <v>22</v>
      </c>
      <c r="B31" s="198"/>
      <c r="C31" s="199" t="s">
        <v>3261</v>
      </c>
      <c r="D31" s="200" t="s">
        <v>445</v>
      </c>
      <c r="E31" s="201">
        <v>1</v>
      </c>
      <c r="F31" s="193">
        <f t="shared" si="5"/>
        <v>0</v>
      </c>
      <c r="G31" s="193">
        <f t="shared" ref="G31" si="9">E31*F31</f>
        <v>0</v>
      </c>
      <c r="H31" s="172"/>
      <c r="I31" s="193">
        <f t="shared" si="2"/>
        <v>0</v>
      </c>
      <c r="J31" s="172"/>
      <c r="K31" s="186">
        <f t="shared" si="6"/>
        <v>0</v>
      </c>
      <c r="L31" s="187">
        <v>21</v>
      </c>
      <c r="M31" s="187">
        <f t="shared" si="7"/>
        <v>0</v>
      </c>
    </row>
    <row r="32" spans="1:13">
      <c r="A32" s="203" t="s">
        <v>3232</v>
      </c>
      <c r="B32" s="204" t="s">
        <v>3262</v>
      </c>
      <c r="C32" s="205" t="s">
        <v>3263</v>
      </c>
      <c r="D32" s="206"/>
      <c r="E32" s="207"/>
      <c r="F32" s="208"/>
      <c r="G32" s="208">
        <f>SUM(G33:G46)</f>
        <v>0</v>
      </c>
      <c r="H32" s="208"/>
      <c r="I32" s="194">
        <f>SUM(I33:I46)</f>
        <v>0</v>
      </c>
      <c r="J32" s="208"/>
      <c r="K32" s="189">
        <f>SUM(K33:K46)</f>
        <v>0</v>
      </c>
      <c r="L32" s="190"/>
      <c r="M32" s="190">
        <f>SUM(M33:M46)</f>
        <v>0</v>
      </c>
    </row>
    <row r="33" spans="1:13" outlineLevel="1">
      <c r="A33" s="197">
        <v>23</v>
      </c>
      <c r="B33" s="198" t="s">
        <v>3264</v>
      </c>
      <c r="C33" s="199" t="s">
        <v>3265</v>
      </c>
      <c r="D33" s="200" t="s">
        <v>445</v>
      </c>
      <c r="E33" s="201">
        <v>4</v>
      </c>
      <c r="F33" s="193">
        <f t="shared" ref="F33:F46" si="10">H33+J33</f>
        <v>0</v>
      </c>
      <c r="G33" s="193">
        <f t="shared" ref="G33:G35" si="11">ROUND(E33*F33,2)</f>
        <v>0</v>
      </c>
      <c r="H33" s="172"/>
      <c r="I33" s="193">
        <f>ROUND(E33*H33,2)</f>
        <v>0</v>
      </c>
      <c r="J33" s="172"/>
      <c r="K33" s="186">
        <f>ROUND(E33*J33,2)</f>
        <v>0</v>
      </c>
      <c r="L33" s="187">
        <v>21</v>
      </c>
      <c r="M33" s="187">
        <f>G33*(1+L33/100)</f>
        <v>0</v>
      </c>
    </row>
    <row r="34" spans="1:13" outlineLevel="1">
      <c r="A34" s="197">
        <v>24</v>
      </c>
      <c r="B34" s="198" t="s">
        <v>3266</v>
      </c>
      <c r="C34" s="199" t="s">
        <v>3267</v>
      </c>
      <c r="D34" s="200" t="s">
        <v>445</v>
      </c>
      <c r="E34" s="201">
        <v>4</v>
      </c>
      <c r="F34" s="193">
        <f t="shared" si="10"/>
        <v>0</v>
      </c>
      <c r="G34" s="193">
        <f t="shared" si="11"/>
        <v>0</v>
      </c>
      <c r="H34" s="172"/>
      <c r="I34" s="193">
        <f>ROUND(E34*H34,2)</f>
        <v>0</v>
      </c>
      <c r="J34" s="172"/>
      <c r="K34" s="186">
        <f>ROUND(E34*J34,2)</f>
        <v>0</v>
      </c>
      <c r="L34" s="187">
        <v>21</v>
      </c>
      <c r="M34" s="187">
        <f t="shared" ref="M34:M46" si="12">G34*(1+L34/100)</f>
        <v>0</v>
      </c>
    </row>
    <row r="35" spans="1:13" ht="24" outlineLevel="1">
      <c r="A35" s="197">
        <v>25</v>
      </c>
      <c r="B35" s="199" t="s">
        <v>3907</v>
      </c>
      <c r="C35" s="199" t="s">
        <v>3978</v>
      </c>
      <c r="D35" s="200" t="s">
        <v>258</v>
      </c>
      <c r="E35" s="201">
        <v>2</v>
      </c>
      <c r="F35" s="193">
        <f t="shared" si="10"/>
        <v>0</v>
      </c>
      <c r="G35" s="193">
        <f t="shared" si="11"/>
        <v>0</v>
      </c>
      <c r="H35" s="172"/>
      <c r="I35" s="193">
        <f>ROUND(E35*H35,2)</f>
        <v>0</v>
      </c>
      <c r="J35" s="172"/>
      <c r="K35" s="186">
        <f>ROUND(E35*J35,2)</f>
        <v>0</v>
      </c>
      <c r="L35" s="187">
        <v>21</v>
      </c>
      <c r="M35" s="187">
        <f t="shared" si="12"/>
        <v>0</v>
      </c>
    </row>
    <row r="36" spans="1:13" ht="24" outlineLevel="1">
      <c r="A36" s="197">
        <v>26</v>
      </c>
      <c r="B36" s="199" t="s">
        <v>3270</v>
      </c>
      <c r="C36" s="199" t="s">
        <v>3271</v>
      </c>
      <c r="D36" s="200" t="s">
        <v>218</v>
      </c>
      <c r="E36" s="201">
        <v>8</v>
      </c>
      <c r="F36" s="193">
        <f t="shared" si="10"/>
        <v>0</v>
      </c>
      <c r="G36" s="193">
        <f t="shared" ref="G36:G41" si="13">E36*F36</f>
        <v>0</v>
      </c>
      <c r="H36" s="172"/>
      <c r="I36" s="193">
        <f t="shared" ref="I36:I41" si="14">ROUND(E36*H36,2)</f>
        <v>0</v>
      </c>
      <c r="J36" s="172"/>
      <c r="K36" s="186">
        <f t="shared" ref="K36:K41" si="15">ROUND(E36*J36,2)</f>
        <v>0</v>
      </c>
      <c r="L36" s="187">
        <v>21</v>
      </c>
      <c r="M36" s="187">
        <f t="shared" si="12"/>
        <v>0</v>
      </c>
    </row>
    <row r="37" spans="1:13" ht="24" outlineLevel="1">
      <c r="A37" s="197">
        <v>27</v>
      </c>
      <c r="B37" s="199" t="s">
        <v>3979</v>
      </c>
      <c r="C37" s="199" t="s">
        <v>3980</v>
      </c>
      <c r="D37" s="200" t="s">
        <v>218</v>
      </c>
      <c r="E37" s="201">
        <v>50</v>
      </c>
      <c r="F37" s="193">
        <f t="shared" si="10"/>
        <v>0</v>
      </c>
      <c r="G37" s="193">
        <f t="shared" si="13"/>
        <v>0</v>
      </c>
      <c r="H37" s="172"/>
      <c r="I37" s="193">
        <f t="shared" si="14"/>
        <v>0</v>
      </c>
      <c r="J37" s="172"/>
      <c r="K37" s="186">
        <f t="shared" si="15"/>
        <v>0</v>
      </c>
      <c r="L37" s="187">
        <v>21</v>
      </c>
      <c r="M37" s="187">
        <f t="shared" si="12"/>
        <v>0</v>
      </c>
    </row>
    <row r="38" spans="1:13" ht="24" outlineLevel="1">
      <c r="A38" s="197">
        <v>28</v>
      </c>
      <c r="B38" s="199" t="s">
        <v>3272</v>
      </c>
      <c r="C38" s="199" t="s">
        <v>3273</v>
      </c>
      <c r="D38" s="200" t="s">
        <v>218</v>
      </c>
      <c r="E38" s="201">
        <v>58</v>
      </c>
      <c r="F38" s="193">
        <f t="shared" si="10"/>
        <v>0</v>
      </c>
      <c r="G38" s="193">
        <f t="shared" si="13"/>
        <v>0</v>
      </c>
      <c r="H38" s="172"/>
      <c r="I38" s="193">
        <f t="shared" si="14"/>
        <v>0</v>
      </c>
      <c r="J38" s="172"/>
      <c r="K38" s="186">
        <f t="shared" si="15"/>
        <v>0</v>
      </c>
      <c r="L38" s="187">
        <v>21</v>
      </c>
      <c r="M38" s="187">
        <f t="shared" si="12"/>
        <v>0</v>
      </c>
    </row>
    <row r="39" spans="1:13" outlineLevel="1">
      <c r="A39" s="197">
        <v>29</v>
      </c>
      <c r="B39" s="199" t="s">
        <v>3274</v>
      </c>
      <c r="C39" s="199" t="s">
        <v>3275</v>
      </c>
      <c r="D39" s="200" t="s">
        <v>218</v>
      </c>
      <c r="E39" s="201">
        <v>8</v>
      </c>
      <c r="F39" s="193">
        <f t="shared" si="10"/>
        <v>0</v>
      </c>
      <c r="G39" s="193">
        <f t="shared" si="13"/>
        <v>0</v>
      </c>
      <c r="H39" s="172"/>
      <c r="I39" s="193">
        <f t="shared" si="14"/>
        <v>0</v>
      </c>
      <c r="J39" s="172"/>
      <c r="K39" s="186">
        <f t="shared" si="15"/>
        <v>0</v>
      </c>
      <c r="L39" s="187">
        <v>21</v>
      </c>
      <c r="M39" s="187">
        <f t="shared" si="12"/>
        <v>0</v>
      </c>
    </row>
    <row r="40" spans="1:13" outlineLevel="1">
      <c r="A40" s="197">
        <v>30</v>
      </c>
      <c r="B40" s="199" t="s">
        <v>3981</v>
      </c>
      <c r="C40" s="199" t="s">
        <v>3982</v>
      </c>
      <c r="D40" s="200"/>
      <c r="E40" s="201">
        <v>50</v>
      </c>
      <c r="F40" s="193">
        <f t="shared" si="10"/>
        <v>0</v>
      </c>
      <c r="G40" s="193">
        <f t="shared" si="13"/>
        <v>0</v>
      </c>
      <c r="H40" s="172"/>
      <c r="I40" s="193">
        <f t="shared" si="14"/>
        <v>0</v>
      </c>
      <c r="J40" s="172"/>
      <c r="K40" s="186">
        <f t="shared" si="15"/>
        <v>0</v>
      </c>
      <c r="L40" s="187">
        <v>21</v>
      </c>
      <c r="M40" s="187">
        <f t="shared" si="12"/>
        <v>0</v>
      </c>
    </row>
    <row r="41" spans="1:13" s="216" customFormat="1" ht="24" outlineLevel="1">
      <c r="A41" s="197">
        <v>31</v>
      </c>
      <c r="B41" s="199" t="s">
        <v>3277</v>
      </c>
      <c r="C41" s="199" t="s">
        <v>3278</v>
      </c>
      <c r="D41" s="200" t="s">
        <v>205</v>
      </c>
      <c r="E41" s="201">
        <v>29</v>
      </c>
      <c r="F41" s="193">
        <f t="shared" si="10"/>
        <v>0</v>
      </c>
      <c r="G41" s="193">
        <f t="shared" si="13"/>
        <v>0</v>
      </c>
      <c r="H41" s="172"/>
      <c r="I41" s="193">
        <f t="shared" si="14"/>
        <v>0</v>
      </c>
      <c r="J41" s="172"/>
      <c r="K41" s="186">
        <f t="shared" si="15"/>
        <v>0</v>
      </c>
      <c r="L41" s="187">
        <v>21</v>
      </c>
      <c r="M41" s="187">
        <f t="shared" si="12"/>
        <v>0</v>
      </c>
    </row>
    <row r="42" spans="1:13" ht="24" outlineLevel="1">
      <c r="A42" s="197">
        <v>32</v>
      </c>
      <c r="B42" s="199" t="s">
        <v>3279</v>
      </c>
      <c r="C42" s="199" t="s">
        <v>3280</v>
      </c>
      <c r="D42" s="200" t="s">
        <v>258</v>
      </c>
      <c r="E42" s="201">
        <v>2</v>
      </c>
      <c r="F42" s="193">
        <f t="shared" si="10"/>
        <v>0</v>
      </c>
      <c r="G42" s="193">
        <f t="shared" ref="G42:G43" si="16">ROUND(E42*F42,2)</f>
        <v>0</v>
      </c>
      <c r="H42" s="172"/>
      <c r="I42" s="193">
        <f>ROUND(E42*H42,2)</f>
        <v>0</v>
      </c>
      <c r="J42" s="172"/>
      <c r="K42" s="186">
        <f>ROUND(E42*J42,2)</f>
        <v>0</v>
      </c>
      <c r="L42" s="187">
        <v>21</v>
      </c>
      <c r="M42" s="187">
        <f t="shared" si="12"/>
        <v>0</v>
      </c>
    </row>
    <row r="43" spans="1:13" ht="24" outlineLevel="1">
      <c r="A43" s="197">
        <v>33</v>
      </c>
      <c r="B43" s="199" t="s">
        <v>3281</v>
      </c>
      <c r="C43" s="199" t="s">
        <v>3282</v>
      </c>
      <c r="D43" s="200" t="s">
        <v>218</v>
      </c>
      <c r="E43" s="201">
        <v>58</v>
      </c>
      <c r="F43" s="193">
        <f t="shared" si="10"/>
        <v>0</v>
      </c>
      <c r="G43" s="193">
        <f t="shared" si="16"/>
        <v>0</v>
      </c>
      <c r="H43" s="172"/>
      <c r="I43" s="193">
        <f t="shared" ref="I43" si="17">ROUND(E43*H43,2)</f>
        <v>0</v>
      </c>
      <c r="J43" s="172"/>
      <c r="K43" s="186">
        <f t="shared" ref="K43" si="18">ROUND(E43*J43,2)</f>
        <v>0</v>
      </c>
      <c r="L43" s="187">
        <v>21</v>
      </c>
      <c r="M43" s="187">
        <f t="shared" si="12"/>
        <v>0</v>
      </c>
    </row>
    <row r="44" spans="1:13" outlineLevel="1">
      <c r="A44" s="197">
        <v>34</v>
      </c>
      <c r="B44" s="198" t="s">
        <v>3283</v>
      </c>
      <c r="C44" s="199" t="s">
        <v>3284</v>
      </c>
      <c r="D44" s="200" t="s">
        <v>258</v>
      </c>
      <c r="E44" s="201">
        <v>2</v>
      </c>
      <c r="F44" s="193">
        <f t="shared" si="10"/>
        <v>0</v>
      </c>
      <c r="G44" s="202">
        <f t="shared" ref="G44" si="19">E44*F44</f>
        <v>0</v>
      </c>
      <c r="H44" s="172"/>
      <c r="I44" s="193">
        <f>ROUND(E44*H44,2)</f>
        <v>0</v>
      </c>
      <c r="J44" s="172"/>
      <c r="K44" s="186">
        <f>ROUND(E44*J44,2)</f>
        <v>0</v>
      </c>
      <c r="L44" s="187">
        <v>21</v>
      </c>
      <c r="M44" s="188">
        <f t="shared" si="12"/>
        <v>0</v>
      </c>
    </row>
    <row r="45" spans="1:13" ht="24" outlineLevel="1">
      <c r="A45" s="197">
        <v>35</v>
      </c>
      <c r="B45" s="199" t="s">
        <v>3285</v>
      </c>
      <c r="C45" s="199" t="s">
        <v>3286</v>
      </c>
      <c r="D45" s="200" t="s">
        <v>3287</v>
      </c>
      <c r="E45" s="201">
        <v>0.5</v>
      </c>
      <c r="F45" s="193">
        <f t="shared" si="10"/>
        <v>0</v>
      </c>
      <c r="G45" s="193">
        <f t="shared" ref="G45:G46" si="20">ROUND(E45*F45,2)</f>
        <v>0</v>
      </c>
      <c r="H45" s="172"/>
      <c r="I45" s="193">
        <f t="shared" ref="I45:I46" si="21">ROUND(E45*H45,2)</f>
        <v>0</v>
      </c>
      <c r="J45" s="172"/>
      <c r="K45" s="186">
        <f t="shared" ref="K45:K46" si="22">ROUND(E45*J45,2)</f>
        <v>0</v>
      </c>
      <c r="L45" s="187">
        <v>21</v>
      </c>
      <c r="M45" s="187">
        <f t="shared" si="12"/>
        <v>0</v>
      </c>
    </row>
    <row r="46" spans="1:13" outlineLevel="1">
      <c r="A46" s="197">
        <v>36</v>
      </c>
      <c r="B46" s="199" t="s">
        <v>3288</v>
      </c>
      <c r="C46" s="199" t="s">
        <v>3289</v>
      </c>
      <c r="D46" s="200" t="s">
        <v>193</v>
      </c>
      <c r="E46" s="201">
        <v>3</v>
      </c>
      <c r="F46" s="193">
        <f t="shared" si="10"/>
        <v>0</v>
      </c>
      <c r="G46" s="193">
        <f t="shared" si="20"/>
        <v>0</v>
      </c>
      <c r="H46" s="172"/>
      <c r="I46" s="193">
        <f t="shared" si="21"/>
        <v>0</v>
      </c>
      <c r="J46" s="172"/>
      <c r="K46" s="186">
        <f t="shared" si="22"/>
        <v>0</v>
      </c>
      <c r="L46" s="187">
        <v>21</v>
      </c>
      <c r="M46" s="187">
        <f t="shared" si="12"/>
        <v>0</v>
      </c>
    </row>
    <row r="47" spans="1:13">
      <c r="A47" s="203" t="s">
        <v>3232</v>
      </c>
      <c r="B47" s="204" t="s">
        <v>3290</v>
      </c>
      <c r="C47" s="205" t="s">
        <v>401</v>
      </c>
      <c r="D47" s="206"/>
      <c r="E47" s="207"/>
      <c r="F47" s="208"/>
      <c r="G47" s="208">
        <f>SUM(G48:G53)</f>
        <v>0</v>
      </c>
      <c r="H47" s="208"/>
      <c r="I47" s="194">
        <f>SUM(I48:I53)</f>
        <v>0</v>
      </c>
      <c r="J47" s="208"/>
      <c r="K47" s="189">
        <f>SUM(K48:K53)</f>
        <v>0</v>
      </c>
      <c r="L47" s="190"/>
      <c r="M47" s="190">
        <f>SUM(M48:M53)</f>
        <v>0</v>
      </c>
    </row>
    <row r="48" spans="1:13" outlineLevel="1">
      <c r="A48" s="197">
        <v>37</v>
      </c>
      <c r="B48" s="198" t="s">
        <v>3291</v>
      </c>
      <c r="C48" s="199" t="s">
        <v>3292</v>
      </c>
      <c r="D48" s="209" t="s">
        <v>3293</v>
      </c>
      <c r="E48" s="201">
        <v>1</v>
      </c>
      <c r="F48" s="202">
        <f t="shared" ref="F48:F53" si="23">H48+J48</f>
        <v>0</v>
      </c>
      <c r="G48" s="202">
        <f t="shared" ref="G48:G53" si="24">E48*F48</f>
        <v>0</v>
      </c>
      <c r="H48" s="173"/>
      <c r="I48" s="195">
        <f t="shared" ref="I48:I50" si="25">ROUND(E48*H48,2)</f>
        <v>0</v>
      </c>
      <c r="J48" s="174"/>
      <c r="K48" s="191">
        <f t="shared" ref="K48:K51" si="26">ROUND(E48*J48,2)</f>
        <v>0</v>
      </c>
      <c r="L48" s="188">
        <v>21</v>
      </c>
      <c r="M48" s="188">
        <f t="shared" ref="M48:M53" si="27">G48*(1+L48/100)</f>
        <v>0</v>
      </c>
    </row>
    <row r="49" spans="1:14" outlineLevel="1">
      <c r="A49" s="197">
        <v>38</v>
      </c>
      <c r="B49" s="198" t="s">
        <v>3294</v>
      </c>
      <c r="C49" s="199" t="s">
        <v>3295</v>
      </c>
      <c r="D49" s="209" t="s">
        <v>3293</v>
      </c>
      <c r="E49" s="201">
        <v>1</v>
      </c>
      <c r="F49" s="202">
        <f t="shared" si="23"/>
        <v>0</v>
      </c>
      <c r="G49" s="202">
        <f t="shared" si="24"/>
        <v>0</v>
      </c>
      <c r="H49" s="173"/>
      <c r="I49" s="195">
        <f t="shared" si="25"/>
        <v>0</v>
      </c>
      <c r="J49" s="174"/>
      <c r="K49" s="191">
        <f t="shared" si="26"/>
        <v>0</v>
      </c>
      <c r="L49" s="188">
        <v>21</v>
      </c>
      <c r="M49" s="188">
        <f t="shared" si="27"/>
        <v>0</v>
      </c>
    </row>
    <row r="50" spans="1:14" outlineLevel="1">
      <c r="A50" s="197">
        <v>39</v>
      </c>
      <c r="B50" s="210" t="s">
        <v>3298</v>
      </c>
      <c r="C50" s="211" t="s">
        <v>3299</v>
      </c>
      <c r="D50" s="212" t="s">
        <v>3293</v>
      </c>
      <c r="E50" s="201">
        <v>1</v>
      </c>
      <c r="F50" s="213">
        <f t="shared" si="23"/>
        <v>0</v>
      </c>
      <c r="G50" s="202">
        <f t="shared" si="24"/>
        <v>0</v>
      </c>
      <c r="H50" s="175"/>
      <c r="I50" s="196">
        <f t="shared" si="25"/>
        <v>0</v>
      </c>
      <c r="J50" s="176"/>
      <c r="K50" s="192">
        <f t="shared" si="26"/>
        <v>0</v>
      </c>
      <c r="L50" s="188">
        <v>21</v>
      </c>
      <c r="M50" s="188">
        <f t="shared" si="27"/>
        <v>0</v>
      </c>
    </row>
    <row r="51" spans="1:14" outlineLevel="1">
      <c r="A51" s="197">
        <v>40</v>
      </c>
      <c r="B51" s="198" t="s">
        <v>3304</v>
      </c>
      <c r="C51" s="199" t="s">
        <v>3305</v>
      </c>
      <c r="D51" s="200" t="s">
        <v>445</v>
      </c>
      <c r="E51" s="201">
        <v>1</v>
      </c>
      <c r="F51" s="193">
        <f t="shared" si="23"/>
        <v>0</v>
      </c>
      <c r="G51" s="202">
        <f t="shared" si="24"/>
        <v>0</v>
      </c>
      <c r="H51" s="175"/>
      <c r="I51" s="193">
        <f>ROUND(E51*H51,2)</f>
        <v>0</v>
      </c>
      <c r="J51" s="172"/>
      <c r="K51" s="186">
        <f t="shared" si="26"/>
        <v>0</v>
      </c>
      <c r="L51" s="187">
        <v>21</v>
      </c>
      <c r="M51" s="187">
        <f t="shared" si="27"/>
        <v>0</v>
      </c>
    </row>
    <row r="52" spans="1:14" outlineLevel="1">
      <c r="A52" s="197">
        <v>41</v>
      </c>
      <c r="B52" s="198" t="s">
        <v>3306</v>
      </c>
      <c r="C52" s="199" t="s">
        <v>3307</v>
      </c>
      <c r="D52" s="200" t="s">
        <v>3293</v>
      </c>
      <c r="E52" s="201">
        <v>1</v>
      </c>
      <c r="F52" s="193">
        <f t="shared" si="23"/>
        <v>0</v>
      </c>
      <c r="G52" s="202">
        <f t="shared" si="24"/>
        <v>0</v>
      </c>
      <c r="H52" s="172"/>
      <c r="I52" s="193">
        <f>ROUND(E52*H52,2)</f>
        <v>0</v>
      </c>
      <c r="J52" s="172"/>
      <c r="K52" s="186">
        <f>ROUND(E52*J52,2)</f>
        <v>0</v>
      </c>
      <c r="L52" s="187">
        <v>21</v>
      </c>
      <c r="M52" s="187">
        <f t="shared" si="27"/>
        <v>0</v>
      </c>
    </row>
    <row r="53" spans="1:14" outlineLevel="1">
      <c r="A53" s="197">
        <v>42</v>
      </c>
      <c r="B53" s="198" t="s">
        <v>3308</v>
      </c>
      <c r="C53" s="199" t="s">
        <v>3309</v>
      </c>
      <c r="D53" s="200" t="s">
        <v>3293</v>
      </c>
      <c r="E53" s="201">
        <v>5</v>
      </c>
      <c r="F53" s="193">
        <f t="shared" si="23"/>
        <v>0</v>
      </c>
      <c r="G53" s="202">
        <f t="shared" si="24"/>
        <v>0</v>
      </c>
      <c r="H53" s="172"/>
      <c r="I53" s="193">
        <f>ROUND(E53*H53,2)</f>
        <v>0</v>
      </c>
      <c r="J53" s="172"/>
      <c r="K53" s="186">
        <f>ROUND(E53*J53,2)</f>
        <v>0</v>
      </c>
      <c r="L53" s="187">
        <v>21</v>
      </c>
      <c r="M53" s="187">
        <f t="shared" si="27"/>
        <v>0</v>
      </c>
    </row>
    <row r="54" spans="1:14">
      <c r="A54" s="203" t="s">
        <v>3232</v>
      </c>
      <c r="B54" s="204" t="s">
        <v>3310</v>
      </c>
      <c r="C54" s="205" t="s">
        <v>3311</v>
      </c>
      <c r="D54" s="206"/>
      <c r="E54" s="207"/>
      <c r="F54" s="208"/>
      <c r="G54" s="208">
        <f>SUM(G55:G60)</f>
        <v>0</v>
      </c>
      <c r="H54" s="208"/>
      <c r="I54" s="194">
        <f>SUM(I55:I60)</f>
        <v>0</v>
      </c>
      <c r="J54" s="208"/>
      <c r="K54" s="189">
        <f>SUM(K55:K60)</f>
        <v>0</v>
      </c>
      <c r="L54" s="190"/>
      <c r="M54" s="190">
        <f>SUM(M55:M60)</f>
        <v>0</v>
      </c>
    </row>
    <row r="55" spans="1:14" outlineLevel="1">
      <c r="A55" s="214">
        <v>43</v>
      </c>
      <c r="B55" s="198" t="s">
        <v>3312</v>
      </c>
      <c r="C55" s="199" t="s">
        <v>3313</v>
      </c>
      <c r="D55" s="200" t="s">
        <v>3293</v>
      </c>
      <c r="E55" s="201">
        <v>1</v>
      </c>
      <c r="F55" s="193">
        <f>H55+J55</f>
        <v>0</v>
      </c>
      <c r="G55" s="202">
        <f t="shared" ref="G55:G60" si="28">E55*F55</f>
        <v>0</v>
      </c>
      <c r="H55" s="172"/>
      <c r="I55" s="193">
        <f>ROUND(E55*H55,2)</f>
        <v>0</v>
      </c>
      <c r="J55" s="172"/>
      <c r="K55" s="191">
        <f t="shared" ref="K55:K60" si="29">ROUND(E55*J55,2)</f>
        <v>0</v>
      </c>
      <c r="L55" s="187">
        <v>21</v>
      </c>
      <c r="M55" s="187">
        <f>G55*(1+L55/100)</f>
        <v>0</v>
      </c>
    </row>
    <row r="56" spans="1:14" outlineLevel="1">
      <c r="A56" s="214">
        <v>44</v>
      </c>
      <c r="B56" s="198" t="s">
        <v>3847</v>
      </c>
      <c r="C56" s="199" t="s">
        <v>3848</v>
      </c>
      <c r="D56" s="200" t="s">
        <v>3293</v>
      </c>
      <c r="E56" s="201">
        <v>1</v>
      </c>
      <c r="F56" s="193">
        <f>H56+J56</f>
        <v>0</v>
      </c>
      <c r="G56" s="202">
        <f t="shared" si="28"/>
        <v>0</v>
      </c>
      <c r="H56" s="172"/>
      <c r="I56" s="193">
        <f>ROUND(E56*H56,2)</f>
        <v>0</v>
      </c>
      <c r="J56" s="172"/>
      <c r="K56" s="191">
        <f t="shared" si="29"/>
        <v>0</v>
      </c>
      <c r="L56" s="187">
        <v>21</v>
      </c>
      <c r="M56" s="187">
        <f>G56*(1+L56/100)</f>
        <v>0</v>
      </c>
    </row>
    <row r="57" spans="1:14" outlineLevel="1">
      <c r="A57" s="214">
        <v>45</v>
      </c>
      <c r="B57" s="198"/>
      <c r="C57" s="199" t="s">
        <v>3300</v>
      </c>
      <c r="D57" s="200" t="s">
        <v>393</v>
      </c>
      <c r="E57" s="201">
        <v>1</v>
      </c>
      <c r="F57" s="193">
        <f>H57+J57</f>
        <v>0</v>
      </c>
      <c r="G57" s="202">
        <f>ROUND(E57*F57,2)</f>
        <v>0</v>
      </c>
      <c r="H57" s="175"/>
      <c r="I57" s="193">
        <f t="shared" ref="I57:I60" si="30">ROUND(E57*H57,2)</f>
        <v>0</v>
      </c>
      <c r="J57" s="172"/>
      <c r="K57" s="186">
        <f t="shared" si="29"/>
        <v>0</v>
      </c>
      <c r="L57" s="187">
        <v>21</v>
      </c>
      <c r="M57" s="187">
        <f t="shared" ref="M57:M60" si="31">G57*(1+L57/100)</f>
        <v>0</v>
      </c>
    </row>
    <row r="58" spans="1:14" outlineLevel="1">
      <c r="A58" s="214">
        <v>46</v>
      </c>
      <c r="B58" s="198"/>
      <c r="C58" s="199" t="s">
        <v>3301</v>
      </c>
      <c r="D58" s="200" t="s">
        <v>393</v>
      </c>
      <c r="E58" s="201">
        <v>1</v>
      </c>
      <c r="F58" s="193">
        <f t="shared" ref="F58:F60" si="32">H58+J58</f>
        <v>0</v>
      </c>
      <c r="G58" s="202">
        <f t="shared" ref="G58:G59" si="33">ROUND(E58*F58,2)</f>
        <v>0</v>
      </c>
      <c r="H58" s="175"/>
      <c r="I58" s="193">
        <f t="shared" si="30"/>
        <v>0</v>
      </c>
      <c r="J58" s="172"/>
      <c r="K58" s="186">
        <f t="shared" si="29"/>
        <v>0</v>
      </c>
      <c r="L58" s="187">
        <v>21</v>
      </c>
      <c r="M58" s="187">
        <f t="shared" si="31"/>
        <v>0</v>
      </c>
    </row>
    <row r="59" spans="1:14" outlineLevel="1">
      <c r="A59" s="214">
        <v>47</v>
      </c>
      <c r="B59" s="198" t="s">
        <v>3302</v>
      </c>
      <c r="C59" s="199" t="s">
        <v>3303</v>
      </c>
      <c r="D59" s="200" t="s">
        <v>393</v>
      </c>
      <c r="E59" s="201">
        <v>1</v>
      </c>
      <c r="F59" s="193">
        <f t="shared" si="32"/>
        <v>0</v>
      </c>
      <c r="G59" s="202">
        <f t="shared" si="33"/>
        <v>0</v>
      </c>
      <c r="H59" s="175"/>
      <c r="I59" s="193">
        <f t="shared" si="30"/>
        <v>0</v>
      </c>
      <c r="J59" s="172"/>
      <c r="K59" s="186">
        <f t="shared" si="29"/>
        <v>0</v>
      </c>
      <c r="L59" s="187">
        <v>21</v>
      </c>
      <c r="M59" s="187">
        <f t="shared" si="31"/>
        <v>0</v>
      </c>
    </row>
    <row r="60" spans="1:14" outlineLevel="1">
      <c r="A60" s="214">
        <v>48</v>
      </c>
      <c r="B60" s="210" t="s">
        <v>964</v>
      </c>
      <c r="C60" s="211" t="s">
        <v>3314</v>
      </c>
      <c r="D60" s="212" t="s">
        <v>3293</v>
      </c>
      <c r="E60" s="215">
        <v>1</v>
      </c>
      <c r="F60" s="213">
        <f t="shared" si="32"/>
        <v>0</v>
      </c>
      <c r="G60" s="213">
        <f t="shared" si="28"/>
        <v>0</v>
      </c>
      <c r="H60" s="175"/>
      <c r="I60" s="196">
        <f t="shared" si="30"/>
        <v>0</v>
      </c>
      <c r="J60" s="176"/>
      <c r="K60" s="192">
        <f t="shared" si="29"/>
        <v>0</v>
      </c>
      <c r="L60" s="188">
        <v>21</v>
      </c>
      <c r="M60" s="188">
        <f t="shared" si="31"/>
        <v>0</v>
      </c>
      <c r="N60" s="185"/>
    </row>
    <row r="61" spans="1:14">
      <c r="A61" s="177"/>
      <c r="B61" s="178"/>
      <c r="C61" s="179"/>
      <c r="D61" s="180"/>
      <c r="E61" s="177"/>
      <c r="F61" s="177"/>
      <c r="G61" s="177"/>
      <c r="H61" s="177"/>
      <c r="I61" s="177"/>
      <c r="J61" s="177"/>
      <c r="K61" s="177"/>
      <c r="L61" s="177"/>
      <c r="M61" s="177"/>
    </row>
    <row r="62" spans="1:14">
      <c r="A62" s="665" t="s">
        <v>3226</v>
      </c>
      <c r="B62" s="666"/>
      <c r="C62" s="666"/>
      <c r="D62" s="666"/>
      <c r="E62" s="666"/>
      <c r="F62" s="667"/>
      <c r="G62" s="182">
        <f>G8+G32+G47+G54</f>
        <v>0</v>
      </c>
    </row>
    <row r="63" spans="1:14">
      <c r="D63" s="184"/>
      <c r="G63" s="185"/>
    </row>
    <row r="64" spans="1:14">
      <c r="A64" s="668" t="s">
        <v>3315</v>
      </c>
      <c r="B64" s="668"/>
      <c r="C64" s="669"/>
      <c r="D64" s="180"/>
      <c r="E64" s="177"/>
      <c r="F64" s="177"/>
      <c r="G64" s="177"/>
      <c r="H64" s="177"/>
      <c r="I64" s="177"/>
      <c r="J64" s="177"/>
      <c r="K64" s="177"/>
    </row>
    <row r="65" spans="1:11">
      <c r="A65" s="658" t="s">
        <v>3316</v>
      </c>
      <c r="B65" s="658"/>
      <c r="C65" s="658"/>
      <c r="D65" s="658"/>
      <c r="E65" s="658"/>
      <c r="F65" s="658"/>
      <c r="G65" s="658"/>
      <c r="H65" s="658"/>
      <c r="I65" s="658"/>
      <c r="J65" s="658"/>
      <c r="K65" s="658"/>
    </row>
    <row r="66" spans="1:11">
      <c r="A66" s="658"/>
      <c r="B66" s="658"/>
      <c r="C66" s="658"/>
      <c r="D66" s="658"/>
      <c r="E66" s="658"/>
      <c r="F66" s="658"/>
      <c r="G66" s="658"/>
      <c r="H66" s="658"/>
      <c r="I66" s="658"/>
      <c r="J66" s="658"/>
      <c r="K66" s="658"/>
    </row>
    <row r="67" spans="1:11">
      <c r="A67" s="658"/>
      <c r="B67" s="658"/>
      <c r="C67" s="658"/>
      <c r="D67" s="658"/>
      <c r="E67" s="658"/>
      <c r="F67" s="658"/>
      <c r="G67" s="658"/>
      <c r="H67" s="658"/>
      <c r="I67" s="658"/>
      <c r="J67" s="658"/>
      <c r="K67" s="658"/>
    </row>
    <row r="68" spans="1:11">
      <c r="A68" s="658"/>
      <c r="B68" s="658"/>
      <c r="C68" s="658"/>
      <c r="D68" s="658"/>
      <c r="E68" s="658"/>
      <c r="F68" s="658"/>
      <c r="G68" s="658"/>
      <c r="H68" s="658"/>
      <c r="I68" s="658"/>
      <c r="J68" s="658"/>
      <c r="K68" s="658"/>
    </row>
    <row r="69" spans="1:11">
      <c r="A69" s="658"/>
      <c r="B69" s="658"/>
      <c r="C69" s="658"/>
      <c r="D69" s="658"/>
      <c r="E69" s="658"/>
      <c r="F69" s="658"/>
      <c r="G69" s="658"/>
      <c r="H69" s="658"/>
      <c r="I69" s="658"/>
      <c r="J69" s="658"/>
      <c r="K69" s="658"/>
    </row>
    <row r="70" spans="1:11">
      <c r="A70" s="658"/>
      <c r="B70" s="658"/>
      <c r="C70" s="658"/>
      <c r="D70" s="658"/>
      <c r="E70" s="658"/>
      <c r="F70" s="658"/>
      <c r="G70" s="658"/>
      <c r="H70" s="658"/>
      <c r="I70" s="658"/>
      <c r="J70" s="658"/>
      <c r="K70" s="658"/>
    </row>
    <row r="71" spans="1:11">
      <c r="A71" s="658"/>
      <c r="B71" s="658"/>
      <c r="C71" s="658"/>
      <c r="D71" s="658"/>
      <c r="E71" s="658"/>
      <c r="F71" s="658"/>
      <c r="G71" s="658"/>
      <c r="H71" s="658"/>
      <c r="I71" s="658"/>
      <c r="J71" s="658"/>
      <c r="K71" s="658"/>
    </row>
    <row r="72" spans="1:11">
      <c r="A72" s="658"/>
      <c r="B72" s="658"/>
      <c r="C72" s="658"/>
      <c r="D72" s="658"/>
      <c r="E72" s="658"/>
      <c r="F72" s="658"/>
      <c r="G72" s="658"/>
      <c r="H72" s="658"/>
      <c r="I72" s="658"/>
      <c r="J72" s="658"/>
      <c r="K72" s="658"/>
    </row>
    <row r="73" spans="1:11">
      <c r="A73" s="658"/>
      <c r="B73" s="658"/>
      <c r="C73" s="658"/>
      <c r="D73" s="658"/>
      <c r="E73" s="658"/>
      <c r="F73" s="658"/>
      <c r="G73" s="658"/>
      <c r="H73" s="658"/>
      <c r="I73" s="658"/>
      <c r="J73" s="658"/>
      <c r="K73" s="658"/>
    </row>
    <row r="74" spans="1:11">
      <c r="A74" s="658"/>
      <c r="B74" s="658"/>
      <c r="C74" s="658"/>
      <c r="D74" s="658"/>
      <c r="E74" s="658"/>
      <c r="F74" s="658"/>
      <c r="G74" s="658"/>
      <c r="H74" s="658"/>
      <c r="I74" s="658"/>
      <c r="J74" s="658"/>
      <c r="K74" s="658"/>
    </row>
    <row r="75" spans="1:11">
      <c r="A75" s="658"/>
      <c r="B75" s="658"/>
      <c r="C75" s="658"/>
      <c r="D75" s="658"/>
      <c r="E75" s="658"/>
      <c r="F75" s="658"/>
      <c r="G75" s="658"/>
      <c r="H75" s="658"/>
      <c r="I75" s="658"/>
      <c r="J75" s="658"/>
      <c r="K75" s="658"/>
    </row>
    <row r="76" spans="1:11" ht="92.25" customHeight="1">
      <c r="A76" s="658"/>
      <c r="B76" s="658"/>
      <c r="C76" s="658"/>
      <c r="D76" s="658"/>
      <c r="E76" s="658"/>
      <c r="F76" s="658"/>
      <c r="G76" s="658"/>
      <c r="H76" s="658"/>
      <c r="I76" s="658"/>
      <c r="J76" s="658"/>
      <c r="K76" s="658"/>
    </row>
    <row r="77" spans="1:11">
      <c r="D77" s="184"/>
    </row>
    <row r="78" spans="1:11">
      <c r="D78" s="184"/>
    </row>
    <row r="79" spans="1:11">
      <c r="D79" s="184"/>
    </row>
    <row r="80" spans="1:11">
      <c r="D80" s="184"/>
    </row>
    <row r="81" spans="4:4">
      <c r="D81" s="184"/>
    </row>
    <row r="82" spans="4:4">
      <c r="D82" s="184"/>
    </row>
    <row r="83" spans="4:4">
      <c r="D83" s="184"/>
    </row>
    <row r="84" spans="4:4">
      <c r="D84" s="184"/>
    </row>
    <row r="85" spans="4:4">
      <c r="D85" s="184"/>
    </row>
    <row r="86" spans="4:4">
      <c r="D86" s="184"/>
    </row>
    <row r="87" spans="4:4">
      <c r="D87" s="184"/>
    </row>
    <row r="88" spans="4:4">
      <c r="D88" s="184"/>
    </row>
    <row r="89" spans="4:4">
      <c r="D89" s="184"/>
    </row>
    <row r="90" spans="4:4">
      <c r="D90" s="184"/>
    </row>
    <row r="91" spans="4:4">
      <c r="D91" s="184"/>
    </row>
    <row r="92" spans="4:4">
      <c r="D92" s="184"/>
    </row>
    <row r="93" spans="4:4">
      <c r="D93" s="184"/>
    </row>
    <row r="94" spans="4:4">
      <c r="D94" s="184"/>
    </row>
    <row r="95" spans="4:4">
      <c r="D95" s="184"/>
    </row>
    <row r="96" spans="4:4">
      <c r="D96" s="184"/>
    </row>
    <row r="97" spans="4:4">
      <c r="D97" s="184"/>
    </row>
    <row r="98" spans="4:4">
      <c r="D98" s="184"/>
    </row>
    <row r="99" spans="4:4">
      <c r="D99" s="184"/>
    </row>
    <row r="100" spans="4:4">
      <c r="D100" s="184"/>
    </row>
    <row r="101" spans="4:4">
      <c r="D101" s="184"/>
    </row>
    <row r="102" spans="4:4">
      <c r="D102" s="184"/>
    </row>
    <row r="103" spans="4:4">
      <c r="D103" s="184"/>
    </row>
    <row r="104" spans="4:4">
      <c r="D104" s="184"/>
    </row>
    <row r="105" spans="4:4">
      <c r="D105" s="184"/>
    </row>
    <row r="106" spans="4:4">
      <c r="D106" s="184"/>
    </row>
    <row r="107" spans="4:4">
      <c r="D107" s="184"/>
    </row>
    <row r="108" spans="4:4">
      <c r="D108" s="184"/>
    </row>
    <row r="109" spans="4:4">
      <c r="D109" s="184"/>
    </row>
    <row r="110" spans="4:4">
      <c r="D110" s="184"/>
    </row>
    <row r="111" spans="4:4">
      <c r="D111" s="184"/>
    </row>
    <row r="112" spans="4:4">
      <c r="D112" s="184"/>
    </row>
    <row r="113" spans="4:4">
      <c r="D113" s="184"/>
    </row>
    <row r="114" spans="4:4">
      <c r="D114" s="184"/>
    </row>
    <row r="115" spans="4:4">
      <c r="D115" s="184"/>
    </row>
    <row r="116" spans="4:4">
      <c r="D116" s="184"/>
    </row>
    <row r="117" spans="4:4">
      <c r="D117" s="184"/>
    </row>
    <row r="118" spans="4:4">
      <c r="D118" s="184"/>
    </row>
    <row r="119" spans="4:4">
      <c r="D119" s="184"/>
    </row>
    <row r="120" spans="4:4">
      <c r="D120" s="184"/>
    </row>
    <row r="121" spans="4:4">
      <c r="D121" s="184"/>
    </row>
    <row r="122" spans="4:4">
      <c r="D122" s="184"/>
    </row>
    <row r="123" spans="4:4">
      <c r="D123" s="184"/>
    </row>
    <row r="124" spans="4:4">
      <c r="D124" s="184"/>
    </row>
    <row r="125" spans="4:4">
      <c r="D125" s="184"/>
    </row>
    <row r="126" spans="4:4">
      <c r="D126" s="184"/>
    </row>
    <row r="127" spans="4:4">
      <c r="D127" s="184"/>
    </row>
    <row r="128" spans="4:4">
      <c r="D128" s="184"/>
    </row>
    <row r="129" spans="4:4">
      <c r="D129" s="184"/>
    </row>
    <row r="130" spans="4:4">
      <c r="D130" s="184"/>
    </row>
    <row r="131" spans="4:4">
      <c r="D131" s="184"/>
    </row>
    <row r="132" spans="4:4">
      <c r="D132" s="184"/>
    </row>
    <row r="133" spans="4:4">
      <c r="D133" s="184"/>
    </row>
    <row r="134" spans="4:4">
      <c r="D134" s="184"/>
    </row>
    <row r="135" spans="4:4">
      <c r="D135" s="184"/>
    </row>
    <row r="136" spans="4:4">
      <c r="D136" s="184"/>
    </row>
    <row r="137" spans="4:4">
      <c r="D137" s="184"/>
    </row>
    <row r="138" spans="4:4">
      <c r="D138" s="184"/>
    </row>
    <row r="139" spans="4:4">
      <c r="D139" s="184"/>
    </row>
    <row r="140" spans="4:4">
      <c r="D140" s="184"/>
    </row>
    <row r="141" spans="4:4">
      <c r="D141" s="184"/>
    </row>
    <row r="142" spans="4:4">
      <c r="D142" s="184"/>
    </row>
    <row r="143" spans="4:4">
      <c r="D143" s="184"/>
    </row>
    <row r="144" spans="4:4">
      <c r="D144" s="184"/>
    </row>
    <row r="145" spans="4:4">
      <c r="D145" s="184"/>
    </row>
    <row r="146" spans="4:4">
      <c r="D146" s="184"/>
    </row>
    <row r="147" spans="4:4">
      <c r="D147" s="184"/>
    </row>
    <row r="148" spans="4:4">
      <c r="D148" s="184"/>
    </row>
    <row r="149" spans="4:4">
      <c r="D149" s="184"/>
    </row>
    <row r="150" spans="4:4">
      <c r="D150" s="184"/>
    </row>
    <row r="151" spans="4:4">
      <c r="D151" s="184"/>
    </row>
    <row r="152" spans="4:4">
      <c r="D152" s="184"/>
    </row>
    <row r="153" spans="4:4">
      <c r="D153" s="184"/>
    </row>
    <row r="154" spans="4:4">
      <c r="D154" s="184"/>
    </row>
    <row r="155" spans="4:4">
      <c r="D155" s="184"/>
    </row>
    <row r="156" spans="4:4">
      <c r="D156" s="184"/>
    </row>
    <row r="157" spans="4:4">
      <c r="D157" s="184"/>
    </row>
    <row r="158" spans="4:4">
      <c r="D158" s="184"/>
    </row>
    <row r="159" spans="4:4">
      <c r="D159" s="184"/>
    </row>
    <row r="160" spans="4:4">
      <c r="D160" s="184"/>
    </row>
    <row r="161" spans="4:4">
      <c r="D161" s="184"/>
    </row>
    <row r="162" spans="4:4">
      <c r="D162" s="184"/>
    </row>
    <row r="163" spans="4:4">
      <c r="D163" s="184"/>
    </row>
    <row r="164" spans="4:4">
      <c r="D164" s="184"/>
    </row>
    <row r="165" spans="4:4">
      <c r="D165" s="184"/>
    </row>
    <row r="166" spans="4:4">
      <c r="D166" s="184"/>
    </row>
    <row r="167" spans="4:4">
      <c r="D167" s="184"/>
    </row>
    <row r="168" spans="4:4">
      <c r="D168" s="184"/>
    </row>
    <row r="169" spans="4:4">
      <c r="D169" s="184"/>
    </row>
    <row r="170" spans="4:4">
      <c r="D170" s="184"/>
    </row>
    <row r="171" spans="4:4">
      <c r="D171" s="184"/>
    </row>
    <row r="172" spans="4:4">
      <c r="D172" s="184"/>
    </row>
    <row r="173" spans="4:4">
      <c r="D173" s="184"/>
    </row>
    <row r="174" spans="4:4">
      <c r="D174" s="184"/>
    </row>
    <row r="175" spans="4:4">
      <c r="D175" s="184"/>
    </row>
    <row r="176" spans="4:4">
      <c r="D176" s="184"/>
    </row>
    <row r="177" spans="4:4">
      <c r="D177" s="184"/>
    </row>
    <row r="178" spans="4:4">
      <c r="D178" s="184"/>
    </row>
    <row r="179" spans="4:4">
      <c r="D179" s="184"/>
    </row>
    <row r="180" spans="4:4">
      <c r="D180" s="184"/>
    </row>
    <row r="181" spans="4:4">
      <c r="D181" s="184"/>
    </row>
    <row r="182" spans="4:4">
      <c r="D182" s="184"/>
    </row>
    <row r="183" spans="4:4">
      <c r="D183" s="184"/>
    </row>
    <row r="184" spans="4:4">
      <c r="D184" s="184"/>
    </row>
    <row r="185" spans="4:4">
      <c r="D185" s="184"/>
    </row>
    <row r="186" spans="4:4">
      <c r="D186" s="184"/>
    </row>
    <row r="187" spans="4:4">
      <c r="D187" s="184"/>
    </row>
    <row r="188" spans="4:4">
      <c r="D188" s="184"/>
    </row>
    <row r="189" spans="4:4">
      <c r="D189" s="184"/>
    </row>
    <row r="190" spans="4:4">
      <c r="D190" s="184"/>
    </row>
    <row r="191" spans="4:4">
      <c r="D191" s="184"/>
    </row>
    <row r="192" spans="4:4">
      <c r="D192" s="184"/>
    </row>
    <row r="193" spans="4:4">
      <c r="D193" s="184"/>
    </row>
    <row r="194" spans="4:4">
      <c r="D194" s="184"/>
    </row>
    <row r="195" spans="4:4">
      <c r="D195" s="184"/>
    </row>
    <row r="196" spans="4:4">
      <c r="D196" s="184"/>
    </row>
    <row r="197" spans="4:4">
      <c r="D197" s="184"/>
    </row>
    <row r="198" spans="4:4">
      <c r="D198" s="184"/>
    </row>
    <row r="199" spans="4:4">
      <c r="D199" s="184"/>
    </row>
    <row r="200" spans="4:4">
      <c r="D200" s="184"/>
    </row>
    <row r="201" spans="4:4">
      <c r="D201" s="184"/>
    </row>
    <row r="202" spans="4:4">
      <c r="D202" s="184"/>
    </row>
    <row r="203" spans="4:4">
      <c r="D203" s="184"/>
    </row>
    <row r="204" spans="4:4">
      <c r="D204" s="184"/>
    </row>
    <row r="205" spans="4:4">
      <c r="D205" s="184"/>
    </row>
    <row r="206" spans="4:4">
      <c r="D206" s="184"/>
    </row>
    <row r="207" spans="4:4">
      <c r="D207" s="184"/>
    </row>
    <row r="208" spans="4:4">
      <c r="D208" s="184"/>
    </row>
    <row r="209" spans="4:4">
      <c r="D209" s="184"/>
    </row>
    <row r="210" spans="4:4">
      <c r="D210" s="184"/>
    </row>
    <row r="211" spans="4:4">
      <c r="D211" s="184"/>
    </row>
    <row r="212" spans="4:4">
      <c r="D212" s="184"/>
    </row>
    <row r="213" spans="4:4">
      <c r="D213" s="184"/>
    </row>
    <row r="214" spans="4:4">
      <c r="D214" s="184"/>
    </row>
    <row r="215" spans="4:4">
      <c r="D215" s="184"/>
    </row>
    <row r="216" spans="4:4">
      <c r="D216" s="184"/>
    </row>
    <row r="217" spans="4:4">
      <c r="D217" s="184"/>
    </row>
    <row r="218" spans="4:4">
      <c r="D218" s="184"/>
    </row>
    <row r="219" spans="4:4">
      <c r="D219" s="184"/>
    </row>
    <row r="220" spans="4:4">
      <c r="D220" s="184"/>
    </row>
    <row r="221" spans="4:4">
      <c r="D221" s="184"/>
    </row>
    <row r="222" spans="4:4">
      <c r="D222" s="184"/>
    </row>
    <row r="223" spans="4:4">
      <c r="D223" s="184"/>
    </row>
    <row r="224" spans="4:4">
      <c r="D224" s="184"/>
    </row>
    <row r="225" spans="4:4">
      <c r="D225" s="184"/>
    </row>
    <row r="226" spans="4:4">
      <c r="D226" s="184"/>
    </row>
    <row r="227" spans="4:4">
      <c r="D227" s="184"/>
    </row>
    <row r="228" spans="4:4">
      <c r="D228" s="184"/>
    </row>
    <row r="229" spans="4:4">
      <c r="D229" s="184"/>
    </row>
    <row r="230" spans="4:4">
      <c r="D230" s="184"/>
    </row>
    <row r="231" spans="4:4">
      <c r="D231" s="184"/>
    </row>
    <row r="232" spans="4:4">
      <c r="D232" s="184"/>
    </row>
    <row r="233" spans="4:4">
      <c r="D233" s="184"/>
    </row>
    <row r="234" spans="4:4">
      <c r="D234" s="184"/>
    </row>
    <row r="235" spans="4:4">
      <c r="D235" s="184"/>
    </row>
    <row r="236" spans="4:4">
      <c r="D236" s="184"/>
    </row>
    <row r="237" spans="4:4">
      <c r="D237" s="184"/>
    </row>
    <row r="238" spans="4:4">
      <c r="D238" s="184"/>
    </row>
    <row r="239" spans="4:4">
      <c r="D239" s="184"/>
    </row>
    <row r="240" spans="4:4">
      <c r="D240" s="184"/>
    </row>
    <row r="241" spans="4:4">
      <c r="D241" s="184"/>
    </row>
    <row r="242" spans="4:4">
      <c r="D242" s="184"/>
    </row>
    <row r="243" spans="4:4">
      <c r="D243" s="184"/>
    </row>
    <row r="244" spans="4:4">
      <c r="D244" s="184"/>
    </row>
    <row r="245" spans="4:4">
      <c r="D245" s="184"/>
    </row>
    <row r="246" spans="4:4">
      <c r="D246" s="184"/>
    </row>
    <row r="247" spans="4:4">
      <c r="D247" s="184"/>
    </row>
    <row r="248" spans="4:4">
      <c r="D248" s="184"/>
    </row>
    <row r="249" spans="4:4">
      <c r="D249" s="184"/>
    </row>
    <row r="250" spans="4:4">
      <c r="D250" s="184"/>
    </row>
    <row r="251" spans="4:4">
      <c r="D251" s="184"/>
    </row>
    <row r="252" spans="4:4">
      <c r="D252" s="184"/>
    </row>
    <row r="253" spans="4:4">
      <c r="D253" s="184"/>
    </row>
    <row r="254" spans="4:4">
      <c r="D254" s="184"/>
    </row>
    <row r="255" spans="4:4">
      <c r="D255" s="184"/>
    </row>
    <row r="256" spans="4:4">
      <c r="D256" s="184"/>
    </row>
    <row r="257" spans="4:4">
      <c r="D257" s="184"/>
    </row>
    <row r="258" spans="4:4">
      <c r="D258" s="184"/>
    </row>
    <row r="259" spans="4:4">
      <c r="D259" s="184"/>
    </row>
    <row r="260" spans="4:4">
      <c r="D260" s="184"/>
    </row>
    <row r="261" spans="4:4">
      <c r="D261" s="184"/>
    </row>
    <row r="262" spans="4:4">
      <c r="D262" s="184"/>
    </row>
    <row r="263" spans="4:4">
      <c r="D263" s="184"/>
    </row>
    <row r="264" spans="4:4">
      <c r="D264" s="184"/>
    </row>
    <row r="265" spans="4:4">
      <c r="D265" s="184"/>
    </row>
    <row r="266" spans="4:4">
      <c r="D266" s="184"/>
    </row>
    <row r="267" spans="4:4">
      <c r="D267" s="184"/>
    </row>
    <row r="268" spans="4:4">
      <c r="D268" s="184"/>
    </row>
    <row r="269" spans="4:4">
      <c r="D269" s="184"/>
    </row>
    <row r="270" spans="4:4">
      <c r="D270" s="184"/>
    </row>
    <row r="271" spans="4:4">
      <c r="D271" s="184"/>
    </row>
    <row r="272" spans="4:4">
      <c r="D272" s="184"/>
    </row>
    <row r="273" spans="4:4">
      <c r="D273" s="184"/>
    </row>
    <row r="274" spans="4:4">
      <c r="D274" s="184"/>
    </row>
    <row r="275" spans="4:4">
      <c r="D275" s="184"/>
    </row>
    <row r="276" spans="4:4">
      <c r="D276" s="184"/>
    </row>
    <row r="277" spans="4:4">
      <c r="D277" s="184"/>
    </row>
    <row r="278" spans="4:4">
      <c r="D278" s="184"/>
    </row>
    <row r="279" spans="4:4">
      <c r="D279" s="184"/>
    </row>
    <row r="280" spans="4:4">
      <c r="D280" s="184"/>
    </row>
    <row r="281" spans="4:4">
      <c r="D281" s="184"/>
    </row>
    <row r="282" spans="4:4">
      <c r="D282" s="184"/>
    </row>
    <row r="283" spans="4:4">
      <c r="D283" s="184"/>
    </row>
    <row r="284" spans="4:4">
      <c r="D284" s="184"/>
    </row>
    <row r="285" spans="4:4">
      <c r="D285" s="184"/>
    </row>
    <row r="286" spans="4:4">
      <c r="D286" s="184"/>
    </row>
    <row r="287" spans="4:4">
      <c r="D287" s="184"/>
    </row>
    <row r="288" spans="4:4">
      <c r="D288" s="184"/>
    </row>
    <row r="289" spans="4:4">
      <c r="D289" s="184"/>
    </row>
    <row r="290" spans="4:4">
      <c r="D290" s="184"/>
    </row>
    <row r="291" spans="4:4">
      <c r="D291" s="184"/>
    </row>
    <row r="292" spans="4:4">
      <c r="D292" s="184"/>
    </row>
    <row r="293" spans="4:4">
      <c r="D293" s="184"/>
    </row>
    <row r="294" spans="4:4">
      <c r="D294" s="184"/>
    </row>
    <row r="295" spans="4:4">
      <c r="D295" s="184"/>
    </row>
    <row r="296" spans="4:4">
      <c r="D296" s="184"/>
    </row>
    <row r="297" spans="4:4">
      <c r="D297" s="184"/>
    </row>
    <row r="298" spans="4:4">
      <c r="D298" s="184"/>
    </row>
    <row r="299" spans="4:4">
      <c r="D299" s="184"/>
    </row>
    <row r="300" spans="4:4">
      <c r="D300" s="184"/>
    </row>
    <row r="301" spans="4:4">
      <c r="D301" s="184"/>
    </row>
    <row r="302" spans="4:4">
      <c r="D302" s="184"/>
    </row>
    <row r="303" spans="4:4">
      <c r="D303" s="184"/>
    </row>
    <row r="304" spans="4:4">
      <c r="D304" s="184"/>
    </row>
    <row r="305" spans="4:4">
      <c r="D305" s="184"/>
    </row>
    <row r="306" spans="4:4">
      <c r="D306" s="184"/>
    </row>
    <row r="307" spans="4:4">
      <c r="D307" s="184"/>
    </row>
    <row r="308" spans="4:4">
      <c r="D308" s="184"/>
    </row>
    <row r="309" spans="4:4">
      <c r="D309" s="184"/>
    </row>
    <row r="310" spans="4:4">
      <c r="D310" s="184"/>
    </row>
    <row r="311" spans="4:4">
      <c r="D311" s="184"/>
    </row>
    <row r="312" spans="4:4">
      <c r="D312" s="184"/>
    </row>
    <row r="313" spans="4:4">
      <c r="D313" s="184"/>
    </row>
    <row r="314" spans="4:4">
      <c r="D314" s="184"/>
    </row>
    <row r="315" spans="4:4">
      <c r="D315" s="184"/>
    </row>
    <row r="316" spans="4:4">
      <c r="D316" s="184"/>
    </row>
    <row r="317" spans="4:4">
      <c r="D317" s="184"/>
    </row>
    <row r="318" spans="4:4">
      <c r="D318" s="184"/>
    </row>
    <row r="319" spans="4:4">
      <c r="D319" s="184"/>
    </row>
    <row r="320" spans="4:4">
      <c r="D320" s="184"/>
    </row>
    <row r="321" spans="4:4">
      <c r="D321" s="184"/>
    </row>
    <row r="322" spans="4:4">
      <c r="D322" s="184"/>
    </row>
    <row r="323" spans="4:4">
      <c r="D323" s="184"/>
    </row>
    <row r="324" spans="4:4">
      <c r="D324" s="184"/>
    </row>
    <row r="325" spans="4:4">
      <c r="D325" s="184"/>
    </row>
    <row r="326" spans="4:4">
      <c r="D326" s="184"/>
    </row>
    <row r="327" spans="4:4">
      <c r="D327" s="184"/>
    </row>
    <row r="328" spans="4:4">
      <c r="D328" s="184"/>
    </row>
    <row r="329" spans="4:4">
      <c r="D329" s="184"/>
    </row>
    <row r="330" spans="4:4">
      <c r="D330" s="184"/>
    </row>
    <row r="331" spans="4:4">
      <c r="D331" s="184"/>
    </row>
    <row r="332" spans="4:4">
      <c r="D332" s="184"/>
    </row>
    <row r="333" spans="4:4">
      <c r="D333" s="184"/>
    </row>
    <row r="334" spans="4:4">
      <c r="D334" s="184"/>
    </row>
    <row r="335" spans="4:4">
      <c r="D335" s="184"/>
    </row>
    <row r="336" spans="4:4">
      <c r="D336" s="184"/>
    </row>
    <row r="337" spans="4:4">
      <c r="D337" s="184"/>
    </row>
    <row r="338" spans="4:4">
      <c r="D338" s="184"/>
    </row>
    <row r="339" spans="4:4">
      <c r="D339" s="184"/>
    </row>
    <row r="340" spans="4:4">
      <c r="D340" s="184"/>
    </row>
    <row r="341" spans="4:4">
      <c r="D341" s="184"/>
    </row>
    <row r="342" spans="4:4">
      <c r="D342" s="184"/>
    </row>
    <row r="343" spans="4:4">
      <c r="D343" s="184"/>
    </row>
    <row r="344" spans="4:4">
      <c r="D344" s="184"/>
    </row>
    <row r="345" spans="4:4">
      <c r="D345" s="184"/>
    </row>
    <row r="346" spans="4:4">
      <c r="D346" s="184"/>
    </row>
    <row r="347" spans="4:4">
      <c r="D347" s="184"/>
    </row>
    <row r="348" spans="4:4">
      <c r="D348" s="184"/>
    </row>
    <row r="349" spans="4:4">
      <c r="D349" s="184"/>
    </row>
    <row r="350" spans="4:4">
      <c r="D350" s="184"/>
    </row>
    <row r="351" spans="4:4">
      <c r="D351" s="184"/>
    </row>
    <row r="352" spans="4:4">
      <c r="D352" s="184"/>
    </row>
    <row r="353" spans="4:4">
      <c r="D353" s="184"/>
    </row>
    <row r="354" spans="4:4">
      <c r="D354" s="184"/>
    </row>
    <row r="355" spans="4:4">
      <c r="D355" s="184"/>
    </row>
    <row r="356" spans="4:4">
      <c r="D356" s="184"/>
    </row>
    <row r="357" spans="4:4">
      <c r="D357" s="184"/>
    </row>
    <row r="358" spans="4:4">
      <c r="D358" s="184"/>
    </row>
    <row r="359" spans="4:4">
      <c r="D359" s="184"/>
    </row>
    <row r="360" spans="4:4">
      <c r="D360" s="184"/>
    </row>
    <row r="361" spans="4:4">
      <c r="D361" s="184"/>
    </row>
    <row r="362" spans="4:4">
      <c r="D362" s="184"/>
    </row>
    <row r="363" spans="4:4">
      <c r="D363" s="184"/>
    </row>
    <row r="364" spans="4:4">
      <c r="D364" s="184"/>
    </row>
    <row r="365" spans="4:4">
      <c r="D365" s="184"/>
    </row>
    <row r="366" spans="4:4">
      <c r="D366" s="184"/>
    </row>
    <row r="367" spans="4:4">
      <c r="D367" s="184"/>
    </row>
    <row r="368" spans="4:4">
      <c r="D368" s="184"/>
    </row>
    <row r="369" spans="4:4">
      <c r="D369" s="184"/>
    </row>
    <row r="370" spans="4:4">
      <c r="D370" s="184"/>
    </row>
    <row r="371" spans="4:4">
      <c r="D371" s="184"/>
    </row>
    <row r="372" spans="4:4">
      <c r="D372" s="184"/>
    </row>
    <row r="373" spans="4:4">
      <c r="D373" s="184"/>
    </row>
    <row r="374" spans="4:4">
      <c r="D374" s="184"/>
    </row>
    <row r="375" spans="4:4">
      <c r="D375" s="184"/>
    </row>
    <row r="376" spans="4:4">
      <c r="D376" s="184"/>
    </row>
    <row r="377" spans="4:4">
      <c r="D377" s="184"/>
    </row>
    <row r="378" spans="4:4">
      <c r="D378" s="184"/>
    </row>
    <row r="379" spans="4:4">
      <c r="D379" s="184"/>
    </row>
    <row r="380" spans="4:4">
      <c r="D380" s="184"/>
    </row>
    <row r="381" spans="4:4">
      <c r="D381" s="184"/>
    </row>
    <row r="382" spans="4:4">
      <c r="D382" s="184"/>
    </row>
    <row r="383" spans="4:4">
      <c r="D383" s="184"/>
    </row>
    <row r="384" spans="4:4">
      <c r="D384" s="184"/>
    </row>
    <row r="385" spans="4:4">
      <c r="D385" s="184"/>
    </row>
    <row r="386" spans="4:4">
      <c r="D386" s="184"/>
    </row>
    <row r="387" spans="4:4">
      <c r="D387" s="184"/>
    </row>
    <row r="388" spans="4:4">
      <c r="D388" s="184"/>
    </row>
    <row r="389" spans="4:4">
      <c r="D389" s="184"/>
    </row>
    <row r="390" spans="4:4">
      <c r="D390" s="184"/>
    </row>
    <row r="391" spans="4:4">
      <c r="D391" s="184"/>
    </row>
    <row r="392" spans="4:4">
      <c r="D392" s="184"/>
    </row>
    <row r="393" spans="4:4">
      <c r="D393" s="184"/>
    </row>
    <row r="394" spans="4:4">
      <c r="D394" s="184"/>
    </row>
    <row r="395" spans="4:4">
      <c r="D395" s="184"/>
    </row>
    <row r="396" spans="4:4">
      <c r="D396" s="184"/>
    </row>
    <row r="397" spans="4:4">
      <c r="D397" s="184"/>
    </row>
    <row r="398" spans="4:4">
      <c r="D398" s="184"/>
    </row>
    <row r="399" spans="4:4">
      <c r="D399" s="184"/>
    </row>
    <row r="400" spans="4:4">
      <c r="D400" s="184"/>
    </row>
    <row r="401" spans="4:4">
      <c r="D401" s="184"/>
    </row>
    <row r="402" spans="4:4">
      <c r="D402" s="184"/>
    </row>
    <row r="403" spans="4:4">
      <c r="D403" s="184"/>
    </row>
    <row r="404" spans="4:4">
      <c r="D404" s="184"/>
    </row>
    <row r="405" spans="4:4">
      <c r="D405" s="184"/>
    </row>
    <row r="406" spans="4:4">
      <c r="D406" s="184"/>
    </row>
    <row r="407" spans="4:4">
      <c r="D407" s="184"/>
    </row>
    <row r="408" spans="4:4">
      <c r="D408" s="184"/>
    </row>
    <row r="409" spans="4:4">
      <c r="D409" s="184"/>
    </row>
    <row r="410" spans="4:4">
      <c r="D410" s="184"/>
    </row>
    <row r="411" spans="4:4">
      <c r="D411" s="184"/>
    </row>
    <row r="412" spans="4:4">
      <c r="D412" s="184"/>
    </row>
    <row r="413" spans="4:4">
      <c r="D413" s="184"/>
    </row>
    <row r="414" spans="4:4">
      <c r="D414" s="184"/>
    </row>
    <row r="415" spans="4:4">
      <c r="D415" s="184"/>
    </row>
    <row r="416" spans="4:4">
      <c r="D416" s="184"/>
    </row>
    <row r="417" spans="4:4">
      <c r="D417" s="184"/>
    </row>
    <row r="418" spans="4:4">
      <c r="D418" s="184"/>
    </row>
    <row r="419" spans="4:4">
      <c r="D419" s="184"/>
    </row>
    <row r="420" spans="4:4">
      <c r="D420" s="184"/>
    </row>
    <row r="421" spans="4:4">
      <c r="D421" s="184"/>
    </row>
    <row r="422" spans="4:4">
      <c r="D422" s="184"/>
    </row>
    <row r="423" spans="4:4">
      <c r="D423" s="184"/>
    </row>
    <row r="424" spans="4:4">
      <c r="D424" s="184"/>
    </row>
    <row r="425" spans="4:4">
      <c r="D425" s="184"/>
    </row>
    <row r="426" spans="4:4">
      <c r="D426" s="184"/>
    </row>
    <row r="427" spans="4:4">
      <c r="D427" s="184"/>
    </row>
    <row r="428" spans="4:4">
      <c r="D428" s="184"/>
    </row>
    <row r="429" spans="4:4">
      <c r="D429" s="184"/>
    </row>
    <row r="430" spans="4:4">
      <c r="D430" s="184"/>
    </row>
    <row r="431" spans="4:4">
      <c r="D431" s="184"/>
    </row>
    <row r="432" spans="4:4">
      <c r="D432" s="184"/>
    </row>
    <row r="433" spans="4:4">
      <c r="D433" s="184"/>
    </row>
    <row r="434" spans="4:4">
      <c r="D434" s="184"/>
    </row>
    <row r="435" spans="4:4">
      <c r="D435" s="184"/>
    </row>
    <row r="436" spans="4:4">
      <c r="D436" s="184"/>
    </row>
    <row r="437" spans="4:4">
      <c r="D437" s="184"/>
    </row>
    <row r="438" spans="4:4">
      <c r="D438" s="184"/>
    </row>
    <row r="439" spans="4:4">
      <c r="D439" s="184"/>
    </row>
    <row r="440" spans="4:4">
      <c r="D440" s="184"/>
    </row>
    <row r="441" spans="4:4">
      <c r="D441" s="184"/>
    </row>
    <row r="442" spans="4:4">
      <c r="D442" s="184"/>
    </row>
    <row r="443" spans="4:4">
      <c r="D443" s="184"/>
    </row>
    <row r="444" spans="4:4">
      <c r="D444" s="184"/>
    </row>
    <row r="445" spans="4:4">
      <c r="D445" s="184"/>
    </row>
    <row r="446" spans="4:4">
      <c r="D446" s="184"/>
    </row>
    <row r="447" spans="4:4">
      <c r="D447" s="184"/>
    </row>
    <row r="448" spans="4:4">
      <c r="D448" s="184"/>
    </row>
    <row r="449" spans="4:4">
      <c r="D449" s="184"/>
    </row>
    <row r="450" spans="4:4">
      <c r="D450" s="184"/>
    </row>
    <row r="451" spans="4:4">
      <c r="D451" s="184"/>
    </row>
    <row r="452" spans="4:4">
      <c r="D452" s="184"/>
    </row>
    <row r="453" spans="4:4">
      <c r="D453" s="184"/>
    </row>
    <row r="454" spans="4:4">
      <c r="D454" s="184"/>
    </row>
    <row r="455" spans="4:4">
      <c r="D455" s="184"/>
    </row>
    <row r="456" spans="4:4">
      <c r="D456" s="184"/>
    </row>
    <row r="457" spans="4:4">
      <c r="D457" s="184"/>
    </row>
    <row r="458" spans="4:4">
      <c r="D458" s="184"/>
    </row>
    <row r="459" spans="4:4">
      <c r="D459" s="184"/>
    </row>
    <row r="460" spans="4:4">
      <c r="D460" s="184"/>
    </row>
    <row r="461" spans="4:4">
      <c r="D461" s="184"/>
    </row>
    <row r="462" spans="4:4">
      <c r="D462" s="184"/>
    </row>
    <row r="463" spans="4:4">
      <c r="D463" s="184"/>
    </row>
    <row r="464" spans="4:4">
      <c r="D464" s="184"/>
    </row>
    <row r="465" spans="4:4">
      <c r="D465" s="184"/>
    </row>
    <row r="466" spans="4:4">
      <c r="D466" s="184"/>
    </row>
    <row r="467" spans="4:4">
      <c r="D467" s="184"/>
    </row>
    <row r="468" spans="4:4">
      <c r="D468" s="184"/>
    </row>
    <row r="469" spans="4:4">
      <c r="D469" s="184"/>
    </row>
    <row r="470" spans="4:4">
      <c r="D470" s="184"/>
    </row>
    <row r="471" spans="4:4">
      <c r="D471" s="184"/>
    </row>
    <row r="472" spans="4:4">
      <c r="D472" s="184"/>
    </row>
    <row r="473" spans="4:4">
      <c r="D473" s="184"/>
    </row>
    <row r="474" spans="4:4">
      <c r="D474" s="184"/>
    </row>
    <row r="475" spans="4:4">
      <c r="D475" s="184"/>
    </row>
    <row r="476" spans="4:4">
      <c r="D476" s="184"/>
    </row>
    <row r="477" spans="4:4">
      <c r="D477" s="184"/>
    </row>
    <row r="478" spans="4:4">
      <c r="D478" s="184"/>
    </row>
    <row r="479" spans="4:4">
      <c r="D479" s="184"/>
    </row>
    <row r="480" spans="4:4">
      <c r="D480" s="184"/>
    </row>
    <row r="481" spans="4:4">
      <c r="D481" s="184"/>
    </row>
    <row r="482" spans="4:4">
      <c r="D482" s="184"/>
    </row>
    <row r="483" spans="4:4">
      <c r="D483" s="184"/>
    </row>
    <row r="484" spans="4:4">
      <c r="D484" s="184"/>
    </row>
    <row r="485" spans="4:4">
      <c r="D485" s="184"/>
    </row>
    <row r="486" spans="4:4">
      <c r="D486" s="184"/>
    </row>
    <row r="487" spans="4:4">
      <c r="D487" s="184"/>
    </row>
    <row r="488" spans="4:4">
      <c r="D488" s="184"/>
    </row>
    <row r="489" spans="4:4">
      <c r="D489" s="184"/>
    </row>
    <row r="490" spans="4:4">
      <c r="D490" s="184"/>
    </row>
    <row r="491" spans="4:4">
      <c r="D491" s="184"/>
    </row>
    <row r="492" spans="4:4">
      <c r="D492" s="184"/>
    </row>
    <row r="493" spans="4:4">
      <c r="D493" s="184"/>
    </row>
    <row r="494" spans="4:4">
      <c r="D494" s="184"/>
    </row>
    <row r="495" spans="4:4">
      <c r="D495" s="184"/>
    </row>
    <row r="496" spans="4:4">
      <c r="D496" s="184"/>
    </row>
    <row r="497" spans="4:4">
      <c r="D497" s="184"/>
    </row>
    <row r="498" spans="4:4">
      <c r="D498" s="184"/>
    </row>
    <row r="499" spans="4:4">
      <c r="D499" s="184"/>
    </row>
    <row r="500" spans="4:4">
      <c r="D500" s="184"/>
    </row>
    <row r="501" spans="4:4">
      <c r="D501" s="184"/>
    </row>
    <row r="502" spans="4:4">
      <c r="D502" s="184"/>
    </row>
    <row r="503" spans="4:4">
      <c r="D503" s="184"/>
    </row>
    <row r="504" spans="4:4">
      <c r="D504" s="184"/>
    </row>
    <row r="505" spans="4:4">
      <c r="D505" s="184"/>
    </row>
    <row r="506" spans="4:4">
      <c r="D506" s="184"/>
    </row>
    <row r="507" spans="4:4">
      <c r="D507" s="184"/>
    </row>
    <row r="508" spans="4:4">
      <c r="D508" s="184"/>
    </row>
    <row r="509" spans="4:4">
      <c r="D509" s="184"/>
    </row>
    <row r="510" spans="4:4">
      <c r="D510" s="184"/>
    </row>
    <row r="511" spans="4:4">
      <c r="D511" s="184"/>
    </row>
    <row r="512" spans="4:4">
      <c r="D512" s="184"/>
    </row>
    <row r="513" spans="4:4">
      <c r="D513" s="184"/>
    </row>
    <row r="514" spans="4:4">
      <c r="D514" s="184"/>
    </row>
    <row r="515" spans="4:4">
      <c r="D515" s="184"/>
    </row>
    <row r="516" spans="4:4">
      <c r="D516" s="184"/>
    </row>
    <row r="517" spans="4:4">
      <c r="D517" s="184"/>
    </row>
    <row r="518" spans="4:4">
      <c r="D518" s="184"/>
    </row>
    <row r="519" spans="4:4">
      <c r="D519" s="184"/>
    </row>
    <row r="520" spans="4:4">
      <c r="D520" s="184"/>
    </row>
    <row r="521" spans="4:4">
      <c r="D521" s="184"/>
    </row>
    <row r="522" spans="4:4">
      <c r="D522" s="184"/>
    </row>
    <row r="523" spans="4:4">
      <c r="D523" s="184"/>
    </row>
    <row r="524" spans="4:4">
      <c r="D524" s="184"/>
    </row>
    <row r="525" spans="4:4">
      <c r="D525" s="184"/>
    </row>
    <row r="526" spans="4:4">
      <c r="D526" s="184"/>
    </row>
    <row r="527" spans="4:4">
      <c r="D527" s="184"/>
    </row>
    <row r="528" spans="4:4">
      <c r="D528" s="184"/>
    </row>
    <row r="529" spans="4:4">
      <c r="D529" s="184"/>
    </row>
    <row r="530" spans="4:4">
      <c r="D530" s="184"/>
    </row>
    <row r="531" spans="4:4">
      <c r="D531" s="184"/>
    </row>
    <row r="532" spans="4:4">
      <c r="D532" s="184"/>
    </row>
    <row r="533" spans="4:4">
      <c r="D533" s="184"/>
    </row>
    <row r="534" spans="4:4">
      <c r="D534" s="184"/>
    </row>
    <row r="535" spans="4:4">
      <c r="D535" s="184"/>
    </row>
    <row r="536" spans="4:4">
      <c r="D536" s="184"/>
    </row>
    <row r="537" spans="4:4">
      <c r="D537" s="184"/>
    </row>
    <row r="538" spans="4:4">
      <c r="D538" s="184"/>
    </row>
    <row r="539" spans="4:4">
      <c r="D539" s="184"/>
    </row>
    <row r="540" spans="4:4">
      <c r="D540" s="184"/>
    </row>
    <row r="541" spans="4:4">
      <c r="D541" s="184"/>
    </row>
    <row r="542" spans="4:4">
      <c r="D542" s="184"/>
    </row>
    <row r="543" spans="4:4">
      <c r="D543" s="184"/>
    </row>
    <row r="544" spans="4:4">
      <c r="D544" s="184"/>
    </row>
    <row r="545" spans="4:4">
      <c r="D545" s="184"/>
    </row>
    <row r="546" spans="4:4">
      <c r="D546" s="184"/>
    </row>
    <row r="547" spans="4:4">
      <c r="D547" s="184"/>
    </row>
    <row r="548" spans="4:4">
      <c r="D548" s="184"/>
    </row>
    <row r="549" spans="4:4">
      <c r="D549" s="184"/>
    </row>
    <row r="550" spans="4:4">
      <c r="D550" s="184"/>
    </row>
    <row r="551" spans="4:4">
      <c r="D551" s="184"/>
    </row>
    <row r="552" spans="4:4">
      <c r="D552" s="184"/>
    </row>
    <row r="553" spans="4:4">
      <c r="D553" s="184"/>
    </row>
    <row r="554" spans="4:4">
      <c r="D554" s="184"/>
    </row>
    <row r="555" spans="4:4">
      <c r="D555" s="184"/>
    </row>
    <row r="556" spans="4:4">
      <c r="D556" s="184"/>
    </row>
    <row r="557" spans="4:4">
      <c r="D557" s="184"/>
    </row>
    <row r="558" spans="4:4">
      <c r="D558" s="184"/>
    </row>
    <row r="559" spans="4:4">
      <c r="D559" s="184"/>
    </row>
    <row r="560" spans="4:4">
      <c r="D560" s="184"/>
    </row>
    <row r="561" spans="4:4">
      <c r="D561" s="184"/>
    </row>
    <row r="562" spans="4:4">
      <c r="D562" s="184"/>
    </row>
    <row r="563" spans="4:4">
      <c r="D563" s="184"/>
    </row>
    <row r="564" spans="4:4">
      <c r="D564" s="184"/>
    </row>
    <row r="565" spans="4:4">
      <c r="D565" s="184"/>
    </row>
    <row r="566" spans="4:4">
      <c r="D566" s="184"/>
    </row>
    <row r="567" spans="4:4">
      <c r="D567" s="184"/>
    </row>
    <row r="568" spans="4:4">
      <c r="D568" s="184"/>
    </row>
    <row r="569" spans="4:4">
      <c r="D569" s="184"/>
    </row>
    <row r="570" spans="4:4">
      <c r="D570" s="184"/>
    </row>
    <row r="571" spans="4:4">
      <c r="D571" s="184"/>
    </row>
    <row r="572" spans="4:4">
      <c r="D572" s="184"/>
    </row>
    <row r="573" spans="4:4">
      <c r="D573" s="184"/>
    </row>
    <row r="574" spans="4:4">
      <c r="D574" s="184"/>
    </row>
    <row r="575" spans="4:4">
      <c r="D575" s="184"/>
    </row>
    <row r="576" spans="4:4">
      <c r="D576" s="184"/>
    </row>
    <row r="577" spans="4:4">
      <c r="D577" s="184"/>
    </row>
    <row r="578" spans="4:4">
      <c r="D578" s="184"/>
    </row>
    <row r="579" spans="4:4">
      <c r="D579" s="184"/>
    </row>
    <row r="580" spans="4:4">
      <c r="D580" s="184"/>
    </row>
    <row r="581" spans="4:4">
      <c r="D581" s="184"/>
    </row>
    <row r="582" spans="4:4">
      <c r="D582" s="184"/>
    </row>
    <row r="583" spans="4:4">
      <c r="D583" s="184"/>
    </row>
    <row r="584" spans="4:4">
      <c r="D584" s="184"/>
    </row>
    <row r="585" spans="4:4">
      <c r="D585" s="184"/>
    </row>
    <row r="586" spans="4:4">
      <c r="D586" s="184"/>
    </row>
    <row r="587" spans="4:4">
      <c r="D587" s="184"/>
    </row>
    <row r="588" spans="4:4">
      <c r="D588" s="184"/>
    </row>
    <row r="589" spans="4:4">
      <c r="D589" s="184"/>
    </row>
    <row r="590" spans="4:4">
      <c r="D590" s="184"/>
    </row>
    <row r="591" spans="4:4">
      <c r="D591" s="184"/>
    </row>
    <row r="592" spans="4:4">
      <c r="D592" s="184"/>
    </row>
    <row r="593" spans="4:4">
      <c r="D593" s="184"/>
    </row>
    <row r="594" spans="4:4">
      <c r="D594" s="184"/>
    </row>
    <row r="595" spans="4:4">
      <c r="D595" s="184"/>
    </row>
    <row r="596" spans="4:4">
      <c r="D596" s="184"/>
    </row>
    <row r="597" spans="4:4">
      <c r="D597" s="184"/>
    </row>
    <row r="598" spans="4:4">
      <c r="D598" s="184"/>
    </row>
    <row r="599" spans="4:4">
      <c r="D599" s="184"/>
    </row>
    <row r="600" spans="4:4">
      <c r="D600" s="184"/>
    </row>
    <row r="601" spans="4:4">
      <c r="D601" s="184"/>
    </row>
    <row r="602" spans="4:4">
      <c r="D602" s="184"/>
    </row>
    <row r="603" spans="4:4">
      <c r="D603" s="184"/>
    </row>
    <row r="604" spans="4:4">
      <c r="D604" s="184"/>
    </row>
    <row r="605" spans="4:4">
      <c r="D605" s="184"/>
    </row>
    <row r="606" spans="4:4">
      <c r="D606" s="184"/>
    </row>
    <row r="607" spans="4:4">
      <c r="D607" s="184"/>
    </row>
    <row r="608" spans="4:4">
      <c r="D608" s="184"/>
    </row>
    <row r="609" spans="4:4">
      <c r="D609" s="184"/>
    </row>
    <row r="610" spans="4:4">
      <c r="D610" s="184"/>
    </row>
    <row r="611" spans="4:4">
      <c r="D611" s="184"/>
    </row>
    <row r="612" spans="4:4">
      <c r="D612" s="184"/>
    </row>
    <row r="613" spans="4:4">
      <c r="D613" s="184"/>
    </row>
    <row r="614" spans="4:4">
      <c r="D614" s="184"/>
    </row>
    <row r="615" spans="4:4">
      <c r="D615" s="184"/>
    </row>
    <row r="616" spans="4:4">
      <c r="D616" s="184"/>
    </row>
    <row r="617" spans="4:4">
      <c r="D617" s="184"/>
    </row>
    <row r="618" spans="4:4">
      <c r="D618" s="184"/>
    </row>
    <row r="619" spans="4:4">
      <c r="D619" s="184"/>
    </row>
    <row r="620" spans="4:4">
      <c r="D620" s="184"/>
    </row>
    <row r="621" spans="4:4">
      <c r="D621" s="184"/>
    </row>
    <row r="622" spans="4:4">
      <c r="D622" s="184"/>
    </row>
    <row r="623" spans="4:4">
      <c r="D623" s="184"/>
    </row>
    <row r="624" spans="4:4">
      <c r="D624" s="184"/>
    </row>
    <row r="625" spans="4:4">
      <c r="D625" s="184"/>
    </row>
    <row r="626" spans="4:4">
      <c r="D626" s="184"/>
    </row>
    <row r="627" spans="4:4">
      <c r="D627" s="184"/>
    </row>
    <row r="628" spans="4:4">
      <c r="D628" s="184"/>
    </row>
    <row r="629" spans="4:4">
      <c r="D629" s="184"/>
    </row>
    <row r="630" spans="4:4">
      <c r="D630" s="184"/>
    </row>
    <row r="631" spans="4:4">
      <c r="D631" s="184"/>
    </row>
    <row r="632" spans="4:4">
      <c r="D632" s="184"/>
    </row>
    <row r="633" spans="4:4">
      <c r="D633" s="184"/>
    </row>
    <row r="634" spans="4:4">
      <c r="D634" s="184"/>
    </row>
    <row r="635" spans="4:4">
      <c r="D635" s="184"/>
    </row>
    <row r="636" spans="4:4">
      <c r="D636" s="184"/>
    </row>
    <row r="637" spans="4:4">
      <c r="D637" s="184"/>
    </row>
    <row r="638" spans="4:4">
      <c r="D638" s="184"/>
    </row>
    <row r="639" spans="4:4">
      <c r="D639" s="184"/>
    </row>
    <row r="640" spans="4:4">
      <c r="D640" s="184"/>
    </row>
    <row r="641" spans="4:4">
      <c r="D641" s="184"/>
    </row>
    <row r="642" spans="4:4">
      <c r="D642" s="184"/>
    </row>
    <row r="643" spans="4:4">
      <c r="D643" s="184"/>
    </row>
    <row r="644" spans="4:4">
      <c r="D644" s="184"/>
    </row>
    <row r="645" spans="4:4">
      <c r="D645" s="184"/>
    </row>
    <row r="646" spans="4:4">
      <c r="D646" s="184"/>
    </row>
    <row r="647" spans="4:4">
      <c r="D647" s="184"/>
    </row>
    <row r="648" spans="4:4">
      <c r="D648" s="184"/>
    </row>
    <row r="649" spans="4:4">
      <c r="D649" s="184"/>
    </row>
    <row r="650" spans="4:4">
      <c r="D650" s="184"/>
    </row>
    <row r="651" spans="4:4">
      <c r="D651" s="184"/>
    </row>
    <row r="652" spans="4:4">
      <c r="D652" s="184"/>
    </row>
    <row r="653" spans="4:4">
      <c r="D653" s="184"/>
    </row>
    <row r="654" spans="4:4">
      <c r="D654" s="184"/>
    </row>
    <row r="655" spans="4:4">
      <c r="D655" s="184"/>
    </row>
    <row r="656" spans="4:4">
      <c r="D656" s="184"/>
    </row>
    <row r="657" spans="4:4">
      <c r="D657" s="184"/>
    </row>
    <row r="658" spans="4:4">
      <c r="D658" s="184"/>
    </row>
    <row r="659" spans="4:4">
      <c r="D659" s="184"/>
    </row>
    <row r="660" spans="4:4">
      <c r="D660" s="184"/>
    </row>
    <row r="661" spans="4:4">
      <c r="D661" s="184"/>
    </row>
    <row r="662" spans="4:4">
      <c r="D662" s="184"/>
    </row>
    <row r="663" spans="4:4">
      <c r="D663" s="184"/>
    </row>
    <row r="664" spans="4:4">
      <c r="D664" s="184"/>
    </row>
    <row r="665" spans="4:4">
      <c r="D665" s="184"/>
    </row>
    <row r="666" spans="4:4">
      <c r="D666" s="184"/>
    </row>
    <row r="667" spans="4:4">
      <c r="D667" s="184"/>
    </row>
    <row r="668" spans="4:4">
      <c r="D668" s="184"/>
    </row>
    <row r="669" spans="4:4">
      <c r="D669" s="184"/>
    </row>
    <row r="670" spans="4:4">
      <c r="D670" s="184"/>
    </row>
    <row r="671" spans="4:4">
      <c r="D671" s="184"/>
    </row>
    <row r="672" spans="4:4">
      <c r="D672" s="184"/>
    </row>
    <row r="673" spans="4:4">
      <c r="D673" s="184"/>
    </row>
    <row r="674" spans="4:4">
      <c r="D674" s="184"/>
    </row>
    <row r="675" spans="4:4">
      <c r="D675" s="184"/>
    </row>
    <row r="676" spans="4:4">
      <c r="D676" s="184"/>
    </row>
    <row r="677" spans="4:4">
      <c r="D677" s="184"/>
    </row>
    <row r="678" spans="4:4">
      <c r="D678" s="184"/>
    </row>
    <row r="679" spans="4:4">
      <c r="D679" s="184"/>
    </row>
    <row r="680" spans="4:4">
      <c r="D680" s="184"/>
    </row>
    <row r="681" spans="4:4">
      <c r="D681" s="184"/>
    </row>
    <row r="682" spans="4:4">
      <c r="D682" s="184"/>
    </row>
    <row r="683" spans="4:4">
      <c r="D683" s="184"/>
    </row>
    <row r="684" spans="4:4">
      <c r="D684" s="184"/>
    </row>
    <row r="685" spans="4:4">
      <c r="D685" s="184"/>
    </row>
    <row r="686" spans="4:4">
      <c r="D686" s="184"/>
    </row>
    <row r="687" spans="4:4">
      <c r="D687" s="184"/>
    </row>
    <row r="688" spans="4:4">
      <c r="D688" s="184"/>
    </row>
    <row r="689" spans="4:4">
      <c r="D689" s="184"/>
    </row>
    <row r="690" spans="4:4">
      <c r="D690" s="184"/>
    </row>
    <row r="691" spans="4:4">
      <c r="D691" s="184"/>
    </row>
    <row r="692" spans="4:4">
      <c r="D692" s="184"/>
    </row>
    <row r="693" spans="4:4">
      <c r="D693" s="184"/>
    </row>
    <row r="694" spans="4:4">
      <c r="D694" s="184"/>
    </row>
    <row r="695" spans="4:4">
      <c r="D695" s="184"/>
    </row>
    <row r="696" spans="4:4">
      <c r="D696" s="184"/>
    </row>
    <row r="697" spans="4:4">
      <c r="D697" s="184"/>
    </row>
    <row r="698" spans="4:4">
      <c r="D698" s="184"/>
    </row>
    <row r="699" spans="4:4">
      <c r="D699" s="184"/>
    </row>
    <row r="700" spans="4:4">
      <c r="D700" s="184"/>
    </row>
    <row r="701" spans="4:4">
      <c r="D701" s="184"/>
    </row>
    <row r="702" spans="4:4">
      <c r="D702" s="184"/>
    </row>
    <row r="703" spans="4:4">
      <c r="D703" s="184"/>
    </row>
    <row r="704" spans="4:4">
      <c r="D704" s="184"/>
    </row>
    <row r="705" spans="4:4">
      <c r="D705" s="184"/>
    </row>
    <row r="706" spans="4:4">
      <c r="D706" s="184"/>
    </row>
    <row r="707" spans="4:4">
      <c r="D707" s="184"/>
    </row>
    <row r="708" spans="4:4">
      <c r="D708" s="184"/>
    </row>
    <row r="709" spans="4:4">
      <c r="D709" s="184"/>
    </row>
    <row r="710" spans="4:4">
      <c r="D710" s="184"/>
    </row>
    <row r="711" spans="4:4">
      <c r="D711" s="184"/>
    </row>
    <row r="712" spans="4:4">
      <c r="D712" s="184"/>
    </row>
    <row r="713" spans="4:4">
      <c r="D713" s="184"/>
    </row>
    <row r="714" spans="4:4">
      <c r="D714" s="184"/>
    </row>
    <row r="715" spans="4:4">
      <c r="D715" s="184"/>
    </row>
    <row r="716" spans="4:4">
      <c r="D716" s="184"/>
    </row>
    <row r="717" spans="4:4">
      <c r="D717" s="184"/>
    </row>
    <row r="718" spans="4:4">
      <c r="D718" s="184"/>
    </row>
    <row r="719" spans="4:4">
      <c r="D719" s="184"/>
    </row>
    <row r="720" spans="4:4">
      <c r="D720" s="184"/>
    </row>
    <row r="721" spans="4:4">
      <c r="D721" s="184"/>
    </row>
    <row r="722" spans="4:4">
      <c r="D722" s="184"/>
    </row>
    <row r="723" spans="4:4">
      <c r="D723" s="184"/>
    </row>
    <row r="724" spans="4:4">
      <c r="D724" s="184"/>
    </row>
    <row r="725" spans="4:4">
      <c r="D725" s="184"/>
    </row>
    <row r="726" spans="4:4">
      <c r="D726" s="184"/>
    </row>
    <row r="727" spans="4:4">
      <c r="D727" s="184"/>
    </row>
    <row r="728" spans="4:4">
      <c r="D728" s="184"/>
    </row>
    <row r="729" spans="4:4">
      <c r="D729" s="184"/>
    </row>
    <row r="730" spans="4:4">
      <c r="D730" s="184"/>
    </row>
    <row r="731" spans="4:4">
      <c r="D731" s="184"/>
    </row>
    <row r="732" spans="4:4">
      <c r="D732" s="184"/>
    </row>
    <row r="733" spans="4:4">
      <c r="D733" s="184"/>
    </row>
    <row r="734" spans="4:4">
      <c r="D734" s="184"/>
    </row>
    <row r="735" spans="4:4">
      <c r="D735" s="184"/>
    </row>
    <row r="736" spans="4:4">
      <c r="D736" s="184"/>
    </row>
    <row r="737" spans="4:4">
      <c r="D737" s="184"/>
    </row>
    <row r="738" spans="4:4">
      <c r="D738" s="184"/>
    </row>
    <row r="739" spans="4:4">
      <c r="D739" s="184"/>
    </row>
    <row r="740" spans="4:4">
      <c r="D740" s="184"/>
    </row>
    <row r="741" spans="4:4">
      <c r="D741" s="184"/>
    </row>
    <row r="742" spans="4:4">
      <c r="D742" s="184"/>
    </row>
    <row r="743" spans="4:4">
      <c r="D743" s="184"/>
    </row>
    <row r="744" spans="4:4">
      <c r="D744" s="184"/>
    </row>
    <row r="745" spans="4:4">
      <c r="D745" s="184"/>
    </row>
    <row r="746" spans="4:4">
      <c r="D746" s="184"/>
    </row>
    <row r="747" spans="4:4">
      <c r="D747" s="184"/>
    </row>
    <row r="748" spans="4:4">
      <c r="D748" s="184"/>
    </row>
    <row r="749" spans="4:4">
      <c r="D749" s="184"/>
    </row>
    <row r="750" spans="4:4">
      <c r="D750" s="184"/>
    </row>
    <row r="751" spans="4:4">
      <c r="D751" s="184"/>
    </row>
    <row r="752" spans="4:4">
      <c r="D752" s="184"/>
    </row>
    <row r="753" spans="4:4">
      <c r="D753" s="184"/>
    </row>
    <row r="754" spans="4:4">
      <c r="D754" s="184"/>
    </row>
    <row r="755" spans="4:4">
      <c r="D755" s="184"/>
    </row>
    <row r="756" spans="4:4">
      <c r="D756" s="184"/>
    </row>
    <row r="757" spans="4:4">
      <c r="D757" s="184"/>
    </row>
    <row r="758" spans="4:4">
      <c r="D758" s="184"/>
    </row>
    <row r="759" spans="4:4">
      <c r="D759" s="184"/>
    </row>
    <row r="760" spans="4:4">
      <c r="D760" s="184"/>
    </row>
    <row r="761" spans="4:4">
      <c r="D761" s="184"/>
    </row>
    <row r="762" spans="4:4">
      <c r="D762" s="184"/>
    </row>
    <row r="763" spans="4:4">
      <c r="D763" s="184"/>
    </row>
    <row r="764" spans="4:4">
      <c r="D764" s="184"/>
    </row>
    <row r="765" spans="4:4">
      <c r="D765" s="184"/>
    </row>
    <row r="766" spans="4:4">
      <c r="D766" s="184"/>
    </row>
    <row r="767" spans="4:4">
      <c r="D767" s="184"/>
    </row>
    <row r="768" spans="4:4">
      <c r="D768" s="184"/>
    </row>
    <row r="769" spans="4:4">
      <c r="D769" s="184"/>
    </row>
    <row r="770" spans="4:4">
      <c r="D770" s="184"/>
    </row>
    <row r="771" spans="4:4">
      <c r="D771" s="184"/>
    </row>
    <row r="772" spans="4:4">
      <c r="D772" s="184"/>
    </row>
    <row r="773" spans="4:4">
      <c r="D773" s="184"/>
    </row>
    <row r="774" spans="4:4">
      <c r="D774" s="184"/>
    </row>
    <row r="775" spans="4:4">
      <c r="D775" s="184"/>
    </row>
    <row r="776" spans="4:4">
      <c r="D776" s="184"/>
    </row>
    <row r="777" spans="4:4">
      <c r="D777" s="184"/>
    </row>
    <row r="778" spans="4:4">
      <c r="D778" s="184"/>
    </row>
    <row r="779" spans="4:4">
      <c r="D779" s="184"/>
    </row>
    <row r="780" spans="4:4">
      <c r="D780" s="184"/>
    </row>
    <row r="781" spans="4:4">
      <c r="D781" s="184"/>
    </row>
    <row r="782" spans="4:4">
      <c r="D782" s="184"/>
    </row>
    <row r="783" spans="4:4">
      <c r="D783" s="184"/>
    </row>
    <row r="784" spans="4:4">
      <c r="D784" s="184"/>
    </row>
    <row r="785" spans="4:4">
      <c r="D785" s="184"/>
    </row>
    <row r="786" spans="4:4">
      <c r="D786" s="184"/>
    </row>
    <row r="787" spans="4:4">
      <c r="D787" s="184"/>
    </row>
    <row r="788" spans="4:4">
      <c r="D788" s="184"/>
    </row>
    <row r="789" spans="4:4">
      <c r="D789" s="184"/>
    </row>
    <row r="790" spans="4:4">
      <c r="D790" s="184"/>
    </row>
    <row r="791" spans="4:4">
      <c r="D791" s="184"/>
    </row>
    <row r="792" spans="4:4">
      <c r="D792" s="184"/>
    </row>
    <row r="793" spans="4:4">
      <c r="D793" s="184"/>
    </row>
    <row r="794" spans="4:4">
      <c r="D794" s="184"/>
    </row>
    <row r="795" spans="4:4">
      <c r="D795" s="184"/>
    </row>
    <row r="796" spans="4:4">
      <c r="D796" s="184"/>
    </row>
    <row r="797" spans="4:4">
      <c r="D797" s="184"/>
    </row>
    <row r="798" spans="4:4">
      <c r="D798" s="184"/>
    </row>
    <row r="799" spans="4:4">
      <c r="D799" s="184"/>
    </row>
    <row r="800" spans="4:4">
      <c r="D800" s="184"/>
    </row>
    <row r="801" spans="4:4">
      <c r="D801" s="184"/>
    </row>
    <row r="802" spans="4:4">
      <c r="D802" s="184"/>
    </row>
    <row r="803" spans="4:4">
      <c r="D803" s="184"/>
    </row>
    <row r="804" spans="4:4">
      <c r="D804" s="184"/>
    </row>
    <row r="805" spans="4:4">
      <c r="D805" s="184"/>
    </row>
    <row r="806" spans="4:4">
      <c r="D806" s="184"/>
    </row>
    <row r="807" spans="4:4">
      <c r="D807" s="184"/>
    </row>
    <row r="808" spans="4:4">
      <c r="D808" s="184"/>
    </row>
    <row r="809" spans="4:4">
      <c r="D809" s="184"/>
    </row>
    <row r="810" spans="4:4">
      <c r="D810" s="184"/>
    </row>
    <row r="811" spans="4:4">
      <c r="D811" s="184"/>
    </row>
    <row r="812" spans="4:4">
      <c r="D812" s="184"/>
    </row>
    <row r="813" spans="4:4">
      <c r="D813" s="184"/>
    </row>
    <row r="814" spans="4:4">
      <c r="D814" s="184"/>
    </row>
    <row r="815" spans="4:4">
      <c r="D815" s="184"/>
    </row>
    <row r="816" spans="4:4">
      <c r="D816" s="184"/>
    </row>
    <row r="817" spans="4:4">
      <c r="D817" s="184"/>
    </row>
    <row r="818" spans="4:4">
      <c r="D818" s="184"/>
    </row>
    <row r="819" spans="4:4">
      <c r="D819" s="184"/>
    </row>
    <row r="820" spans="4:4">
      <c r="D820" s="184"/>
    </row>
    <row r="821" spans="4:4">
      <c r="D821" s="184"/>
    </row>
    <row r="822" spans="4:4">
      <c r="D822" s="184"/>
    </row>
    <row r="823" spans="4:4">
      <c r="D823" s="184"/>
    </row>
    <row r="824" spans="4:4">
      <c r="D824" s="184"/>
    </row>
    <row r="825" spans="4:4">
      <c r="D825" s="184"/>
    </row>
    <row r="826" spans="4:4">
      <c r="D826" s="184"/>
    </row>
    <row r="827" spans="4:4">
      <c r="D827" s="184"/>
    </row>
    <row r="828" spans="4:4">
      <c r="D828" s="184"/>
    </row>
    <row r="829" spans="4:4">
      <c r="D829" s="184"/>
    </row>
    <row r="830" spans="4:4">
      <c r="D830" s="184"/>
    </row>
    <row r="831" spans="4:4">
      <c r="D831" s="184"/>
    </row>
    <row r="832" spans="4:4">
      <c r="D832" s="184"/>
    </row>
    <row r="833" spans="4:4">
      <c r="D833" s="184"/>
    </row>
    <row r="834" spans="4:4">
      <c r="D834" s="184"/>
    </row>
    <row r="835" spans="4:4">
      <c r="D835" s="184"/>
    </row>
    <row r="836" spans="4:4">
      <c r="D836" s="184"/>
    </row>
    <row r="837" spans="4:4">
      <c r="D837" s="184"/>
    </row>
    <row r="838" spans="4:4">
      <c r="D838" s="184"/>
    </row>
    <row r="839" spans="4:4">
      <c r="D839" s="184"/>
    </row>
    <row r="840" spans="4:4">
      <c r="D840" s="184"/>
    </row>
    <row r="841" spans="4:4">
      <c r="D841" s="184"/>
    </row>
    <row r="842" spans="4:4">
      <c r="D842" s="184"/>
    </row>
    <row r="843" spans="4:4">
      <c r="D843" s="184"/>
    </row>
    <row r="844" spans="4:4">
      <c r="D844" s="184"/>
    </row>
    <row r="845" spans="4:4">
      <c r="D845" s="184"/>
    </row>
    <row r="846" spans="4:4">
      <c r="D846" s="184"/>
    </row>
    <row r="847" spans="4:4">
      <c r="D847" s="184"/>
    </row>
    <row r="848" spans="4:4">
      <c r="D848" s="184"/>
    </row>
    <row r="849" spans="4:4">
      <c r="D849" s="184"/>
    </row>
    <row r="850" spans="4:4">
      <c r="D850" s="184"/>
    </row>
    <row r="851" spans="4:4">
      <c r="D851" s="184"/>
    </row>
    <row r="852" spans="4:4">
      <c r="D852" s="184"/>
    </row>
    <row r="853" spans="4:4">
      <c r="D853" s="184"/>
    </row>
    <row r="854" spans="4:4">
      <c r="D854" s="184"/>
    </row>
    <row r="855" spans="4:4">
      <c r="D855" s="184"/>
    </row>
    <row r="856" spans="4:4">
      <c r="D856" s="184"/>
    </row>
    <row r="857" spans="4:4">
      <c r="D857" s="184"/>
    </row>
    <row r="858" spans="4:4">
      <c r="D858" s="184"/>
    </row>
    <row r="859" spans="4:4">
      <c r="D859" s="184"/>
    </row>
    <row r="860" spans="4:4">
      <c r="D860" s="184"/>
    </row>
    <row r="861" spans="4:4">
      <c r="D861" s="184"/>
    </row>
    <row r="862" spans="4:4">
      <c r="D862" s="184"/>
    </row>
    <row r="863" spans="4:4">
      <c r="D863" s="184"/>
    </row>
    <row r="864" spans="4:4">
      <c r="D864" s="184"/>
    </row>
    <row r="865" spans="4:4">
      <c r="D865" s="184"/>
    </row>
    <row r="866" spans="4:4">
      <c r="D866" s="184"/>
    </row>
    <row r="867" spans="4:4">
      <c r="D867" s="184"/>
    </row>
    <row r="868" spans="4:4">
      <c r="D868" s="184"/>
    </row>
    <row r="869" spans="4:4">
      <c r="D869" s="184"/>
    </row>
    <row r="870" spans="4:4">
      <c r="D870" s="184"/>
    </row>
    <row r="871" spans="4:4">
      <c r="D871" s="184"/>
    </row>
    <row r="872" spans="4:4">
      <c r="D872" s="184"/>
    </row>
    <row r="873" spans="4:4">
      <c r="D873" s="184"/>
    </row>
    <row r="874" spans="4:4">
      <c r="D874" s="184"/>
    </row>
    <row r="875" spans="4:4">
      <c r="D875" s="184"/>
    </row>
    <row r="876" spans="4:4">
      <c r="D876" s="184"/>
    </row>
    <row r="877" spans="4:4">
      <c r="D877" s="184"/>
    </row>
    <row r="878" spans="4:4">
      <c r="D878" s="184"/>
    </row>
    <row r="879" spans="4:4">
      <c r="D879" s="184"/>
    </row>
    <row r="880" spans="4:4">
      <c r="D880" s="184"/>
    </row>
    <row r="881" spans="4:4">
      <c r="D881" s="184"/>
    </row>
    <row r="882" spans="4:4">
      <c r="D882" s="184"/>
    </row>
    <row r="883" spans="4:4">
      <c r="D883" s="184"/>
    </row>
    <row r="884" spans="4:4">
      <c r="D884" s="184"/>
    </row>
    <row r="885" spans="4:4">
      <c r="D885" s="184"/>
    </row>
    <row r="886" spans="4:4">
      <c r="D886" s="184"/>
    </row>
    <row r="887" spans="4:4">
      <c r="D887" s="184"/>
    </row>
    <row r="888" spans="4:4">
      <c r="D888" s="184"/>
    </row>
    <row r="889" spans="4:4">
      <c r="D889" s="184"/>
    </row>
    <row r="890" spans="4:4">
      <c r="D890" s="184"/>
    </row>
    <row r="891" spans="4:4">
      <c r="D891" s="184"/>
    </row>
    <row r="892" spans="4:4">
      <c r="D892" s="184"/>
    </row>
    <row r="893" spans="4:4">
      <c r="D893" s="184"/>
    </row>
    <row r="894" spans="4:4">
      <c r="D894" s="184"/>
    </row>
    <row r="895" spans="4:4">
      <c r="D895" s="184"/>
    </row>
    <row r="896" spans="4:4">
      <c r="D896" s="184"/>
    </row>
    <row r="897" spans="4:4">
      <c r="D897" s="184"/>
    </row>
    <row r="898" spans="4:4">
      <c r="D898" s="184"/>
    </row>
    <row r="899" spans="4:4">
      <c r="D899" s="184"/>
    </row>
    <row r="900" spans="4:4">
      <c r="D900" s="184"/>
    </row>
    <row r="901" spans="4:4">
      <c r="D901" s="184"/>
    </row>
    <row r="902" spans="4:4">
      <c r="D902" s="184"/>
    </row>
    <row r="903" spans="4:4">
      <c r="D903" s="184"/>
    </row>
    <row r="904" spans="4:4">
      <c r="D904" s="184"/>
    </row>
    <row r="905" spans="4:4">
      <c r="D905" s="184"/>
    </row>
    <row r="906" spans="4:4">
      <c r="D906" s="184"/>
    </row>
    <row r="907" spans="4:4">
      <c r="D907" s="184"/>
    </row>
    <row r="908" spans="4:4">
      <c r="D908" s="184"/>
    </row>
    <row r="909" spans="4:4">
      <c r="D909" s="184"/>
    </row>
    <row r="910" spans="4:4">
      <c r="D910" s="184"/>
    </row>
    <row r="911" spans="4:4">
      <c r="D911" s="184"/>
    </row>
    <row r="912" spans="4:4">
      <c r="D912" s="184"/>
    </row>
    <row r="913" spans="4:4">
      <c r="D913" s="184"/>
    </row>
    <row r="914" spans="4:4">
      <c r="D914" s="184"/>
    </row>
    <row r="915" spans="4:4">
      <c r="D915" s="184"/>
    </row>
    <row r="916" spans="4:4">
      <c r="D916" s="184"/>
    </row>
    <row r="917" spans="4:4">
      <c r="D917" s="184"/>
    </row>
    <row r="918" spans="4:4">
      <c r="D918" s="184"/>
    </row>
    <row r="919" spans="4:4">
      <c r="D919" s="184"/>
    </row>
    <row r="920" spans="4:4">
      <c r="D920" s="184"/>
    </row>
    <row r="921" spans="4:4">
      <c r="D921" s="184"/>
    </row>
    <row r="922" spans="4:4">
      <c r="D922" s="184"/>
    </row>
    <row r="923" spans="4:4">
      <c r="D923" s="184"/>
    </row>
    <row r="924" spans="4:4">
      <c r="D924" s="184"/>
    </row>
    <row r="925" spans="4:4">
      <c r="D925" s="184"/>
    </row>
    <row r="926" spans="4:4">
      <c r="D926" s="184"/>
    </row>
    <row r="927" spans="4:4">
      <c r="D927" s="184"/>
    </row>
    <row r="928" spans="4:4">
      <c r="D928" s="184"/>
    </row>
    <row r="929" spans="4:4">
      <c r="D929" s="184"/>
    </row>
    <row r="930" spans="4:4">
      <c r="D930" s="184"/>
    </row>
    <row r="931" spans="4:4">
      <c r="D931" s="184"/>
    </row>
    <row r="932" spans="4:4">
      <c r="D932" s="184"/>
    </row>
    <row r="933" spans="4:4">
      <c r="D933" s="184"/>
    </row>
    <row r="934" spans="4:4">
      <c r="D934" s="184"/>
    </row>
    <row r="935" spans="4:4">
      <c r="D935" s="184"/>
    </row>
    <row r="936" spans="4:4">
      <c r="D936" s="184"/>
    </row>
    <row r="937" spans="4:4">
      <c r="D937" s="184"/>
    </row>
    <row r="938" spans="4:4">
      <c r="D938" s="184"/>
    </row>
    <row r="939" spans="4:4">
      <c r="D939" s="184"/>
    </row>
    <row r="940" spans="4:4">
      <c r="D940" s="184"/>
    </row>
    <row r="941" spans="4:4">
      <c r="D941" s="184"/>
    </row>
    <row r="942" spans="4:4">
      <c r="D942" s="184"/>
    </row>
    <row r="943" spans="4:4">
      <c r="D943" s="184"/>
    </row>
    <row r="944" spans="4:4">
      <c r="D944" s="184"/>
    </row>
    <row r="945" spans="4:4">
      <c r="D945" s="184"/>
    </row>
    <row r="946" spans="4:4">
      <c r="D946" s="184"/>
    </row>
    <row r="947" spans="4:4">
      <c r="D947" s="184"/>
    </row>
    <row r="948" spans="4:4">
      <c r="D948" s="184"/>
    </row>
    <row r="949" spans="4:4">
      <c r="D949" s="184"/>
    </row>
    <row r="950" spans="4:4">
      <c r="D950" s="184"/>
    </row>
    <row r="951" spans="4:4">
      <c r="D951" s="184"/>
    </row>
    <row r="952" spans="4:4">
      <c r="D952" s="184"/>
    </row>
    <row r="953" spans="4:4">
      <c r="D953" s="184"/>
    </row>
    <row r="954" spans="4:4">
      <c r="D954" s="184"/>
    </row>
    <row r="955" spans="4:4">
      <c r="D955" s="184"/>
    </row>
    <row r="956" spans="4:4">
      <c r="D956" s="184"/>
    </row>
    <row r="957" spans="4:4">
      <c r="D957" s="184"/>
    </row>
    <row r="958" spans="4:4">
      <c r="D958" s="184"/>
    </row>
    <row r="959" spans="4:4">
      <c r="D959" s="184"/>
    </row>
    <row r="960" spans="4:4">
      <c r="D960" s="184"/>
    </row>
    <row r="961" spans="4:4">
      <c r="D961" s="184"/>
    </row>
    <row r="962" spans="4:4">
      <c r="D962" s="184"/>
    </row>
    <row r="963" spans="4:4">
      <c r="D963" s="184"/>
    </row>
    <row r="964" spans="4:4">
      <c r="D964" s="184"/>
    </row>
    <row r="965" spans="4:4">
      <c r="D965" s="184"/>
    </row>
    <row r="966" spans="4:4">
      <c r="D966" s="184"/>
    </row>
    <row r="967" spans="4:4">
      <c r="D967" s="184"/>
    </row>
    <row r="968" spans="4:4">
      <c r="D968" s="184"/>
    </row>
    <row r="969" spans="4:4">
      <c r="D969" s="184"/>
    </row>
    <row r="970" spans="4:4">
      <c r="D970" s="184"/>
    </row>
    <row r="971" spans="4:4">
      <c r="D971" s="184"/>
    </row>
    <row r="972" spans="4:4">
      <c r="D972" s="184"/>
    </row>
    <row r="973" spans="4:4">
      <c r="D973" s="184"/>
    </row>
    <row r="974" spans="4:4">
      <c r="D974" s="184"/>
    </row>
    <row r="975" spans="4:4">
      <c r="D975" s="184"/>
    </row>
    <row r="976" spans="4:4">
      <c r="D976" s="184"/>
    </row>
    <row r="977" spans="4:4">
      <c r="D977" s="184"/>
    </row>
    <row r="978" spans="4:4">
      <c r="D978" s="184"/>
    </row>
    <row r="979" spans="4:4">
      <c r="D979" s="184"/>
    </row>
    <row r="980" spans="4:4">
      <c r="D980" s="184"/>
    </row>
    <row r="981" spans="4:4">
      <c r="D981" s="184"/>
    </row>
    <row r="982" spans="4:4">
      <c r="D982" s="184"/>
    </row>
    <row r="983" spans="4:4">
      <c r="D983" s="184"/>
    </row>
    <row r="984" spans="4:4">
      <c r="D984" s="184"/>
    </row>
    <row r="985" spans="4:4">
      <c r="D985" s="184"/>
    </row>
    <row r="986" spans="4:4">
      <c r="D986" s="184"/>
    </row>
    <row r="987" spans="4:4">
      <c r="D987" s="184"/>
    </row>
    <row r="988" spans="4:4">
      <c r="D988" s="184"/>
    </row>
    <row r="989" spans="4:4">
      <c r="D989" s="184"/>
    </row>
    <row r="990" spans="4:4">
      <c r="D990" s="184"/>
    </row>
    <row r="991" spans="4:4">
      <c r="D991" s="184"/>
    </row>
    <row r="992" spans="4:4">
      <c r="D992" s="184"/>
    </row>
    <row r="993" spans="4:4">
      <c r="D993" s="184"/>
    </row>
    <row r="994" spans="4:4">
      <c r="D994" s="184"/>
    </row>
    <row r="995" spans="4:4">
      <c r="D995" s="184"/>
    </row>
    <row r="996" spans="4:4">
      <c r="D996" s="184"/>
    </row>
    <row r="997" spans="4:4">
      <c r="D997" s="184"/>
    </row>
    <row r="998" spans="4:4">
      <c r="D998" s="184"/>
    </row>
    <row r="999" spans="4:4">
      <c r="D999" s="184"/>
    </row>
    <row r="1000" spans="4:4">
      <c r="D1000" s="184"/>
    </row>
    <row r="1001" spans="4:4">
      <c r="D1001" s="184"/>
    </row>
    <row r="1002" spans="4:4">
      <c r="D1002" s="184"/>
    </row>
    <row r="1003" spans="4:4">
      <c r="D1003" s="184"/>
    </row>
    <row r="1004" spans="4:4">
      <c r="D1004" s="184"/>
    </row>
    <row r="1005" spans="4:4">
      <c r="D1005" s="184"/>
    </row>
    <row r="1006" spans="4:4">
      <c r="D1006" s="184"/>
    </row>
    <row r="1007" spans="4:4">
      <c r="D1007" s="184"/>
    </row>
    <row r="1008" spans="4:4">
      <c r="D1008" s="184"/>
    </row>
    <row r="1009" spans="4:4">
      <c r="D1009" s="184"/>
    </row>
    <row r="1010" spans="4:4">
      <c r="D1010" s="184"/>
    </row>
    <row r="1011" spans="4:4">
      <c r="D1011" s="184"/>
    </row>
    <row r="1012" spans="4:4">
      <c r="D1012" s="184"/>
    </row>
    <row r="1013" spans="4:4">
      <c r="D1013" s="184"/>
    </row>
    <row r="1014" spans="4:4">
      <c r="D1014" s="184"/>
    </row>
    <row r="1015" spans="4:4">
      <c r="D1015" s="184"/>
    </row>
    <row r="1016" spans="4:4">
      <c r="D1016" s="184"/>
    </row>
    <row r="1017" spans="4:4">
      <c r="D1017" s="184"/>
    </row>
    <row r="1018" spans="4:4">
      <c r="D1018" s="184"/>
    </row>
    <row r="1019" spans="4:4">
      <c r="D1019" s="184"/>
    </row>
    <row r="1020" spans="4:4">
      <c r="D1020" s="184"/>
    </row>
    <row r="1021" spans="4:4">
      <c r="D1021" s="184"/>
    </row>
    <row r="1022" spans="4:4">
      <c r="D1022" s="184"/>
    </row>
    <row r="1023" spans="4:4">
      <c r="D1023" s="184"/>
    </row>
    <row r="1024" spans="4:4">
      <c r="D1024" s="184"/>
    </row>
    <row r="1025" spans="4:4">
      <c r="D1025" s="184"/>
    </row>
    <row r="1026" spans="4:4">
      <c r="D1026" s="184"/>
    </row>
    <row r="1027" spans="4:4">
      <c r="D1027" s="184"/>
    </row>
    <row r="1028" spans="4:4">
      <c r="D1028" s="184"/>
    </row>
    <row r="1029" spans="4:4">
      <c r="D1029" s="184"/>
    </row>
    <row r="1030" spans="4:4">
      <c r="D1030" s="184"/>
    </row>
    <row r="1031" spans="4:4">
      <c r="D1031" s="184"/>
    </row>
    <row r="1032" spans="4:4">
      <c r="D1032" s="184"/>
    </row>
    <row r="1033" spans="4:4">
      <c r="D1033" s="184"/>
    </row>
    <row r="1034" spans="4:4">
      <c r="D1034" s="184"/>
    </row>
    <row r="1035" spans="4:4">
      <c r="D1035" s="184"/>
    </row>
    <row r="1036" spans="4:4">
      <c r="D1036" s="184"/>
    </row>
    <row r="1037" spans="4:4">
      <c r="D1037" s="184"/>
    </row>
    <row r="1038" spans="4:4">
      <c r="D1038" s="184"/>
    </row>
    <row r="1039" spans="4:4">
      <c r="D1039" s="184"/>
    </row>
    <row r="1040" spans="4:4">
      <c r="D1040" s="184"/>
    </row>
    <row r="1041" spans="4:4">
      <c r="D1041" s="184"/>
    </row>
    <row r="1042" spans="4:4">
      <c r="D1042" s="184"/>
    </row>
    <row r="1043" spans="4:4">
      <c r="D1043" s="184"/>
    </row>
    <row r="1044" spans="4:4">
      <c r="D1044" s="184"/>
    </row>
    <row r="1045" spans="4:4">
      <c r="D1045" s="184"/>
    </row>
    <row r="1046" spans="4:4">
      <c r="D1046" s="184"/>
    </row>
    <row r="1047" spans="4:4">
      <c r="D1047" s="184"/>
    </row>
    <row r="1048" spans="4:4">
      <c r="D1048" s="184"/>
    </row>
    <row r="1049" spans="4:4">
      <c r="D1049" s="184"/>
    </row>
    <row r="1050" spans="4:4">
      <c r="D1050" s="184"/>
    </row>
    <row r="1051" spans="4:4">
      <c r="D1051" s="184"/>
    </row>
    <row r="1052" spans="4:4">
      <c r="D1052" s="184"/>
    </row>
    <row r="1053" spans="4:4">
      <c r="D1053" s="184"/>
    </row>
    <row r="1054" spans="4:4">
      <c r="D1054" s="184"/>
    </row>
    <row r="1055" spans="4:4">
      <c r="D1055" s="184"/>
    </row>
    <row r="1056" spans="4:4">
      <c r="D1056" s="184"/>
    </row>
    <row r="1057" spans="4:4">
      <c r="D1057" s="184"/>
    </row>
    <row r="1058" spans="4:4">
      <c r="D1058" s="184"/>
    </row>
    <row r="1059" spans="4:4">
      <c r="D1059" s="184"/>
    </row>
    <row r="1060" spans="4:4">
      <c r="D1060" s="184"/>
    </row>
    <row r="1061" spans="4:4">
      <c r="D1061" s="184"/>
    </row>
    <row r="1062" spans="4:4">
      <c r="D1062" s="184"/>
    </row>
    <row r="1063" spans="4:4">
      <c r="D1063" s="184"/>
    </row>
    <row r="1064" spans="4:4">
      <c r="D1064" s="184"/>
    </row>
    <row r="1065" spans="4:4">
      <c r="D1065" s="184"/>
    </row>
    <row r="1066" spans="4:4">
      <c r="D1066" s="184"/>
    </row>
    <row r="1067" spans="4:4">
      <c r="D1067" s="184"/>
    </row>
    <row r="1068" spans="4:4">
      <c r="D1068" s="184"/>
    </row>
    <row r="1069" spans="4:4">
      <c r="D1069" s="184"/>
    </row>
    <row r="1070" spans="4:4">
      <c r="D1070" s="184"/>
    </row>
    <row r="1071" spans="4:4">
      <c r="D1071" s="184"/>
    </row>
    <row r="1072" spans="4:4">
      <c r="D1072" s="184"/>
    </row>
    <row r="1073" spans="4:4">
      <c r="D1073" s="184"/>
    </row>
    <row r="1074" spans="4:4">
      <c r="D1074" s="184"/>
    </row>
    <row r="1075" spans="4:4">
      <c r="D1075" s="184"/>
    </row>
    <row r="1076" spans="4:4">
      <c r="D1076" s="184"/>
    </row>
    <row r="1077" spans="4:4">
      <c r="D1077" s="184"/>
    </row>
    <row r="1078" spans="4:4">
      <c r="D1078" s="184"/>
    </row>
    <row r="1079" spans="4:4">
      <c r="D1079" s="184"/>
    </row>
    <row r="1080" spans="4:4">
      <c r="D1080" s="184"/>
    </row>
    <row r="1081" spans="4:4">
      <c r="D1081" s="184"/>
    </row>
    <row r="1082" spans="4:4">
      <c r="D1082" s="184"/>
    </row>
    <row r="1083" spans="4:4">
      <c r="D1083" s="184"/>
    </row>
    <row r="1084" spans="4:4">
      <c r="D1084" s="184"/>
    </row>
    <row r="1085" spans="4:4">
      <c r="D1085" s="184"/>
    </row>
    <row r="1086" spans="4:4">
      <c r="D1086" s="184"/>
    </row>
    <row r="1087" spans="4:4">
      <c r="D1087" s="184"/>
    </row>
    <row r="1088" spans="4:4">
      <c r="D1088" s="184"/>
    </row>
    <row r="1089" spans="4:4">
      <c r="D1089" s="184"/>
    </row>
    <row r="1090" spans="4:4">
      <c r="D1090" s="184"/>
    </row>
    <row r="1091" spans="4:4">
      <c r="D1091" s="184"/>
    </row>
    <row r="1092" spans="4:4">
      <c r="D1092" s="184"/>
    </row>
    <row r="1093" spans="4:4">
      <c r="D1093" s="184"/>
    </row>
    <row r="1094" spans="4:4">
      <c r="D1094" s="184"/>
    </row>
    <row r="1095" spans="4:4">
      <c r="D1095" s="184"/>
    </row>
    <row r="1096" spans="4:4">
      <c r="D1096" s="184"/>
    </row>
    <row r="1097" spans="4:4">
      <c r="D1097" s="184"/>
    </row>
    <row r="1098" spans="4:4">
      <c r="D1098" s="184"/>
    </row>
    <row r="1099" spans="4:4">
      <c r="D1099" s="184"/>
    </row>
    <row r="1100" spans="4:4">
      <c r="D1100" s="184"/>
    </row>
    <row r="1101" spans="4:4">
      <c r="D1101" s="184"/>
    </row>
    <row r="1102" spans="4:4">
      <c r="D1102" s="184"/>
    </row>
    <row r="1103" spans="4:4">
      <c r="D1103" s="184"/>
    </row>
    <row r="1104" spans="4:4">
      <c r="D1104" s="184"/>
    </row>
    <row r="1105" spans="4:4">
      <c r="D1105" s="184"/>
    </row>
    <row r="1106" spans="4:4">
      <c r="D1106" s="184"/>
    </row>
    <row r="1107" spans="4:4">
      <c r="D1107" s="184"/>
    </row>
    <row r="1108" spans="4:4">
      <c r="D1108" s="184"/>
    </row>
    <row r="1109" spans="4:4">
      <c r="D1109" s="184"/>
    </row>
    <row r="1110" spans="4:4">
      <c r="D1110" s="184"/>
    </row>
    <row r="1111" spans="4:4">
      <c r="D1111" s="184"/>
    </row>
    <row r="1112" spans="4:4">
      <c r="D1112" s="184"/>
    </row>
    <row r="1113" spans="4:4">
      <c r="D1113" s="184"/>
    </row>
    <row r="1114" spans="4:4">
      <c r="D1114" s="184"/>
    </row>
    <row r="1115" spans="4:4">
      <c r="D1115" s="184"/>
    </row>
    <row r="1116" spans="4:4">
      <c r="D1116" s="184"/>
    </row>
    <row r="1117" spans="4:4">
      <c r="D1117" s="184"/>
    </row>
    <row r="1118" spans="4:4">
      <c r="D1118" s="184"/>
    </row>
    <row r="1119" spans="4:4">
      <c r="D1119" s="184"/>
    </row>
    <row r="1120" spans="4:4">
      <c r="D1120" s="184"/>
    </row>
    <row r="1121" spans="4:4">
      <c r="D1121" s="184"/>
    </row>
    <row r="1122" spans="4:4">
      <c r="D1122" s="184"/>
    </row>
    <row r="1123" spans="4:4">
      <c r="D1123" s="184"/>
    </row>
    <row r="1124" spans="4:4">
      <c r="D1124" s="184"/>
    </row>
    <row r="1125" spans="4:4">
      <c r="D1125" s="184"/>
    </row>
    <row r="1126" spans="4:4">
      <c r="D1126" s="184"/>
    </row>
    <row r="1127" spans="4:4">
      <c r="D1127" s="184"/>
    </row>
    <row r="1128" spans="4:4">
      <c r="D1128" s="184"/>
    </row>
    <row r="1129" spans="4:4">
      <c r="D1129" s="184"/>
    </row>
    <row r="1130" spans="4:4">
      <c r="D1130" s="184"/>
    </row>
    <row r="1131" spans="4:4">
      <c r="D1131" s="184"/>
    </row>
    <row r="1132" spans="4:4">
      <c r="D1132" s="184"/>
    </row>
    <row r="1133" spans="4:4">
      <c r="D1133" s="184"/>
    </row>
    <row r="1134" spans="4:4">
      <c r="D1134" s="184"/>
    </row>
    <row r="1135" spans="4:4">
      <c r="D1135" s="184"/>
    </row>
    <row r="1136" spans="4:4">
      <c r="D1136" s="184"/>
    </row>
    <row r="1137" spans="4:4">
      <c r="D1137" s="184"/>
    </row>
    <row r="1138" spans="4:4">
      <c r="D1138" s="184"/>
    </row>
    <row r="1139" spans="4:4">
      <c r="D1139" s="184"/>
    </row>
    <row r="1140" spans="4:4">
      <c r="D1140" s="184"/>
    </row>
    <row r="1141" spans="4:4">
      <c r="D1141" s="184"/>
    </row>
    <row r="1142" spans="4:4">
      <c r="D1142" s="184"/>
    </row>
    <row r="1143" spans="4:4">
      <c r="D1143" s="184"/>
    </row>
    <row r="1144" spans="4:4">
      <c r="D1144" s="184"/>
    </row>
    <row r="1145" spans="4:4">
      <c r="D1145" s="184"/>
    </row>
    <row r="1146" spans="4:4">
      <c r="D1146" s="184"/>
    </row>
    <row r="1147" spans="4:4">
      <c r="D1147" s="184"/>
    </row>
    <row r="1148" spans="4:4">
      <c r="D1148" s="184"/>
    </row>
    <row r="1149" spans="4:4">
      <c r="D1149" s="184"/>
    </row>
    <row r="1150" spans="4:4">
      <c r="D1150" s="184"/>
    </row>
    <row r="1151" spans="4:4">
      <c r="D1151" s="184"/>
    </row>
    <row r="1152" spans="4:4">
      <c r="D1152" s="184"/>
    </row>
    <row r="1153" spans="4:4">
      <c r="D1153" s="184"/>
    </row>
    <row r="1154" spans="4:4">
      <c r="D1154" s="184"/>
    </row>
    <row r="1155" spans="4:4">
      <c r="D1155" s="184"/>
    </row>
    <row r="1156" spans="4:4">
      <c r="D1156" s="184"/>
    </row>
    <row r="1157" spans="4:4">
      <c r="D1157" s="184"/>
    </row>
    <row r="1158" spans="4:4">
      <c r="D1158" s="184"/>
    </row>
    <row r="1159" spans="4:4">
      <c r="D1159" s="184"/>
    </row>
    <row r="1160" spans="4:4">
      <c r="D1160" s="184"/>
    </row>
    <row r="1161" spans="4:4">
      <c r="D1161" s="184"/>
    </row>
    <row r="1162" spans="4:4">
      <c r="D1162" s="184"/>
    </row>
    <row r="1163" spans="4:4">
      <c r="D1163" s="184"/>
    </row>
    <row r="1164" spans="4:4">
      <c r="D1164" s="184"/>
    </row>
    <row r="1165" spans="4:4">
      <c r="D1165" s="184"/>
    </row>
    <row r="1166" spans="4:4">
      <c r="D1166" s="184"/>
    </row>
    <row r="1167" spans="4:4">
      <c r="D1167" s="184"/>
    </row>
    <row r="1168" spans="4:4">
      <c r="D1168" s="184"/>
    </row>
    <row r="1169" spans="4:4">
      <c r="D1169" s="184"/>
    </row>
    <row r="1170" spans="4:4">
      <c r="D1170" s="184"/>
    </row>
    <row r="1171" spans="4:4">
      <c r="D1171" s="184"/>
    </row>
    <row r="1172" spans="4:4">
      <c r="D1172" s="184"/>
    </row>
    <row r="1173" spans="4:4">
      <c r="D1173" s="184"/>
    </row>
    <row r="1174" spans="4:4">
      <c r="D1174" s="184"/>
    </row>
    <row r="1175" spans="4:4">
      <c r="D1175" s="184"/>
    </row>
    <row r="1176" spans="4:4">
      <c r="D1176" s="184"/>
    </row>
    <row r="1177" spans="4:4">
      <c r="D1177" s="184"/>
    </row>
    <row r="1178" spans="4:4">
      <c r="D1178" s="184"/>
    </row>
    <row r="1179" spans="4:4">
      <c r="D1179" s="184"/>
    </row>
    <row r="1180" spans="4:4">
      <c r="D1180" s="184"/>
    </row>
    <row r="1181" spans="4:4">
      <c r="D1181" s="184"/>
    </row>
    <row r="1182" spans="4:4">
      <c r="D1182" s="184"/>
    </row>
    <row r="1183" spans="4:4">
      <c r="D1183" s="184"/>
    </row>
    <row r="1184" spans="4:4">
      <c r="D1184" s="184"/>
    </row>
    <row r="1185" spans="4:4">
      <c r="D1185" s="184"/>
    </row>
    <row r="1186" spans="4:4">
      <c r="D1186" s="184"/>
    </row>
    <row r="1187" spans="4:4">
      <c r="D1187" s="184"/>
    </row>
    <row r="1188" spans="4:4">
      <c r="D1188" s="184"/>
    </row>
    <row r="1189" spans="4:4">
      <c r="D1189" s="184"/>
    </row>
    <row r="1190" spans="4:4">
      <c r="D1190" s="184"/>
    </row>
    <row r="1191" spans="4:4">
      <c r="D1191" s="184"/>
    </row>
    <row r="1192" spans="4:4">
      <c r="D1192" s="184"/>
    </row>
    <row r="1193" spans="4:4">
      <c r="D1193" s="184"/>
    </row>
    <row r="1194" spans="4:4">
      <c r="D1194" s="184"/>
    </row>
    <row r="1195" spans="4:4">
      <c r="D1195" s="184"/>
    </row>
    <row r="1196" spans="4:4">
      <c r="D1196" s="184"/>
    </row>
    <row r="1197" spans="4:4">
      <c r="D1197" s="184"/>
    </row>
    <row r="1198" spans="4:4">
      <c r="D1198" s="184"/>
    </row>
    <row r="1199" spans="4:4">
      <c r="D1199" s="184"/>
    </row>
    <row r="1200" spans="4:4">
      <c r="D1200" s="184"/>
    </row>
    <row r="1201" spans="4:4">
      <c r="D1201" s="184"/>
    </row>
    <row r="1202" spans="4:4">
      <c r="D1202" s="184"/>
    </row>
    <row r="1203" spans="4:4">
      <c r="D1203" s="184"/>
    </row>
    <row r="1204" spans="4:4">
      <c r="D1204" s="184"/>
    </row>
    <row r="1205" spans="4:4">
      <c r="D1205" s="184"/>
    </row>
    <row r="1206" spans="4:4">
      <c r="D1206" s="184"/>
    </row>
    <row r="1207" spans="4:4">
      <c r="D1207" s="184"/>
    </row>
    <row r="1208" spans="4:4">
      <c r="D1208" s="184"/>
    </row>
    <row r="1209" spans="4:4">
      <c r="D1209" s="184"/>
    </row>
    <row r="1210" spans="4:4">
      <c r="D1210" s="184"/>
    </row>
    <row r="1211" spans="4:4">
      <c r="D1211" s="184"/>
    </row>
    <row r="1212" spans="4:4">
      <c r="D1212" s="184"/>
    </row>
    <row r="1213" spans="4:4">
      <c r="D1213" s="184"/>
    </row>
    <row r="1214" spans="4:4">
      <c r="D1214" s="184"/>
    </row>
    <row r="1215" spans="4:4">
      <c r="D1215" s="184"/>
    </row>
    <row r="1216" spans="4:4">
      <c r="D1216" s="184"/>
    </row>
    <row r="1217" spans="4:4">
      <c r="D1217" s="184"/>
    </row>
    <row r="1218" spans="4:4">
      <c r="D1218" s="184"/>
    </row>
    <row r="1219" spans="4:4">
      <c r="D1219" s="184"/>
    </row>
    <row r="1220" spans="4:4">
      <c r="D1220" s="184"/>
    </row>
    <row r="1221" spans="4:4">
      <c r="D1221" s="184"/>
    </row>
    <row r="1222" spans="4:4">
      <c r="D1222" s="184"/>
    </row>
    <row r="1223" spans="4:4">
      <c r="D1223" s="184"/>
    </row>
    <row r="1224" spans="4:4">
      <c r="D1224" s="184"/>
    </row>
    <row r="1225" spans="4:4">
      <c r="D1225" s="184"/>
    </row>
    <row r="1226" spans="4:4">
      <c r="D1226" s="184"/>
    </row>
    <row r="1227" spans="4:4">
      <c r="D1227" s="184"/>
    </row>
    <row r="1228" spans="4:4">
      <c r="D1228" s="184"/>
    </row>
    <row r="1229" spans="4:4">
      <c r="D1229" s="184"/>
    </row>
    <row r="1230" spans="4:4">
      <c r="D1230" s="184"/>
    </row>
    <row r="1231" spans="4:4">
      <c r="D1231" s="184"/>
    </row>
    <row r="1232" spans="4:4">
      <c r="D1232" s="184"/>
    </row>
    <row r="1233" spans="4:4">
      <c r="D1233" s="184"/>
    </row>
    <row r="1234" spans="4:4">
      <c r="D1234" s="184"/>
    </row>
    <row r="1235" spans="4:4">
      <c r="D1235" s="184"/>
    </row>
    <row r="1236" spans="4:4">
      <c r="D1236" s="184"/>
    </row>
    <row r="1237" spans="4:4">
      <c r="D1237" s="184"/>
    </row>
    <row r="1238" spans="4:4">
      <c r="D1238" s="184"/>
    </row>
    <row r="1239" spans="4:4">
      <c r="D1239" s="184"/>
    </row>
    <row r="1240" spans="4:4">
      <c r="D1240" s="184"/>
    </row>
    <row r="1241" spans="4:4">
      <c r="D1241" s="184"/>
    </row>
    <row r="1242" spans="4:4">
      <c r="D1242" s="184"/>
    </row>
    <row r="1243" spans="4:4">
      <c r="D1243" s="184"/>
    </row>
    <row r="1244" spans="4:4">
      <c r="D1244" s="184"/>
    </row>
    <row r="1245" spans="4:4">
      <c r="D1245" s="184"/>
    </row>
    <row r="1246" spans="4:4">
      <c r="D1246" s="184"/>
    </row>
    <row r="1247" spans="4:4">
      <c r="D1247" s="184"/>
    </row>
    <row r="1248" spans="4:4">
      <c r="D1248" s="184"/>
    </row>
    <row r="1249" spans="4:4">
      <c r="D1249" s="184"/>
    </row>
    <row r="1250" spans="4:4">
      <c r="D1250" s="184"/>
    </row>
    <row r="1251" spans="4:4">
      <c r="D1251" s="184"/>
    </row>
    <row r="1252" spans="4:4">
      <c r="D1252" s="184"/>
    </row>
    <row r="1253" spans="4:4">
      <c r="D1253" s="184"/>
    </row>
    <row r="1254" spans="4:4">
      <c r="D1254" s="184"/>
    </row>
    <row r="1255" spans="4:4">
      <c r="D1255" s="184"/>
    </row>
    <row r="1256" spans="4:4">
      <c r="D1256" s="184"/>
    </row>
    <row r="1257" spans="4:4">
      <c r="D1257" s="184"/>
    </row>
    <row r="1258" spans="4:4">
      <c r="D1258" s="184"/>
    </row>
    <row r="1259" spans="4:4">
      <c r="D1259" s="184"/>
    </row>
    <row r="1260" spans="4:4">
      <c r="D1260" s="184"/>
    </row>
    <row r="1261" spans="4:4">
      <c r="D1261" s="184"/>
    </row>
    <row r="1262" spans="4:4">
      <c r="D1262" s="184"/>
    </row>
    <row r="1263" spans="4:4">
      <c r="D1263" s="184"/>
    </row>
    <row r="1264" spans="4:4">
      <c r="D1264" s="184"/>
    </row>
    <row r="1265" spans="4:4">
      <c r="D1265" s="184"/>
    </row>
    <row r="1266" spans="4:4">
      <c r="D1266" s="184"/>
    </row>
    <row r="1267" spans="4:4">
      <c r="D1267" s="184"/>
    </row>
    <row r="1268" spans="4:4">
      <c r="D1268" s="184"/>
    </row>
    <row r="1269" spans="4:4">
      <c r="D1269" s="184"/>
    </row>
    <row r="1270" spans="4:4">
      <c r="D1270" s="184"/>
    </row>
    <row r="1271" spans="4:4">
      <c r="D1271" s="184"/>
    </row>
    <row r="1272" spans="4:4">
      <c r="D1272" s="184"/>
    </row>
    <row r="1273" spans="4:4">
      <c r="D1273" s="184"/>
    </row>
    <row r="1274" spans="4:4">
      <c r="D1274" s="184"/>
    </row>
    <row r="1275" spans="4:4">
      <c r="D1275" s="184"/>
    </row>
    <row r="1276" spans="4:4">
      <c r="D1276" s="184"/>
    </row>
    <row r="1277" spans="4:4">
      <c r="D1277" s="184"/>
    </row>
    <row r="1278" spans="4:4">
      <c r="D1278" s="184"/>
    </row>
    <row r="1279" spans="4:4">
      <c r="D1279" s="184"/>
    </row>
    <row r="1280" spans="4:4">
      <c r="D1280" s="184"/>
    </row>
    <row r="1281" spans="4:4">
      <c r="D1281" s="184"/>
    </row>
    <row r="1282" spans="4:4">
      <c r="D1282" s="184"/>
    </row>
    <row r="1283" spans="4:4">
      <c r="D1283" s="184"/>
    </row>
    <row r="1284" spans="4:4">
      <c r="D1284" s="184"/>
    </row>
    <row r="1285" spans="4:4">
      <c r="D1285" s="184"/>
    </row>
    <row r="1286" spans="4:4">
      <c r="D1286" s="184"/>
    </row>
    <row r="1287" spans="4:4">
      <c r="D1287" s="184"/>
    </row>
    <row r="1288" spans="4:4">
      <c r="D1288" s="184"/>
    </row>
    <row r="1289" spans="4:4">
      <c r="D1289" s="184"/>
    </row>
    <row r="1290" spans="4:4">
      <c r="D1290" s="184"/>
    </row>
    <row r="1291" spans="4:4">
      <c r="D1291" s="184"/>
    </row>
    <row r="1292" spans="4:4">
      <c r="D1292" s="184"/>
    </row>
    <row r="1293" spans="4:4">
      <c r="D1293" s="184"/>
    </row>
    <row r="1294" spans="4:4">
      <c r="D1294" s="184"/>
    </row>
    <row r="1295" spans="4:4">
      <c r="D1295" s="184"/>
    </row>
    <row r="1296" spans="4:4">
      <c r="D1296" s="184"/>
    </row>
    <row r="1297" spans="4:4">
      <c r="D1297" s="184"/>
    </row>
    <row r="1298" spans="4:4">
      <c r="D1298" s="184"/>
    </row>
    <row r="1299" spans="4:4">
      <c r="D1299" s="184"/>
    </row>
    <row r="1300" spans="4:4">
      <c r="D1300" s="184"/>
    </row>
    <row r="1301" spans="4:4">
      <c r="D1301" s="184"/>
    </row>
    <row r="1302" spans="4:4">
      <c r="D1302" s="184"/>
    </row>
    <row r="1303" spans="4:4">
      <c r="D1303" s="184"/>
    </row>
    <row r="1304" spans="4:4">
      <c r="D1304" s="184"/>
    </row>
    <row r="1305" spans="4:4">
      <c r="D1305" s="184"/>
    </row>
    <row r="1306" spans="4:4">
      <c r="D1306" s="184"/>
    </row>
    <row r="1307" spans="4:4">
      <c r="D1307" s="184"/>
    </row>
    <row r="1308" spans="4:4">
      <c r="D1308" s="184"/>
    </row>
    <row r="1309" spans="4:4">
      <c r="D1309" s="184"/>
    </row>
    <row r="1310" spans="4:4">
      <c r="D1310" s="184"/>
    </row>
    <row r="1311" spans="4:4">
      <c r="D1311" s="184"/>
    </row>
    <row r="1312" spans="4:4">
      <c r="D1312" s="184"/>
    </row>
    <row r="1313" spans="4:4">
      <c r="D1313" s="184"/>
    </row>
    <row r="1314" spans="4:4">
      <c r="D1314" s="184"/>
    </row>
    <row r="1315" spans="4:4">
      <c r="D1315" s="184"/>
    </row>
    <row r="1316" spans="4:4">
      <c r="D1316" s="184"/>
    </row>
    <row r="1317" spans="4:4">
      <c r="D1317" s="184"/>
    </row>
    <row r="1318" spans="4:4">
      <c r="D1318" s="184"/>
    </row>
    <row r="1319" spans="4:4">
      <c r="D1319" s="184"/>
    </row>
    <row r="1320" spans="4:4">
      <c r="D1320" s="184"/>
    </row>
    <row r="1321" spans="4:4">
      <c r="D1321" s="184"/>
    </row>
    <row r="1322" spans="4:4">
      <c r="D1322" s="184"/>
    </row>
    <row r="1323" spans="4:4">
      <c r="D1323" s="184"/>
    </row>
    <row r="1324" spans="4:4">
      <c r="D1324" s="184"/>
    </row>
    <row r="1325" spans="4:4">
      <c r="D1325" s="184"/>
    </row>
    <row r="1326" spans="4:4">
      <c r="D1326" s="184"/>
    </row>
    <row r="1327" spans="4:4">
      <c r="D1327" s="184"/>
    </row>
    <row r="1328" spans="4:4">
      <c r="D1328" s="184"/>
    </row>
    <row r="1329" spans="4:4">
      <c r="D1329" s="184"/>
    </row>
    <row r="1330" spans="4:4">
      <c r="D1330" s="184"/>
    </row>
    <row r="1331" spans="4:4">
      <c r="D1331" s="184"/>
    </row>
    <row r="1332" spans="4:4">
      <c r="D1332" s="184"/>
    </row>
    <row r="1333" spans="4:4">
      <c r="D1333" s="184"/>
    </row>
    <row r="1334" spans="4:4">
      <c r="D1334" s="184"/>
    </row>
    <row r="1335" spans="4:4">
      <c r="D1335" s="184"/>
    </row>
    <row r="1336" spans="4:4">
      <c r="D1336" s="184"/>
    </row>
    <row r="1337" spans="4:4">
      <c r="D1337" s="184"/>
    </row>
    <row r="1338" spans="4:4">
      <c r="D1338" s="184"/>
    </row>
    <row r="1339" spans="4:4">
      <c r="D1339" s="184"/>
    </row>
    <row r="1340" spans="4:4">
      <c r="D1340" s="184"/>
    </row>
    <row r="1341" spans="4:4">
      <c r="D1341" s="184"/>
    </row>
    <row r="1342" spans="4:4">
      <c r="D1342" s="184"/>
    </row>
    <row r="1343" spans="4:4">
      <c r="D1343" s="184"/>
    </row>
    <row r="1344" spans="4:4">
      <c r="D1344" s="184"/>
    </row>
    <row r="1345" spans="4:4">
      <c r="D1345" s="184"/>
    </row>
    <row r="1346" spans="4:4">
      <c r="D1346" s="184"/>
    </row>
    <row r="1347" spans="4:4">
      <c r="D1347" s="184"/>
    </row>
    <row r="1348" spans="4:4">
      <c r="D1348" s="184"/>
    </row>
    <row r="1349" spans="4:4">
      <c r="D1349" s="184"/>
    </row>
    <row r="1350" spans="4:4">
      <c r="D1350" s="184"/>
    </row>
    <row r="1351" spans="4:4">
      <c r="D1351" s="184"/>
    </row>
    <row r="1352" spans="4:4">
      <c r="D1352" s="184"/>
    </row>
    <row r="1353" spans="4:4">
      <c r="D1353" s="184"/>
    </row>
    <row r="1354" spans="4:4">
      <c r="D1354" s="184"/>
    </row>
    <row r="1355" spans="4:4">
      <c r="D1355" s="184"/>
    </row>
    <row r="1356" spans="4:4">
      <c r="D1356" s="184"/>
    </row>
    <row r="1357" spans="4:4">
      <c r="D1357" s="184"/>
    </row>
    <row r="1358" spans="4:4">
      <c r="D1358" s="184"/>
    </row>
    <row r="1359" spans="4:4">
      <c r="D1359" s="184"/>
    </row>
    <row r="1360" spans="4:4">
      <c r="D1360" s="184"/>
    </row>
    <row r="1361" spans="4:4">
      <c r="D1361" s="184"/>
    </row>
    <row r="1362" spans="4:4">
      <c r="D1362" s="184"/>
    </row>
    <row r="1363" spans="4:4">
      <c r="D1363" s="184"/>
    </row>
    <row r="1364" spans="4:4">
      <c r="D1364" s="184"/>
    </row>
    <row r="1365" spans="4:4">
      <c r="D1365" s="184"/>
    </row>
    <row r="1366" spans="4:4">
      <c r="D1366" s="184"/>
    </row>
    <row r="1367" spans="4:4">
      <c r="D1367" s="184"/>
    </row>
    <row r="1368" spans="4:4">
      <c r="D1368" s="184"/>
    </row>
    <row r="1369" spans="4:4">
      <c r="D1369" s="184"/>
    </row>
    <row r="1370" spans="4:4">
      <c r="D1370" s="184"/>
    </row>
    <row r="1371" spans="4:4">
      <c r="D1371" s="184"/>
    </row>
    <row r="1372" spans="4:4">
      <c r="D1372" s="184"/>
    </row>
    <row r="1373" spans="4:4">
      <c r="D1373" s="184"/>
    </row>
    <row r="1374" spans="4:4">
      <c r="D1374" s="184"/>
    </row>
    <row r="1375" spans="4:4">
      <c r="D1375" s="184"/>
    </row>
    <row r="1376" spans="4:4">
      <c r="D1376" s="184"/>
    </row>
    <row r="1377" spans="4:4">
      <c r="D1377" s="184"/>
    </row>
    <row r="1378" spans="4:4">
      <c r="D1378" s="184"/>
    </row>
    <row r="1379" spans="4:4">
      <c r="D1379" s="184"/>
    </row>
    <row r="1380" spans="4:4">
      <c r="D1380" s="184"/>
    </row>
    <row r="1381" spans="4:4">
      <c r="D1381" s="184"/>
    </row>
    <row r="1382" spans="4:4">
      <c r="D1382" s="184"/>
    </row>
    <row r="1383" spans="4:4">
      <c r="D1383" s="184"/>
    </row>
    <row r="1384" spans="4:4">
      <c r="D1384" s="184"/>
    </row>
    <row r="1385" spans="4:4">
      <c r="D1385" s="184"/>
    </row>
    <row r="1386" spans="4:4">
      <c r="D1386" s="184"/>
    </row>
    <row r="1387" spans="4:4">
      <c r="D1387" s="184"/>
    </row>
    <row r="1388" spans="4:4">
      <c r="D1388" s="184"/>
    </row>
    <row r="1389" spans="4:4">
      <c r="D1389" s="184"/>
    </row>
    <row r="1390" spans="4:4">
      <c r="D1390" s="184"/>
    </row>
    <row r="1391" spans="4:4">
      <c r="D1391" s="184"/>
    </row>
    <row r="1392" spans="4:4">
      <c r="D1392" s="184"/>
    </row>
    <row r="1393" spans="4:4">
      <c r="D1393" s="184"/>
    </row>
    <row r="1394" spans="4:4">
      <c r="D1394" s="184"/>
    </row>
    <row r="1395" spans="4:4">
      <c r="D1395" s="184"/>
    </row>
    <row r="1396" spans="4:4">
      <c r="D1396" s="184"/>
    </row>
    <row r="1397" spans="4:4">
      <c r="D1397" s="184"/>
    </row>
    <row r="1398" spans="4:4">
      <c r="D1398" s="184"/>
    </row>
    <row r="1399" spans="4:4">
      <c r="D1399" s="184"/>
    </row>
    <row r="1400" spans="4:4">
      <c r="D1400" s="184"/>
    </row>
    <row r="1401" spans="4:4">
      <c r="D1401" s="184"/>
    </row>
    <row r="1402" spans="4:4">
      <c r="D1402" s="184"/>
    </row>
    <row r="1403" spans="4:4">
      <c r="D1403" s="184"/>
    </row>
    <row r="1404" spans="4:4">
      <c r="D1404" s="184"/>
    </row>
    <row r="1405" spans="4:4">
      <c r="D1405" s="184"/>
    </row>
    <row r="1406" spans="4:4">
      <c r="D1406" s="184"/>
    </row>
    <row r="1407" spans="4:4">
      <c r="D1407" s="184"/>
    </row>
    <row r="1408" spans="4:4">
      <c r="D1408" s="184"/>
    </row>
    <row r="1409" spans="4:4">
      <c r="D1409" s="184"/>
    </row>
    <row r="1410" spans="4:4">
      <c r="D1410" s="184"/>
    </row>
    <row r="1411" spans="4:4">
      <c r="D1411" s="184"/>
    </row>
    <row r="1412" spans="4:4">
      <c r="D1412" s="184"/>
    </row>
    <row r="1413" spans="4:4">
      <c r="D1413" s="184"/>
    </row>
    <row r="1414" spans="4:4">
      <c r="D1414" s="184"/>
    </row>
    <row r="1415" spans="4:4">
      <c r="D1415" s="184"/>
    </row>
    <row r="1416" spans="4:4">
      <c r="D1416" s="184"/>
    </row>
    <row r="1417" spans="4:4">
      <c r="D1417" s="184"/>
    </row>
    <row r="1418" spans="4:4">
      <c r="D1418" s="184"/>
    </row>
    <row r="1419" spans="4:4">
      <c r="D1419" s="184"/>
    </row>
    <row r="1420" spans="4:4">
      <c r="D1420" s="184"/>
    </row>
    <row r="1421" spans="4:4">
      <c r="D1421" s="184"/>
    </row>
    <row r="1422" spans="4:4">
      <c r="D1422" s="184"/>
    </row>
    <row r="1423" spans="4:4">
      <c r="D1423" s="184"/>
    </row>
    <row r="1424" spans="4:4">
      <c r="D1424" s="184"/>
    </row>
    <row r="1425" spans="4:4">
      <c r="D1425" s="184"/>
    </row>
    <row r="1426" spans="4:4">
      <c r="D1426" s="184"/>
    </row>
    <row r="1427" spans="4:4">
      <c r="D1427" s="184"/>
    </row>
    <row r="1428" spans="4:4">
      <c r="D1428" s="184"/>
    </row>
    <row r="1429" spans="4:4">
      <c r="D1429" s="184"/>
    </row>
    <row r="1430" spans="4:4">
      <c r="D1430" s="184"/>
    </row>
    <row r="1431" spans="4:4">
      <c r="D1431" s="184"/>
    </row>
    <row r="1432" spans="4:4">
      <c r="D1432" s="184"/>
    </row>
    <row r="1433" spans="4:4">
      <c r="D1433" s="184"/>
    </row>
    <row r="1434" spans="4:4">
      <c r="D1434" s="184"/>
    </row>
    <row r="1435" spans="4:4">
      <c r="D1435" s="184"/>
    </row>
    <row r="1436" spans="4:4">
      <c r="D1436" s="184"/>
    </row>
    <row r="1437" spans="4:4">
      <c r="D1437" s="184"/>
    </row>
    <row r="1438" spans="4:4">
      <c r="D1438" s="184"/>
    </row>
    <row r="1439" spans="4:4">
      <c r="D1439" s="184"/>
    </row>
    <row r="1440" spans="4:4">
      <c r="D1440" s="184"/>
    </row>
    <row r="1441" spans="4:4">
      <c r="D1441" s="184"/>
    </row>
    <row r="1442" spans="4:4">
      <c r="D1442" s="184"/>
    </row>
    <row r="1443" spans="4:4">
      <c r="D1443" s="184"/>
    </row>
    <row r="1444" spans="4:4">
      <c r="D1444" s="184"/>
    </row>
    <row r="1445" spans="4:4">
      <c r="D1445" s="184"/>
    </row>
    <row r="1446" spans="4:4">
      <c r="D1446" s="184"/>
    </row>
    <row r="1447" spans="4:4">
      <c r="D1447" s="184"/>
    </row>
    <row r="1448" spans="4:4">
      <c r="D1448" s="184"/>
    </row>
    <row r="1449" spans="4:4">
      <c r="D1449" s="184"/>
    </row>
    <row r="1450" spans="4:4">
      <c r="D1450" s="184"/>
    </row>
    <row r="1451" spans="4:4">
      <c r="D1451" s="184"/>
    </row>
    <row r="1452" spans="4:4">
      <c r="D1452" s="184"/>
    </row>
    <row r="1453" spans="4:4">
      <c r="D1453" s="184"/>
    </row>
    <row r="1454" spans="4:4">
      <c r="D1454" s="184"/>
    </row>
    <row r="1455" spans="4:4">
      <c r="D1455" s="184"/>
    </row>
    <row r="1456" spans="4:4">
      <c r="D1456" s="184"/>
    </row>
    <row r="1457" spans="4:4">
      <c r="D1457" s="184"/>
    </row>
    <row r="1458" spans="4:4">
      <c r="D1458" s="184"/>
    </row>
    <row r="1459" spans="4:4">
      <c r="D1459" s="184"/>
    </row>
    <row r="1460" spans="4:4">
      <c r="D1460" s="184"/>
    </row>
    <row r="1461" spans="4:4">
      <c r="D1461" s="184"/>
    </row>
    <row r="1462" spans="4:4">
      <c r="D1462" s="184"/>
    </row>
    <row r="1463" spans="4:4">
      <c r="D1463" s="184"/>
    </row>
    <row r="1464" spans="4:4">
      <c r="D1464" s="184"/>
    </row>
    <row r="1465" spans="4:4">
      <c r="D1465" s="184"/>
    </row>
    <row r="1466" spans="4:4">
      <c r="D1466" s="184"/>
    </row>
    <row r="1467" spans="4:4">
      <c r="D1467" s="184"/>
    </row>
    <row r="1468" spans="4:4">
      <c r="D1468" s="184"/>
    </row>
    <row r="1469" spans="4:4">
      <c r="D1469" s="184"/>
    </row>
    <row r="1470" spans="4:4">
      <c r="D1470" s="184"/>
    </row>
    <row r="1471" spans="4:4">
      <c r="D1471" s="184"/>
    </row>
    <row r="1472" spans="4:4">
      <c r="D1472" s="184"/>
    </row>
    <row r="1473" spans="4:4">
      <c r="D1473" s="184"/>
    </row>
    <row r="1474" spans="4:4">
      <c r="D1474" s="184"/>
    </row>
    <row r="1475" spans="4:4">
      <c r="D1475" s="184"/>
    </row>
    <row r="1476" spans="4:4">
      <c r="D1476" s="184"/>
    </row>
    <row r="1477" spans="4:4">
      <c r="D1477" s="184"/>
    </row>
    <row r="1478" spans="4:4">
      <c r="D1478" s="184"/>
    </row>
    <row r="1479" spans="4:4">
      <c r="D1479" s="184"/>
    </row>
    <row r="1480" spans="4:4">
      <c r="D1480" s="184"/>
    </row>
    <row r="1481" spans="4:4">
      <c r="D1481" s="184"/>
    </row>
    <row r="1482" spans="4:4">
      <c r="D1482" s="184"/>
    </row>
    <row r="1483" spans="4:4">
      <c r="D1483" s="184"/>
    </row>
    <row r="1484" spans="4:4">
      <c r="D1484" s="184"/>
    </row>
    <row r="1485" spans="4:4">
      <c r="D1485" s="184"/>
    </row>
    <row r="1486" spans="4:4">
      <c r="D1486" s="184"/>
    </row>
    <row r="1487" spans="4:4">
      <c r="D1487" s="184"/>
    </row>
    <row r="1488" spans="4:4">
      <c r="D1488" s="184"/>
    </row>
    <row r="1489" spans="4:4">
      <c r="D1489" s="184"/>
    </row>
    <row r="1490" spans="4:4">
      <c r="D1490" s="184"/>
    </row>
    <row r="1491" spans="4:4">
      <c r="D1491" s="184"/>
    </row>
    <row r="1492" spans="4:4">
      <c r="D1492" s="184"/>
    </row>
    <row r="1493" spans="4:4">
      <c r="D1493" s="184"/>
    </row>
    <row r="1494" spans="4:4">
      <c r="D1494" s="184"/>
    </row>
    <row r="1495" spans="4:4">
      <c r="D1495" s="184"/>
    </row>
    <row r="1496" spans="4:4">
      <c r="D1496" s="184"/>
    </row>
    <row r="1497" spans="4:4">
      <c r="D1497" s="184"/>
    </row>
    <row r="1498" spans="4:4">
      <c r="D1498" s="184"/>
    </row>
    <row r="1499" spans="4:4">
      <c r="D1499" s="184"/>
    </row>
    <row r="1500" spans="4:4">
      <c r="D1500" s="184"/>
    </row>
    <row r="1501" spans="4:4">
      <c r="D1501" s="184"/>
    </row>
    <row r="1502" spans="4:4">
      <c r="D1502" s="184"/>
    </row>
    <row r="1503" spans="4:4">
      <c r="D1503" s="184"/>
    </row>
    <row r="1504" spans="4:4">
      <c r="D1504" s="184"/>
    </row>
    <row r="1505" spans="4:4">
      <c r="D1505" s="184"/>
    </row>
    <row r="1506" spans="4:4">
      <c r="D1506" s="184"/>
    </row>
    <row r="1507" spans="4:4">
      <c r="D1507" s="184"/>
    </row>
    <row r="1508" spans="4:4">
      <c r="D1508" s="184"/>
    </row>
    <row r="1509" spans="4:4">
      <c r="D1509" s="184"/>
    </row>
    <row r="1510" spans="4:4">
      <c r="D1510" s="184"/>
    </row>
    <row r="1511" spans="4:4">
      <c r="D1511" s="184"/>
    </row>
    <row r="1512" spans="4:4">
      <c r="D1512" s="184"/>
    </row>
    <row r="1513" spans="4:4">
      <c r="D1513" s="184"/>
    </row>
    <row r="1514" spans="4:4">
      <c r="D1514" s="184"/>
    </row>
    <row r="1515" spans="4:4">
      <c r="D1515" s="184"/>
    </row>
    <row r="1516" spans="4:4">
      <c r="D1516" s="184"/>
    </row>
    <row r="1517" spans="4:4">
      <c r="D1517" s="184"/>
    </row>
    <row r="1518" spans="4:4">
      <c r="D1518" s="184"/>
    </row>
    <row r="1519" spans="4:4">
      <c r="D1519" s="184"/>
    </row>
    <row r="1520" spans="4:4">
      <c r="D1520" s="184"/>
    </row>
    <row r="1521" spans="4:4">
      <c r="D1521" s="184"/>
    </row>
    <row r="1522" spans="4:4">
      <c r="D1522" s="184"/>
    </row>
    <row r="1523" spans="4:4">
      <c r="D1523" s="184"/>
    </row>
    <row r="1524" spans="4:4">
      <c r="D1524" s="184"/>
    </row>
    <row r="1525" spans="4:4">
      <c r="D1525" s="184"/>
    </row>
    <row r="1526" spans="4:4">
      <c r="D1526" s="184"/>
    </row>
    <row r="1527" spans="4:4">
      <c r="D1527" s="184"/>
    </row>
    <row r="1528" spans="4:4">
      <c r="D1528" s="184"/>
    </row>
    <row r="1529" spans="4:4">
      <c r="D1529" s="184"/>
    </row>
    <row r="1530" spans="4:4">
      <c r="D1530" s="184"/>
    </row>
    <row r="1531" spans="4:4">
      <c r="D1531" s="184"/>
    </row>
    <row r="1532" spans="4:4">
      <c r="D1532" s="184"/>
    </row>
    <row r="1533" spans="4:4">
      <c r="D1533" s="184"/>
    </row>
    <row r="1534" spans="4:4">
      <c r="D1534" s="184"/>
    </row>
    <row r="1535" spans="4:4">
      <c r="D1535" s="184"/>
    </row>
    <row r="1536" spans="4:4">
      <c r="D1536" s="184"/>
    </row>
    <row r="1537" spans="4:4">
      <c r="D1537" s="184"/>
    </row>
    <row r="1538" spans="4:4">
      <c r="D1538" s="184"/>
    </row>
    <row r="1539" spans="4:4">
      <c r="D1539" s="184"/>
    </row>
    <row r="1540" spans="4:4">
      <c r="D1540" s="184"/>
    </row>
    <row r="1541" spans="4:4">
      <c r="D1541" s="184"/>
    </row>
    <row r="1542" spans="4:4">
      <c r="D1542" s="184"/>
    </row>
    <row r="1543" spans="4:4">
      <c r="D1543" s="184"/>
    </row>
    <row r="1544" spans="4:4">
      <c r="D1544" s="184"/>
    </row>
    <row r="1545" spans="4:4">
      <c r="D1545" s="184"/>
    </row>
    <row r="1546" spans="4:4">
      <c r="D1546" s="184"/>
    </row>
    <row r="1547" spans="4:4">
      <c r="D1547" s="184"/>
    </row>
    <row r="1548" spans="4:4">
      <c r="D1548" s="184"/>
    </row>
    <row r="1549" spans="4:4">
      <c r="D1549" s="184"/>
    </row>
    <row r="1550" spans="4:4">
      <c r="D1550" s="184"/>
    </row>
    <row r="1551" spans="4:4">
      <c r="D1551" s="184"/>
    </row>
    <row r="1552" spans="4:4">
      <c r="D1552" s="184"/>
    </row>
    <row r="1553" spans="4:4">
      <c r="D1553" s="184"/>
    </row>
    <row r="1554" spans="4:4">
      <c r="D1554" s="184"/>
    </row>
    <row r="1555" spans="4:4">
      <c r="D1555" s="184"/>
    </row>
    <row r="1556" spans="4:4">
      <c r="D1556" s="184"/>
    </row>
    <row r="1557" spans="4:4">
      <c r="D1557" s="184"/>
    </row>
    <row r="1558" spans="4:4">
      <c r="D1558" s="184"/>
    </row>
    <row r="1559" spans="4:4">
      <c r="D1559" s="184"/>
    </row>
    <row r="1560" spans="4:4">
      <c r="D1560" s="184"/>
    </row>
    <row r="1561" spans="4:4">
      <c r="D1561" s="184"/>
    </row>
    <row r="1562" spans="4:4">
      <c r="D1562" s="184"/>
    </row>
    <row r="1563" spans="4:4">
      <c r="D1563" s="184"/>
    </row>
    <row r="1564" spans="4:4">
      <c r="D1564" s="184"/>
    </row>
    <row r="1565" spans="4:4">
      <c r="D1565" s="184"/>
    </row>
    <row r="1566" spans="4:4">
      <c r="D1566" s="184"/>
    </row>
    <row r="1567" spans="4:4">
      <c r="D1567" s="184"/>
    </row>
    <row r="1568" spans="4:4">
      <c r="D1568" s="184"/>
    </row>
    <row r="1569" spans="4:4">
      <c r="D1569" s="184"/>
    </row>
    <row r="1570" spans="4:4">
      <c r="D1570" s="184"/>
    </row>
    <row r="1571" spans="4:4">
      <c r="D1571" s="184"/>
    </row>
    <row r="1572" spans="4:4">
      <c r="D1572" s="184"/>
    </row>
    <row r="1573" spans="4:4">
      <c r="D1573" s="184"/>
    </row>
    <row r="1574" spans="4:4">
      <c r="D1574" s="184"/>
    </row>
    <row r="1575" spans="4:4">
      <c r="D1575" s="184"/>
    </row>
    <row r="1576" spans="4:4">
      <c r="D1576" s="184"/>
    </row>
    <row r="1577" spans="4:4">
      <c r="D1577" s="184"/>
    </row>
    <row r="1578" spans="4:4">
      <c r="D1578" s="184"/>
    </row>
    <row r="1579" spans="4:4">
      <c r="D1579" s="184"/>
    </row>
    <row r="1580" spans="4:4">
      <c r="D1580" s="184"/>
    </row>
    <row r="1581" spans="4:4">
      <c r="D1581" s="184"/>
    </row>
    <row r="1582" spans="4:4">
      <c r="D1582" s="184"/>
    </row>
    <row r="1583" spans="4:4">
      <c r="D1583" s="184"/>
    </row>
    <row r="1584" spans="4:4">
      <c r="D1584" s="184"/>
    </row>
    <row r="1585" spans="4:4">
      <c r="D1585" s="184"/>
    </row>
    <row r="1586" spans="4:4">
      <c r="D1586" s="184"/>
    </row>
    <row r="1587" spans="4:4">
      <c r="D1587" s="184"/>
    </row>
    <row r="1588" spans="4:4">
      <c r="D1588" s="184"/>
    </row>
    <row r="1589" spans="4:4">
      <c r="D1589" s="184"/>
    </row>
    <row r="1590" spans="4:4">
      <c r="D1590" s="184"/>
    </row>
    <row r="1591" spans="4:4">
      <c r="D1591" s="184"/>
    </row>
    <row r="1592" spans="4:4">
      <c r="D1592" s="184"/>
    </row>
    <row r="1593" spans="4:4">
      <c r="D1593" s="184"/>
    </row>
    <row r="1594" spans="4:4">
      <c r="D1594" s="184"/>
    </row>
    <row r="1595" spans="4:4">
      <c r="D1595" s="184"/>
    </row>
    <row r="1596" spans="4:4">
      <c r="D1596" s="184"/>
    </row>
    <row r="1597" spans="4:4">
      <c r="D1597" s="184"/>
    </row>
    <row r="1598" spans="4:4">
      <c r="D1598" s="184"/>
    </row>
    <row r="1599" spans="4:4">
      <c r="D1599" s="184"/>
    </row>
    <row r="1600" spans="4:4">
      <c r="D1600" s="184"/>
    </row>
    <row r="1601" spans="4:4">
      <c r="D1601" s="184"/>
    </row>
    <row r="1602" spans="4:4">
      <c r="D1602" s="184"/>
    </row>
    <row r="1603" spans="4:4">
      <c r="D1603" s="184"/>
    </row>
    <row r="1604" spans="4:4">
      <c r="D1604" s="184"/>
    </row>
    <row r="1605" spans="4:4">
      <c r="D1605" s="184"/>
    </row>
    <row r="1606" spans="4:4">
      <c r="D1606" s="184"/>
    </row>
    <row r="1607" spans="4:4">
      <c r="D1607" s="184"/>
    </row>
    <row r="1608" spans="4:4">
      <c r="D1608" s="184"/>
    </row>
    <row r="1609" spans="4:4">
      <c r="D1609" s="184"/>
    </row>
    <row r="1610" spans="4:4">
      <c r="D1610" s="184"/>
    </row>
    <row r="1611" spans="4:4">
      <c r="D1611" s="184"/>
    </row>
    <row r="1612" spans="4:4">
      <c r="D1612" s="184"/>
    </row>
    <row r="1613" spans="4:4">
      <c r="D1613" s="184"/>
    </row>
    <row r="1614" spans="4:4">
      <c r="D1614" s="184"/>
    </row>
    <row r="1615" spans="4:4">
      <c r="D1615" s="184"/>
    </row>
    <row r="1616" spans="4:4">
      <c r="D1616" s="184"/>
    </row>
    <row r="1617" spans="4:4">
      <c r="D1617" s="184"/>
    </row>
    <row r="1618" spans="4:4">
      <c r="D1618" s="184"/>
    </row>
    <row r="1619" spans="4:4">
      <c r="D1619" s="184"/>
    </row>
    <row r="1620" spans="4:4">
      <c r="D1620" s="184"/>
    </row>
    <row r="1621" spans="4:4">
      <c r="D1621" s="184"/>
    </row>
    <row r="1622" spans="4:4">
      <c r="D1622" s="184"/>
    </row>
    <row r="1623" spans="4:4">
      <c r="D1623" s="184"/>
    </row>
    <row r="1624" spans="4:4">
      <c r="D1624" s="184"/>
    </row>
    <row r="1625" spans="4:4">
      <c r="D1625" s="184"/>
    </row>
    <row r="1626" spans="4:4">
      <c r="D1626" s="184"/>
    </row>
    <row r="1627" spans="4:4">
      <c r="D1627" s="184"/>
    </row>
    <row r="1628" spans="4:4">
      <c r="D1628" s="184"/>
    </row>
    <row r="1629" spans="4:4">
      <c r="D1629" s="184"/>
    </row>
    <row r="1630" spans="4:4">
      <c r="D1630" s="184"/>
    </row>
    <row r="1631" spans="4:4">
      <c r="D1631" s="184"/>
    </row>
    <row r="1632" spans="4:4">
      <c r="D1632" s="184"/>
    </row>
    <row r="1633" spans="4:4">
      <c r="D1633" s="184"/>
    </row>
    <row r="1634" spans="4:4">
      <c r="D1634" s="184"/>
    </row>
    <row r="1635" spans="4:4">
      <c r="D1635" s="184"/>
    </row>
    <row r="1636" spans="4:4">
      <c r="D1636" s="184"/>
    </row>
    <row r="1637" spans="4:4">
      <c r="D1637" s="184"/>
    </row>
    <row r="1638" spans="4:4">
      <c r="D1638" s="184"/>
    </row>
    <row r="1639" spans="4:4">
      <c r="D1639" s="184"/>
    </row>
    <row r="1640" spans="4:4">
      <c r="D1640" s="184"/>
    </row>
    <row r="1641" spans="4:4">
      <c r="D1641" s="184"/>
    </row>
    <row r="1642" spans="4:4">
      <c r="D1642" s="184"/>
    </row>
    <row r="1643" spans="4:4">
      <c r="D1643" s="184"/>
    </row>
    <row r="1644" spans="4:4">
      <c r="D1644" s="184"/>
    </row>
    <row r="1645" spans="4:4">
      <c r="D1645" s="184"/>
    </row>
    <row r="1646" spans="4:4">
      <c r="D1646" s="184"/>
    </row>
    <row r="1647" spans="4:4">
      <c r="D1647" s="184"/>
    </row>
    <row r="1648" spans="4:4">
      <c r="D1648" s="184"/>
    </row>
    <row r="1649" spans="4:4">
      <c r="D1649" s="184"/>
    </row>
    <row r="1650" spans="4:4">
      <c r="D1650" s="184"/>
    </row>
    <row r="1651" spans="4:4">
      <c r="D1651" s="184"/>
    </row>
    <row r="1652" spans="4:4">
      <c r="D1652" s="184"/>
    </row>
    <row r="1653" spans="4:4">
      <c r="D1653" s="184"/>
    </row>
    <row r="1654" spans="4:4">
      <c r="D1654" s="184"/>
    </row>
    <row r="1655" spans="4:4">
      <c r="D1655" s="184"/>
    </row>
    <row r="1656" spans="4:4">
      <c r="D1656" s="184"/>
    </row>
    <row r="1657" spans="4:4">
      <c r="D1657" s="184"/>
    </row>
    <row r="1658" spans="4:4">
      <c r="D1658" s="184"/>
    </row>
    <row r="1659" spans="4:4">
      <c r="D1659" s="184"/>
    </row>
    <row r="1660" spans="4:4">
      <c r="D1660" s="184"/>
    </row>
    <row r="1661" spans="4:4">
      <c r="D1661" s="184"/>
    </row>
    <row r="1662" spans="4:4">
      <c r="D1662" s="184"/>
    </row>
    <row r="1663" spans="4:4">
      <c r="D1663" s="184"/>
    </row>
    <row r="1664" spans="4:4">
      <c r="D1664" s="184"/>
    </row>
    <row r="1665" spans="4:4">
      <c r="D1665" s="184"/>
    </row>
    <row r="1666" spans="4:4">
      <c r="D1666" s="184"/>
    </row>
    <row r="1667" spans="4:4">
      <c r="D1667" s="184"/>
    </row>
    <row r="1668" spans="4:4">
      <c r="D1668" s="184"/>
    </row>
    <row r="1669" spans="4:4">
      <c r="D1669" s="184"/>
    </row>
    <row r="1670" spans="4:4">
      <c r="D1670" s="184"/>
    </row>
    <row r="1671" spans="4:4">
      <c r="D1671" s="184"/>
    </row>
    <row r="1672" spans="4:4">
      <c r="D1672" s="184"/>
    </row>
    <row r="1673" spans="4:4">
      <c r="D1673" s="184"/>
    </row>
    <row r="1674" spans="4:4">
      <c r="D1674" s="184"/>
    </row>
    <row r="1675" spans="4:4">
      <c r="D1675" s="184"/>
    </row>
    <row r="1676" spans="4:4">
      <c r="D1676" s="184"/>
    </row>
    <row r="1677" spans="4:4">
      <c r="D1677" s="184"/>
    </row>
    <row r="1678" spans="4:4">
      <c r="D1678" s="184"/>
    </row>
    <row r="1679" spans="4:4">
      <c r="D1679" s="184"/>
    </row>
    <row r="1680" spans="4:4">
      <c r="D1680" s="184"/>
    </row>
    <row r="1681" spans="4:4">
      <c r="D1681" s="184"/>
    </row>
    <row r="1682" spans="4:4">
      <c r="D1682" s="184"/>
    </row>
    <row r="1683" spans="4:4">
      <c r="D1683" s="184"/>
    </row>
    <row r="1684" spans="4:4">
      <c r="D1684" s="184"/>
    </row>
    <row r="1685" spans="4:4">
      <c r="D1685" s="184"/>
    </row>
    <row r="1686" spans="4:4">
      <c r="D1686" s="184"/>
    </row>
    <row r="1687" spans="4:4">
      <c r="D1687" s="184"/>
    </row>
    <row r="1688" spans="4:4">
      <c r="D1688" s="184"/>
    </row>
    <row r="1689" spans="4:4">
      <c r="D1689" s="184"/>
    </row>
    <row r="1690" spans="4:4">
      <c r="D1690" s="184"/>
    </row>
    <row r="1691" spans="4:4">
      <c r="D1691" s="184"/>
    </row>
    <row r="1692" spans="4:4">
      <c r="D1692" s="184"/>
    </row>
    <row r="1693" spans="4:4">
      <c r="D1693" s="184"/>
    </row>
    <row r="1694" spans="4:4">
      <c r="D1694" s="184"/>
    </row>
    <row r="1695" spans="4:4">
      <c r="D1695" s="184"/>
    </row>
    <row r="1696" spans="4:4">
      <c r="D1696" s="184"/>
    </row>
    <row r="1697" spans="4:4">
      <c r="D1697" s="184"/>
    </row>
    <row r="1698" spans="4:4">
      <c r="D1698" s="184"/>
    </row>
    <row r="1699" spans="4:4">
      <c r="D1699" s="184"/>
    </row>
    <row r="1700" spans="4:4">
      <c r="D1700" s="184"/>
    </row>
    <row r="1701" spans="4:4">
      <c r="D1701" s="184"/>
    </row>
    <row r="1702" spans="4:4">
      <c r="D1702" s="184"/>
    </row>
    <row r="1703" spans="4:4">
      <c r="D1703" s="184"/>
    </row>
    <row r="1704" spans="4:4">
      <c r="D1704" s="184"/>
    </row>
    <row r="1705" spans="4:4">
      <c r="D1705" s="184"/>
    </row>
    <row r="1706" spans="4:4">
      <c r="D1706" s="184"/>
    </row>
    <row r="1707" spans="4:4">
      <c r="D1707" s="184"/>
    </row>
    <row r="1708" spans="4:4">
      <c r="D1708" s="184"/>
    </row>
    <row r="1709" spans="4:4">
      <c r="D1709" s="184"/>
    </row>
    <row r="1710" spans="4:4">
      <c r="D1710" s="184"/>
    </row>
    <row r="1711" spans="4:4">
      <c r="D1711" s="184"/>
    </row>
    <row r="1712" spans="4:4">
      <c r="D1712" s="184"/>
    </row>
    <row r="1713" spans="4:4">
      <c r="D1713" s="184"/>
    </row>
    <row r="1714" spans="4:4">
      <c r="D1714" s="184"/>
    </row>
    <row r="1715" spans="4:4">
      <c r="D1715" s="184"/>
    </row>
    <row r="1716" spans="4:4">
      <c r="D1716" s="184"/>
    </row>
    <row r="1717" spans="4:4">
      <c r="D1717" s="184"/>
    </row>
    <row r="1718" spans="4:4">
      <c r="D1718" s="184"/>
    </row>
    <row r="1719" spans="4:4">
      <c r="D1719" s="184"/>
    </row>
    <row r="1720" spans="4:4">
      <c r="D1720" s="184"/>
    </row>
    <row r="1721" spans="4:4">
      <c r="D1721" s="184"/>
    </row>
    <row r="1722" spans="4:4">
      <c r="D1722" s="184"/>
    </row>
    <row r="1723" spans="4:4">
      <c r="D1723" s="184"/>
    </row>
    <row r="1724" spans="4:4">
      <c r="D1724" s="184"/>
    </row>
    <row r="1725" spans="4:4">
      <c r="D1725" s="184"/>
    </row>
    <row r="1726" spans="4:4">
      <c r="D1726" s="184"/>
    </row>
    <row r="1727" spans="4:4">
      <c r="D1727" s="184"/>
    </row>
    <row r="1728" spans="4:4">
      <c r="D1728" s="184"/>
    </row>
    <row r="1729" spans="4:4">
      <c r="D1729" s="184"/>
    </row>
    <row r="1730" spans="4:4">
      <c r="D1730" s="184"/>
    </row>
    <row r="1731" spans="4:4">
      <c r="D1731" s="184"/>
    </row>
    <row r="1732" spans="4:4">
      <c r="D1732" s="184"/>
    </row>
    <row r="1733" spans="4:4">
      <c r="D1733" s="184"/>
    </row>
    <row r="1734" spans="4:4">
      <c r="D1734" s="184"/>
    </row>
    <row r="1735" spans="4:4">
      <c r="D1735" s="184"/>
    </row>
    <row r="1736" spans="4:4">
      <c r="D1736" s="184"/>
    </row>
    <row r="1737" spans="4:4">
      <c r="D1737" s="184"/>
    </row>
    <row r="1738" spans="4:4">
      <c r="D1738" s="184"/>
    </row>
    <row r="1739" spans="4:4">
      <c r="D1739" s="184"/>
    </row>
    <row r="1740" spans="4:4">
      <c r="D1740" s="184"/>
    </row>
    <row r="1741" spans="4:4">
      <c r="D1741" s="184"/>
    </row>
    <row r="1742" spans="4:4">
      <c r="D1742" s="184"/>
    </row>
    <row r="1743" spans="4:4">
      <c r="D1743" s="184"/>
    </row>
    <row r="1744" spans="4:4">
      <c r="D1744" s="184"/>
    </row>
    <row r="1745" spans="4:4">
      <c r="D1745" s="184"/>
    </row>
    <row r="1746" spans="4:4">
      <c r="D1746" s="184"/>
    </row>
    <row r="1747" spans="4:4">
      <c r="D1747" s="184"/>
    </row>
    <row r="1748" spans="4:4">
      <c r="D1748" s="184"/>
    </row>
    <row r="1749" spans="4:4">
      <c r="D1749" s="184"/>
    </row>
    <row r="1750" spans="4:4">
      <c r="D1750" s="184"/>
    </row>
    <row r="1751" spans="4:4">
      <c r="D1751" s="184"/>
    </row>
    <row r="1752" spans="4:4">
      <c r="D1752" s="184"/>
    </row>
    <row r="1753" spans="4:4">
      <c r="D1753" s="184"/>
    </row>
    <row r="1754" spans="4:4">
      <c r="D1754" s="184"/>
    </row>
    <row r="1755" spans="4:4">
      <c r="D1755" s="184"/>
    </row>
    <row r="1756" spans="4:4">
      <c r="D1756" s="184"/>
    </row>
    <row r="1757" spans="4:4">
      <c r="D1757" s="184"/>
    </row>
    <row r="1758" spans="4:4">
      <c r="D1758" s="184"/>
    </row>
    <row r="1759" spans="4:4">
      <c r="D1759" s="184"/>
    </row>
    <row r="1760" spans="4:4">
      <c r="D1760" s="184"/>
    </row>
    <row r="1761" spans="4:4">
      <c r="D1761" s="184"/>
    </row>
    <row r="1762" spans="4:4">
      <c r="D1762" s="184"/>
    </row>
    <row r="1763" spans="4:4">
      <c r="D1763" s="184"/>
    </row>
    <row r="1764" spans="4:4">
      <c r="D1764" s="184"/>
    </row>
    <row r="1765" spans="4:4">
      <c r="D1765" s="184"/>
    </row>
    <row r="1766" spans="4:4">
      <c r="D1766" s="184"/>
    </row>
    <row r="1767" spans="4:4">
      <c r="D1767" s="184"/>
    </row>
    <row r="1768" spans="4:4">
      <c r="D1768" s="184"/>
    </row>
    <row r="1769" spans="4:4">
      <c r="D1769" s="184"/>
    </row>
    <row r="1770" spans="4:4">
      <c r="D1770" s="184"/>
    </row>
    <row r="1771" spans="4:4">
      <c r="D1771" s="184"/>
    </row>
    <row r="1772" spans="4:4">
      <c r="D1772" s="184"/>
    </row>
    <row r="1773" spans="4:4">
      <c r="D1773" s="184"/>
    </row>
    <row r="1774" spans="4:4">
      <c r="D1774" s="184"/>
    </row>
    <row r="1775" spans="4:4">
      <c r="D1775" s="184"/>
    </row>
    <row r="1776" spans="4:4">
      <c r="D1776" s="184"/>
    </row>
    <row r="1777" spans="4:4">
      <c r="D1777" s="184"/>
    </row>
    <row r="1778" spans="4:4">
      <c r="D1778" s="184"/>
    </row>
    <row r="1779" spans="4:4">
      <c r="D1779" s="184"/>
    </row>
    <row r="1780" spans="4:4">
      <c r="D1780" s="184"/>
    </row>
    <row r="1781" spans="4:4">
      <c r="D1781" s="184"/>
    </row>
    <row r="1782" spans="4:4">
      <c r="D1782" s="184"/>
    </row>
    <row r="1783" spans="4:4">
      <c r="D1783" s="184"/>
    </row>
    <row r="1784" spans="4:4">
      <c r="D1784" s="184"/>
    </row>
    <row r="1785" spans="4:4">
      <c r="D1785" s="184"/>
    </row>
    <row r="1786" spans="4:4">
      <c r="D1786" s="184"/>
    </row>
    <row r="1787" spans="4:4">
      <c r="D1787" s="184"/>
    </row>
    <row r="1788" spans="4:4">
      <c r="D1788" s="184"/>
    </row>
    <row r="1789" spans="4:4">
      <c r="D1789" s="184"/>
    </row>
    <row r="1790" spans="4:4">
      <c r="D1790" s="184"/>
    </row>
    <row r="1791" spans="4:4">
      <c r="D1791" s="184"/>
    </row>
    <row r="1792" spans="4:4">
      <c r="D1792" s="184"/>
    </row>
    <row r="1793" spans="4:4">
      <c r="D1793" s="184"/>
    </row>
    <row r="1794" spans="4:4">
      <c r="D1794" s="184"/>
    </row>
    <row r="1795" spans="4:4">
      <c r="D1795" s="184"/>
    </row>
    <row r="1796" spans="4:4">
      <c r="D1796" s="184"/>
    </row>
    <row r="1797" spans="4:4">
      <c r="D1797" s="184"/>
    </row>
    <row r="1798" spans="4:4">
      <c r="D1798" s="184"/>
    </row>
    <row r="1799" spans="4:4">
      <c r="D1799" s="184"/>
    </row>
    <row r="1800" spans="4:4">
      <c r="D1800" s="184"/>
    </row>
    <row r="1801" spans="4:4">
      <c r="D1801" s="184"/>
    </row>
    <row r="1802" spans="4:4">
      <c r="D1802" s="184"/>
    </row>
    <row r="1803" spans="4:4">
      <c r="D1803" s="184"/>
    </row>
    <row r="1804" spans="4:4">
      <c r="D1804" s="184"/>
    </row>
    <row r="1805" spans="4:4">
      <c r="D1805" s="184"/>
    </row>
    <row r="1806" spans="4:4">
      <c r="D1806" s="184"/>
    </row>
    <row r="1807" spans="4:4">
      <c r="D1807" s="184"/>
    </row>
    <row r="1808" spans="4:4">
      <c r="D1808" s="184"/>
    </row>
    <row r="1809" spans="4:4">
      <c r="D1809" s="184"/>
    </row>
    <row r="1810" spans="4:4">
      <c r="D1810" s="184"/>
    </row>
    <row r="1811" spans="4:4">
      <c r="D1811" s="184"/>
    </row>
    <row r="1812" spans="4:4">
      <c r="D1812" s="184"/>
    </row>
    <row r="1813" spans="4:4">
      <c r="D1813" s="184"/>
    </row>
    <row r="1814" spans="4:4">
      <c r="D1814" s="184"/>
    </row>
    <row r="1815" spans="4:4">
      <c r="D1815" s="184"/>
    </row>
    <row r="1816" spans="4:4">
      <c r="D1816" s="184"/>
    </row>
    <row r="1817" spans="4:4">
      <c r="D1817" s="184"/>
    </row>
    <row r="1818" spans="4:4">
      <c r="D1818" s="184"/>
    </row>
    <row r="1819" spans="4:4">
      <c r="D1819" s="184"/>
    </row>
    <row r="1820" spans="4:4">
      <c r="D1820" s="184"/>
    </row>
    <row r="1821" spans="4:4">
      <c r="D1821" s="184"/>
    </row>
    <row r="1822" spans="4:4">
      <c r="D1822" s="184"/>
    </row>
    <row r="1823" spans="4:4">
      <c r="D1823" s="184"/>
    </row>
    <row r="1824" spans="4:4">
      <c r="D1824" s="184"/>
    </row>
    <row r="1825" spans="4:4">
      <c r="D1825" s="184"/>
    </row>
    <row r="1826" spans="4:4">
      <c r="D1826" s="184"/>
    </row>
    <row r="1827" spans="4:4">
      <c r="D1827" s="184"/>
    </row>
    <row r="1828" spans="4:4">
      <c r="D1828" s="184"/>
    </row>
    <row r="1829" spans="4:4">
      <c r="D1829" s="184"/>
    </row>
    <row r="1830" spans="4:4">
      <c r="D1830" s="184"/>
    </row>
    <row r="1831" spans="4:4">
      <c r="D1831" s="184"/>
    </row>
    <row r="1832" spans="4:4">
      <c r="D1832" s="184"/>
    </row>
    <row r="1833" spans="4:4">
      <c r="D1833" s="184"/>
    </row>
    <row r="1834" spans="4:4">
      <c r="D1834" s="184"/>
    </row>
    <row r="1835" spans="4:4">
      <c r="D1835" s="184"/>
    </row>
    <row r="1836" spans="4:4">
      <c r="D1836" s="184"/>
    </row>
    <row r="1837" spans="4:4">
      <c r="D1837" s="184"/>
    </row>
    <row r="1838" spans="4:4">
      <c r="D1838" s="184"/>
    </row>
    <row r="1839" spans="4:4">
      <c r="D1839" s="184"/>
    </row>
    <row r="1840" spans="4:4">
      <c r="D1840" s="184"/>
    </row>
    <row r="1841" spans="4:4">
      <c r="D1841" s="184"/>
    </row>
    <row r="1842" spans="4:4">
      <c r="D1842" s="184"/>
    </row>
    <row r="1843" spans="4:4">
      <c r="D1843" s="184"/>
    </row>
    <row r="1844" spans="4:4">
      <c r="D1844" s="184"/>
    </row>
    <row r="1845" spans="4:4">
      <c r="D1845" s="184"/>
    </row>
    <row r="1846" spans="4:4">
      <c r="D1846" s="184"/>
    </row>
    <row r="1847" spans="4:4">
      <c r="D1847" s="184"/>
    </row>
    <row r="1848" spans="4:4">
      <c r="D1848" s="184"/>
    </row>
    <row r="1849" spans="4:4">
      <c r="D1849" s="184"/>
    </row>
    <row r="1850" spans="4:4">
      <c r="D1850" s="184"/>
    </row>
    <row r="1851" spans="4:4">
      <c r="D1851" s="184"/>
    </row>
    <row r="1852" spans="4:4">
      <c r="D1852" s="184"/>
    </row>
    <row r="1853" spans="4:4">
      <c r="D1853" s="184"/>
    </row>
    <row r="1854" spans="4:4">
      <c r="D1854" s="184"/>
    </row>
    <row r="1855" spans="4:4">
      <c r="D1855" s="184"/>
    </row>
    <row r="1856" spans="4:4">
      <c r="D1856" s="184"/>
    </row>
    <row r="1857" spans="4:4">
      <c r="D1857" s="184"/>
    </row>
    <row r="1858" spans="4:4">
      <c r="D1858" s="184"/>
    </row>
    <row r="1859" spans="4:4">
      <c r="D1859" s="184"/>
    </row>
    <row r="1860" spans="4:4">
      <c r="D1860" s="184"/>
    </row>
    <row r="1861" spans="4:4">
      <c r="D1861" s="184"/>
    </row>
    <row r="1862" spans="4:4">
      <c r="D1862" s="184"/>
    </row>
    <row r="1863" spans="4:4">
      <c r="D1863" s="184"/>
    </row>
    <row r="1864" spans="4:4">
      <c r="D1864" s="184"/>
    </row>
    <row r="1865" spans="4:4">
      <c r="D1865" s="184"/>
    </row>
    <row r="1866" spans="4:4">
      <c r="D1866" s="184"/>
    </row>
    <row r="1867" spans="4:4">
      <c r="D1867" s="184"/>
    </row>
    <row r="1868" spans="4:4">
      <c r="D1868" s="184"/>
    </row>
    <row r="1869" spans="4:4">
      <c r="D1869" s="184"/>
    </row>
    <row r="1870" spans="4:4">
      <c r="D1870" s="184"/>
    </row>
    <row r="1871" spans="4:4">
      <c r="D1871" s="184"/>
    </row>
    <row r="1872" spans="4:4">
      <c r="D1872" s="184"/>
    </row>
    <row r="1873" spans="4:4">
      <c r="D1873" s="184"/>
    </row>
    <row r="1874" spans="4:4">
      <c r="D1874" s="184"/>
    </row>
    <row r="1875" spans="4:4">
      <c r="D1875" s="184"/>
    </row>
    <row r="1876" spans="4:4">
      <c r="D1876" s="184"/>
    </row>
    <row r="1877" spans="4:4">
      <c r="D1877" s="184"/>
    </row>
    <row r="1878" spans="4:4">
      <c r="D1878" s="184"/>
    </row>
    <row r="1879" spans="4:4">
      <c r="D1879" s="184"/>
    </row>
    <row r="1880" spans="4:4">
      <c r="D1880" s="184"/>
    </row>
    <row r="1881" spans="4:4">
      <c r="D1881" s="184"/>
    </row>
    <row r="1882" spans="4:4">
      <c r="D1882" s="184"/>
    </row>
    <row r="1883" spans="4:4">
      <c r="D1883" s="184"/>
    </row>
    <row r="1884" spans="4:4">
      <c r="D1884" s="184"/>
    </row>
    <row r="1885" spans="4:4">
      <c r="D1885" s="184"/>
    </row>
    <row r="1886" spans="4:4">
      <c r="D1886" s="184"/>
    </row>
    <row r="1887" spans="4:4">
      <c r="D1887" s="184"/>
    </row>
    <row r="1888" spans="4:4">
      <c r="D1888" s="184"/>
    </row>
    <row r="1889" spans="4:4">
      <c r="D1889" s="184"/>
    </row>
    <row r="1890" spans="4:4">
      <c r="D1890" s="184"/>
    </row>
    <row r="1891" spans="4:4">
      <c r="D1891" s="184"/>
    </row>
    <row r="1892" spans="4:4">
      <c r="D1892" s="184"/>
    </row>
    <row r="1893" spans="4:4">
      <c r="D1893" s="184"/>
    </row>
    <row r="1894" spans="4:4">
      <c r="D1894" s="184"/>
    </row>
    <row r="1895" spans="4:4">
      <c r="D1895" s="184"/>
    </row>
    <row r="1896" spans="4:4">
      <c r="D1896" s="184"/>
    </row>
    <row r="1897" spans="4:4">
      <c r="D1897" s="184"/>
    </row>
    <row r="1898" spans="4:4">
      <c r="D1898" s="184"/>
    </row>
    <row r="1899" spans="4:4">
      <c r="D1899" s="184"/>
    </row>
    <row r="1900" spans="4:4">
      <c r="D1900" s="184"/>
    </row>
    <row r="1901" spans="4:4">
      <c r="D1901" s="184"/>
    </row>
    <row r="1902" spans="4:4">
      <c r="D1902" s="184"/>
    </row>
    <row r="1903" spans="4:4">
      <c r="D1903" s="184"/>
    </row>
    <row r="1904" spans="4:4">
      <c r="D1904" s="184"/>
    </row>
    <row r="1905" spans="4:4">
      <c r="D1905" s="184"/>
    </row>
    <row r="1906" spans="4:4">
      <c r="D1906" s="184"/>
    </row>
    <row r="1907" spans="4:4">
      <c r="D1907" s="184"/>
    </row>
    <row r="1908" spans="4:4">
      <c r="D1908" s="184"/>
    </row>
    <row r="1909" spans="4:4">
      <c r="D1909" s="184"/>
    </row>
    <row r="1910" spans="4:4">
      <c r="D1910" s="184"/>
    </row>
    <row r="1911" spans="4:4">
      <c r="D1911" s="184"/>
    </row>
    <row r="1912" spans="4:4">
      <c r="D1912" s="184"/>
    </row>
    <row r="1913" spans="4:4">
      <c r="D1913" s="184"/>
    </row>
    <row r="1914" spans="4:4">
      <c r="D1914" s="184"/>
    </row>
    <row r="1915" spans="4:4">
      <c r="D1915" s="184"/>
    </row>
    <row r="1916" spans="4:4">
      <c r="D1916" s="184"/>
    </row>
    <row r="1917" spans="4:4">
      <c r="D1917" s="184"/>
    </row>
    <row r="1918" spans="4:4">
      <c r="D1918" s="184"/>
    </row>
    <row r="1919" spans="4:4">
      <c r="D1919" s="184"/>
    </row>
    <row r="1920" spans="4:4">
      <c r="D1920" s="184"/>
    </row>
    <row r="1921" spans="4:4">
      <c r="D1921" s="184"/>
    </row>
    <row r="1922" spans="4:4">
      <c r="D1922" s="184"/>
    </row>
    <row r="1923" spans="4:4">
      <c r="D1923" s="184"/>
    </row>
    <row r="1924" spans="4:4">
      <c r="D1924" s="184"/>
    </row>
    <row r="1925" spans="4:4">
      <c r="D1925" s="184"/>
    </row>
    <row r="1926" spans="4:4">
      <c r="D1926" s="184"/>
    </row>
    <row r="1927" spans="4:4">
      <c r="D1927" s="184"/>
    </row>
    <row r="1928" spans="4:4">
      <c r="D1928" s="184"/>
    </row>
    <row r="1929" spans="4:4">
      <c r="D1929" s="184"/>
    </row>
    <row r="1930" spans="4:4">
      <c r="D1930" s="184"/>
    </row>
    <row r="1931" spans="4:4">
      <c r="D1931" s="184"/>
    </row>
    <row r="1932" spans="4:4">
      <c r="D1932" s="184"/>
    </row>
    <row r="1933" spans="4:4">
      <c r="D1933" s="184"/>
    </row>
    <row r="1934" spans="4:4">
      <c r="D1934" s="184"/>
    </row>
    <row r="1935" spans="4:4">
      <c r="D1935" s="184"/>
    </row>
    <row r="1936" spans="4:4">
      <c r="D1936" s="184"/>
    </row>
    <row r="1937" spans="4:4">
      <c r="D1937" s="184"/>
    </row>
    <row r="1938" spans="4:4">
      <c r="D1938" s="184"/>
    </row>
    <row r="1939" spans="4:4">
      <c r="D1939" s="184"/>
    </row>
    <row r="1940" spans="4:4">
      <c r="D1940" s="184"/>
    </row>
    <row r="1941" spans="4:4">
      <c r="D1941" s="184"/>
    </row>
    <row r="1942" spans="4:4">
      <c r="D1942" s="184"/>
    </row>
    <row r="1943" spans="4:4">
      <c r="D1943" s="184"/>
    </row>
    <row r="1944" spans="4:4">
      <c r="D1944" s="184"/>
    </row>
    <row r="1945" spans="4:4">
      <c r="D1945" s="184"/>
    </row>
    <row r="1946" spans="4:4">
      <c r="D1946" s="184"/>
    </row>
    <row r="1947" spans="4:4">
      <c r="D1947" s="184"/>
    </row>
    <row r="1948" spans="4:4">
      <c r="D1948" s="184"/>
    </row>
    <row r="1949" spans="4:4">
      <c r="D1949" s="184"/>
    </row>
    <row r="1950" spans="4:4">
      <c r="D1950" s="184"/>
    </row>
    <row r="1951" spans="4:4">
      <c r="D1951" s="184"/>
    </row>
    <row r="1952" spans="4:4">
      <c r="D1952" s="184"/>
    </row>
    <row r="1953" spans="4:4">
      <c r="D1953" s="184"/>
    </row>
    <row r="1954" spans="4:4">
      <c r="D1954" s="184"/>
    </row>
    <row r="1955" spans="4:4">
      <c r="D1955" s="184"/>
    </row>
    <row r="1956" spans="4:4">
      <c r="D1956" s="184"/>
    </row>
    <row r="1957" spans="4:4">
      <c r="D1957" s="184"/>
    </row>
    <row r="1958" spans="4:4">
      <c r="D1958" s="184"/>
    </row>
    <row r="1959" spans="4:4">
      <c r="D1959" s="184"/>
    </row>
    <row r="1960" spans="4:4">
      <c r="D1960" s="184"/>
    </row>
    <row r="1961" spans="4:4">
      <c r="D1961" s="184"/>
    </row>
    <row r="1962" spans="4:4">
      <c r="D1962" s="184"/>
    </row>
    <row r="1963" spans="4:4">
      <c r="D1963" s="184"/>
    </row>
    <row r="1964" spans="4:4">
      <c r="D1964" s="184"/>
    </row>
    <row r="1965" spans="4:4">
      <c r="D1965" s="184"/>
    </row>
    <row r="1966" spans="4:4">
      <c r="D1966" s="184"/>
    </row>
    <row r="1967" spans="4:4">
      <c r="D1967" s="184"/>
    </row>
    <row r="1968" spans="4:4">
      <c r="D1968" s="184"/>
    </row>
    <row r="1969" spans="4:4">
      <c r="D1969" s="184"/>
    </row>
    <row r="1970" spans="4:4">
      <c r="D1970" s="184"/>
    </row>
    <row r="1971" spans="4:4">
      <c r="D1971" s="184"/>
    </row>
    <row r="1972" spans="4:4">
      <c r="D1972" s="184"/>
    </row>
    <row r="1973" spans="4:4">
      <c r="D1973" s="184"/>
    </row>
    <row r="1974" spans="4:4">
      <c r="D1974" s="184"/>
    </row>
    <row r="1975" spans="4:4">
      <c r="D1975" s="184"/>
    </row>
    <row r="1976" spans="4:4">
      <c r="D1976" s="184"/>
    </row>
    <row r="1977" spans="4:4">
      <c r="D1977" s="184"/>
    </row>
    <row r="1978" spans="4:4">
      <c r="D1978" s="184"/>
    </row>
    <row r="1979" spans="4:4">
      <c r="D1979" s="184"/>
    </row>
    <row r="1980" spans="4:4">
      <c r="D1980" s="184"/>
    </row>
    <row r="1981" spans="4:4">
      <c r="D1981" s="184"/>
    </row>
    <row r="1982" spans="4:4">
      <c r="D1982" s="184"/>
    </row>
    <row r="1983" spans="4:4">
      <c r="D1983" s="184"/>
    </row>
    <row r="1984" spans="4:4">
      <c r="D1984" s="184"/>
    </row>
    <row r="1985" spans="4:4">
      <c r="D1985" s="184"/>
    </row>
    <row r="1986" spans="4:4">
      <c r="D1986" s="184"/>
    </row>
    <row r="1987" spans="4:4">
      <c r="D1987" s="184"/>
    </row>
    <row r="1988" spans="4:4">
      <c r="D1988" s="184"/>
    </row>
    <row r="1989" spans="4:4">
      <c r="D1989" s="184"/>
    </row>
    <row r="1990" spans="4:4">
      <c r="D1990" s="184"/>
    </row>
    <row r="1991" spans="4:4">
      <c r="D1991" s="184"/>
    </row>
    <row r="1992" spans="4:4">
      <c r="D1992" s="184"/>
    </row>
    <row r="1993" spans="4:4">
      <c r="D1993" s="184"/>
    </row>
    <row r="1994" spans="4:4">
      <c r="D1994" s="184"/>
    </row>
    <row r="1995" spans="4:4">
      <c r="D1995" s="184"/>
    </row>
    <row r="1996" spans="4:4">
      <c r="D1996" s="184"/>
    </row>
    <row r="1997" spans="4:4">
      <c r="D1997" s="184"/>
    </row>
    <row r="1998" spans="4:4">
      <c r="D1998" s="184"/>
    </row>
    <row r="1999" spans="4:4">
      <c r="D1999" s="184"/>
    </row>
    <row r="2000" spans="4:4">
      <c r="D2000" s="184"/>
    </row>
    <row r="2001" spans="4:4">
      <c r="D2001" s="184"/>
    </row>
    <row r="2002" spans="4:4">
      <c r="D2002" s="184"/>
    </row>
    <row r="2003" spans="4:4">
      <c r="D2003" s="184"/>
    </row>
    <row r="2004" spans="4:4">
      <c r="D2004" s="184"/>
    </row>
    <row r="2005" spans="4:4">
      <c r="D2005" s="184"/>
    </row>
    <row r="2006" spans="4:4">
      <c r="D2006" s="184"/>
    </row>
    <row r="2007" spans="4:4">
      <c r="D2007" s="184"/>
    </row>
    <row r="2008" spans="4:4">
      <c r="D2008" s="184"/>
    </row>
    <row r="2009" spans="4:4">
      <c r="D2009" s="184"/>
    </row>
    <row r="2010" spans="4:4">
      <c r="D2010" s="184"/>
    </row>
    <row r="2011" spans="4:4">
      <c r="D2011" s="184"/>
    </row>
    <row r="2012" spans="4:4">
      <c r="D2012" s="184"/>
    </row>
    <row r="2013" spans="4:4">
      <c r="D2013" s="184"/>
    </row>
    <row r="2014" spans="4:4">
      <c r="D2014" s="184"/>
    </row>
    <row r="2015" spans="4:4">
      <c r="D2015" s="184"/>
    </row>
    <row r="2016" spans="4:4">
      <c r="D2016" s="184"/>
    </row>
    <row r="2017" spans="4:4">
      <c r="D2017" s="184"/>
    </row>
    <row r="2018" spans="4:4">
      <c r="D2018" s="184"/>
    </row>
    <row r="2019" spans="4:4">
      <c r="D2019" s="184"/>
    </row>
    <row r="2020" spans="4:4">
      <c r="D2020" s="184"/>
    </row>
    <row r="2021" spans="4:4">
      <c r="D2021" s="184"/>
    </row>
    <row r="2022" spans="4:4">
      <c r="D2022" s="184"/>
    </row>
    <row r="2023" spans="4:4">
      <c r="D2023" s="184"/>
    </row>
    <row r="2024" spans="4:4">
      <c r="D2024" s="184"/>
    </row>
    <row r="2025" spans="4:4">
      <c r="D2025" s="184"/>
    </row>
    <row r="2026" spans="4:4">
      <c r="D2026" s="184"/>
    </row>
    <row r="2027" spans="4:4">
      <c r="D2027" s="184"/>
    </row>
    <row r="2028" spans="4:4">
      <c r="D2028" s="184"/>
    </row>
    <row r="2029" spans="4:4">
      <c r="D2029" s="184"/>
    </row>
    <row r="2030" spans="4:4">
      <c r="D2030" s="184"/>
    </row>
    <row r="2031" spans="4:4">
      <c r="D2031" s="184"/>
    </row>
    <row r="2032" spans="4:4">
      <c r="D2032" s="184"/>
    </row>
    <row r="2033" spans="4:4">
      <c r="D2033" s="184"/>
    </row>
    <row r="2034" spans="4:4">
      <c r="D2034" s="184"/>
    </row>
    <row r="2035" spans="4:4">
      <c r="D2035" s="184"/>
    </row>
    <row r="2036" spans="4:4">
      <c r="D2036" s="184"/>
    </row>
    <row r="2037" spans="4:4">
      <c r="D2037" s="184"/>
    </row>
    <row r="2038" spans="4:4">
      <c r="D2038" s="184"/>
    </row>
    <row r="2039" spans="4:4">
      <c r="D2039" s="184"/>
    </row>
    <row r="2040" spans="4:4">
      <c r="D2040" s="184"/>
    </row>
    <row r="2041" spans="4:4">
      <c r="D2041" s="184"/>
    </row>
    <row r="2042" spans="4:4">
      <c r="D2042" s="184"/>
    </row>
    <row r="2043" spans="4:4">
      <c r="D2043" s="184"/>
    </row>
    <row r="2044" spans="4:4">
      <c r="D2044" s="184"/>
    </row>
    <row r="2045" spans="4:4">
      <c r="D2045" s="184"/>
    </row>
    <row r="2046" spans="4:4">
      <c r="D2046" s="184"/>
    </row>
    <row r="2047" spans="4:4">
      <c r="D2047" s="184"/>
    </row>
    <row r="2048" spans="4:4">
      <c r="D2048" s="184"/>
    </row>
    <row r="2049" spans="4:4">
      <c r="D2049" s="184"/>
    </row>
    <row r="2050" spans="4:4">
      <c r="D2050" s="184"/>
    </row>
    <row r="2051" spans="4:4">
      <c r="D2051" s="184"/>
    </row>
    <row r="2052" spans="4:4">
      <c r="D2052" s="184"/>
    </row>
    <row r="2053" spans="4:4">
      <c r="D2053" s="184"/>
    </row>
    <row r="2054" spans="4:4">
      <c r="D2054" s="184"/>
    </row>
    <row r="2055" spans="4:4">
      <c r="D2055" s="184"/>
    </row>
    <row r="2056" spans="4:4">
      <c r="D2056" s="184"/>
    </row>
    <row r="2057" spans="4:4">
      <c r="D2057" s="184"/>
    </row>
    <row r="2058" spans="4:4">
      <c r="D2058" s="184"/>
    </row>
    <row r="2059" spans="4:4">
      <c r="D2059" s="184"/>
    </row>
    <row r="2060" spans="4:4">
      <c r="D2060" s="184"/>
    </row>
    <row r="2061" spans="4:4">
      <c r="D2061" s="184"/>
    </row>
    <row r="2062" spans="4:4">
      <c r="D2062" s="184"/>
    </row>
    <row r="2063" spans="4:4">
      <c r="D2063" s="184"/>
    </row>
    <row r="2064" spans="4:4">
      <c r="D2064" s="184"/>
    </row>
    <row r="2065" spans="4:4">
      <c r="D2065" s="184"/>
    </row>
    <row r="2066" spans="4:4">
      <c r="D2066" s="184"/>
    </row>
    <row r="2067" spans="4:4">
      <c r="D2067" s="184"/>
    </row>
    <row r="2068" spans="4:4">
      <c r="D2068" s="184"/>
    </row>
    <row r="2069" spans="4:4">
      <c r="D2069" s="184"/>
    </row>
    <row r="2070" spans="4:4">
      <c r="D2070" s="184"/>
    </row>
    <row r="2071" spans="4:4">
      <c r="D2071" s="184"/>
    </row>
    <row r="2072" spans="4:4">
      <c r="D2072" s="184"/>
    </row>
    <row r="2073" spans="4:4">
      <c r="D2073" s="184"/>
    </row>
    <row r="2074" spans="4:4">
      <c r="D2074" s="184"/>
    </row>
    <row r="2075" spans="4:4">
      <c r="D2075" s="184"/>
    </row>
    <row r="2076" spans="4:4">
      <c r="D2076" s="184"/>
    </row>
    <row r="2077" spans="4:4">
      <c r="D2077" s="184"/>
    </row>
    <row r="2078" spans="4:4">
      <c r="D2078" s="184"/>
    </row>
    <row r="2079" spans="4:4">
      <c r="D2079" s="184"/>
    </row>
    <row r="2080" spans="4:4">
      <c r="D2080" s="184"/>
    </row>
    <row r="2081" spans="4:4">
      <c r="D2081" s="184"/>
    </row>
    <row r="2082" spans="4:4">
      <c r="D2082" s="184"/>
    </row>
    <row r="2083" spans="4:4">
      <c r="D2083" s="184"/>
    </row>
    <row r="2084" spans="4:4">
      <c r="D2084" s="184"/>
    </row>
    <row r="2085" spans="4:4">
      <c r="D2085" s="184"/>
    </row>
    <row r="2086" spans="4:4">
      <c r="D2086" s="184"/>
    </row>
    <row r="2087" spans="4:4">
      <c r="D2087" s="184"/>
    </row>
    <row r="2088" spans="4:4">
      <c r="D2088" s="184"/>
    </row>
    <row r="2089" spans="4:4">
      <c r="D2089" s="184"/>
    </row>
    <row r="2090" spans="4:4">
      <c r="D2090" s="184"/>
    </row>
    <row r="2091" spans="4:4">
      <c r="D2091" s="184"/>
    </row>
    <row r="2092" spans="4:4">
      <c r="D2092" s="184"/>
    </row>
    <row r="2093" spans="4:4">
      <c r="D2093" s="184"/>
    </row>
    <row r="2094" spans="4:4">
      <c r="D2094" s="184"/>
    </row>
    <row r="2095" spans="4:4">
      <c r="D2095" s="184"/>
    </row>
    <row r="2096" spans="4:4">
      <c r="D2096" s="184"/>
    </row>
    <row r="2097" spans="4:4">
      <c r="D2097" s="184"/>
    </row>
    <row r="2098" spans="4:4">
      <c r="D2098" s="184"/>
    </row>
    <row r="2099" spans="4:4">
      <c r="D2099" s="184"/>
    </row>
    <row r="2100" spans="4:4">
      <c r="D2100" s="184"/>
    </row>
    <row r="2101" spans="4:4">
      <c r="D2101" s="184"/>
    </row>
    <row r="2102" spans="4:4">
      <c r="D2102" s="184"/>
    </row>
    <row r="2103" spans="4:4">
      <c r="D2103" s="184"/>
    </row>
    <row r="2104" spans="4:4">
      <c r="D2104" s="184"/>
    </row>
    <row r="2105" spans="4:4">
      <c r="D2105" s="184"/>
    </row>
    <row r="2106" spans="4:4">
      <c r="D2106" s="184"/>
    </row>
    <row r="2107" spans="4:4">
      <c r="D2107" s="184"/>
    </row>
    <row r="2108" spans="4:4">
      <c r="D2108" s="184"/>
    </row>
    <row r="2109" spans="4:4">
      <c r="D2109" s="184"/>
    </row>
    <row r="2110" spans="4:4">
      <c r="D2110" s="184"/>
    </row>
    <row r="2111" spans="4:4">
      <c r="D2111" s="184"/>
    </row>
    <row r="2112" spans="4:4">
      <c r="D2112" s="184"/>
    </row>
    <row r="2113" spans="4:4">
      <c r="D2113" s="184"/>
    </row>
    <row r="2114" spans="4:4">
      <c r="D2114" s="184"/>
    </row>
    <row r="2115" spans="4:4">
      <c r="D2115" s="184"/>
    </row>
    <row r="2116" spans="4:4">
      <c r="D2116" s="184"/>
    </row>
    <row r="2117" spans="4:4">
      <c r="D2117" s="184"/>
    </row>
    <row r="2118" spans="4:4">
      <c r="D2118" s="184"/>
    </row>
    <row r="2119" spans="4:4">
      <c r="D2119" s="184"/>
    </row>
    <row r="2120" spans="4:4">
      <c r="D2120" s="184"/>
    </row>
    <row r="2121" spans="4:4">
      <c r="D2121" s="184"/>
    </row>
    <row r="2122" spans="4:4">
      <c r="D2122" s="184"/>
    </row>
    <row r="2123" spans="4:4">
      <c r="D2123" s="184"/>
    </row>
    <row r="2124" spans="4:4">
      <c r="D2124" s="184"/>
    </row>
    <row r="2125" spans="4:4">
      <c r="D2125" s="184"/>
    </row>
    <row r="2126" spans="4:4">
      <c r="D2126" s="184"/>
    </row>
    <row r="2127" spans="4:4">
      <c r="D2127" s="184"/>
    </row>
    <row r="2128" spans="4:4">
      <c r="D2128" s="184"/>
    </row>
    <row r="2129" spans="4:4">
      <c r="D2129" s="184"/>
    </row>
    <row r="2130" spans="4:4">
      <c r="D2130" s="184"/>
    </row>
    <row r="2131" spans="4:4">
      <c r="D2131" s="184"/>
    </row>
    <row r="2132" spans="4:4">
      <c r="D2132" s="184"/>
    </row>
    <row r="2133" spans="4:4">
      <c r="D2133" s="184"/>
    </row>
    <row r="2134" spans="4:4">
      <c r="D2134" s="184"/>
    </row>
    <row r="2135" spans="4:4">
      <c r="D2135" s="184"/>
    </row>
    <row r="2136" spans="4:4">
      <c r="D2136" s="184"/>
    </row>
    <row r="2137" spans="4:4">
      <c r="D2137" s="184"/>
    </row>
    <row r="2138" spans="4:4">
      <c r="D2138" s="184"/>
    </row>
    <row r="2139" spans="4:4">
      <c r="D2139" s="184"/>
    </row>
    <row r="2140" spans="4:4">
      <c r="D2140" s="184"/>
    </row>
    <row r="2141" spans="4:4">
      <c r="D2141" s="184"/>
    </row>
    <row r="2142" spans="4:4">
      <c r="D2142" s="184"/>
    </row>
    <row r="2143" spans="4:4">
      <c r="D2143" s="184"/>
    </row>
    <row r="2144" spans="4:4">
      <c r="D2144" s="184"/>
    </row>
    <row r="2145" spans="4:4">
      <c r="D2145" s="184"/>
    </row>
    <row r="2146" spans="4:4">
      <c r="D2146" s="184"/>
    </row>
    <row r="2147" spans="4:4">
      <c r="D2147" s="184"/>
    </row>
    <row r="2148" spans="4:4">
      <c r="D2148" s="184"/>
    </row>
    <row r="2149" spans="4:4">
      <c r="D2149" s="184"/>
    </row>
    <row r="2150" spans="4:4">
      <c r="D2150" s="184"/>
    </row>
    <row r="2151" spans="4:4">
      <c r="D2151" s="184"/>
    </row>
    <row r="2152" spans="4:4">
      <c r="D2152" s="184"/>
    </row>
    <row r="2153" spans="4:4">
      <c r="D2153" s="184"/>
    </row>
    <row r="2154" spans="4:4">
      <c r="D2154" s="184"/>
    </row>
    <row r="2155" spans="4:4">
      <c r="D2155" s="184"/>
    </row>
    <row r="2156" spans="4:4">
      <c r="D2156" s="184"/>
    </row>
    <row r="2157" spans="4:4">
      <c r="D2157" s="184"/>
    </row>
    <row r="2158" spans="4:4">
      <c r="D2158" s="184"/>
    </row>
    <row r="2159" spans="4:4">
      <c r="D2159" s="184"/>
    </row>
    <row r="2160" spans="4:4">
      <c r="D2160" s="184"/>
    </row>
    <row r="2161" spans="4:4">
      <c r="D2161" s="184"/>
    </row>
    <row r="2162" spans="4:4">
      <c r="D2162" s="184"/>
    </row>
    <row r="2163" spans="4:4">
      <c r="D2163" s="184"/>
    </row>
    <row r="2164" spans="4:4">
      <c r="D2164" s="184"/>
    </row>
    <row r="2165" spans="4:4">
      <c r="D2165" s="184"/>
    </row>
    <row r="2166" spans="4:4">
      <c r="D2166" s="184"/>
    </row>
    <row r="2167" spans="4:4">
      <c r="D2167" s="184"/>
    </row>
    <row r="2168" spans="4:4">
      <c r="D2168" s="184"/>
    </row>
    <row r="2169" spans="4:4">
      <c r="D2169" s="184"/>
    </row>
    <row r="2170" spans="4:4">
      <c r="D2170" s="184"/>
    </row>
    <row r="2171" spans="4:4">
      <c r="D2171" s="184"/>
    </row>
    <row r="2172" spans="4:4">
      <c r="D2172" s="184"/>
    </row>
    <row r="2173" spans="4:4">
      <c r="D2173" s="184"/>
    </row>
    <row r="2174" spans="4:4">
      <c r="D2174" s="184"/>
    </row>
    <row r="2175" spans="4:4">
      <c r="D2175" s="184"/>
    </row>
    <row r="2176" spans="4:4">
      <c r="D2176" s="184"/>
    </row>
    <row r="2177" spans="4:4">
      <c r="D2177" s="184"/>
    </row>
    <row r="2178" spans="4:4">
      <c r="D2178" s="184"/>
    </row>
    <row r="2179" spans="4:4">
      <c r="D2179" s="184"/>
    </row>
    <row r="2180" spans="4:4">
      <c r="D2180" s="184"/>
    </row>
    <row r="2181" spans="4:4">
      <c r="D2181" s="184"/>
    </row>
    <row r="2182" spans="4:4">
      <c r="D2182" s="184"/>
    </row>
    <row r="2183" spans="4:4">
      <c r="D2183" s="184"/>
    </row>
    <row r="2184" spans="4:4">
      <c r="D2184" s="184"/>
    </row>
    <row r="2185" spans="4:4">
      <c r="D2185" s="184"/>
    </row>
    <row r="2186" spans="4:4">
      <c r="D2186" s="184"/>
    </row>
    <row r="2187" spans="4:4">
      <c r="D2187" s="184"/>
    </row>
    <row r="2188" spans="4:4">
      <c r="D2188" s="184"/>
    </row>
    <row r="2189" spans="4:4">
      <c r="D2189" s="184"/>
    </row>
    <row r="2190" spans="4:4">
      <c r="D2190" s="184"/>
    </row>
    <row r="2191" spans="4:4">
      <c r="D2191" s="184"/>
    </row>
    <row r="2192" spans="4:4">
      <c r="D2192" s="184"/>
    </row>
    <row r="2193" spans="4:4">
      <c r="D2193" s="184"/>
    </row>
    <row r="2194" spans="4:4">
      <c r="D2194" s="184"/>
    </row>
    <row r="2195" spans="4:4">
      <c r="D2195" s="184"/>
    </row>
    <row r="2196" spans="4:4">
      <c r="D2196" s="184"/>
    </row>
    <row r="2197" spans="4:4">
      <c r="D2197" s="184"/>
    </row>
    <row r="2198" spans="4:4">
      <c r="D2198" s="184"/>
    </row>
    <row r="2199" spans="4:4">
      <c r="D2199" s="184"/>
    </row>
    <row r="2200" spans="4:4">
      <c r="D2200" s="184"/>
    </row>
    <row r="2201" spans="4:4">
      <c r="D2201" s="184"/>
    </row>
    <row r="2202" spans="4:4">
      <c r="D2202" s="184"/>
    </row>
    <row r="2203" spans="4:4">
      <c r="D2203" s="184"/>
    </row>
    <row r="2204" spans="4:4">
      <c r="D2204" s="184"/>
    </row>
    <row r="2205" spans="4:4">
      <c r="D2205" s="184"/>
    </row>
    <row r="2206" spans="4:4">
      <c r="D2206" s="184"/>
    </row>
    <row r="2207" spans="4:4">
      <c r="D2207" s="184"/>
    </row>
    <row r="2208" spans="4:4">
      <c r="D2208" s="184"/>
    </row>
    <row r="2209" spans="4:4">
      <c r="D2209" s="184"/>
    </row>
    <row r="2210" spans="4:4">
      <c r="D2210" s="184"/>
    </row>
    <row r="2211" spans="4:4">
      <c r="D2211" s="184"/>
    </row>
    <row r="2212" spans="4:4">
      <c r="D2212" s="184"/>
    </row>
    <row r="2213" spans="4:4">
      <c r="D2213" s="184"/>
    </row>
    <row r="2214" spans="4:4">
      <c r="D2214" s="184"/>
    </row>
    <row r="2215" spans="4:4">
      <c r="D2215" s="184"/>
    </row>
    <row r="2216" spans="4:4">
      <c r="D2216" s="184"/>
    </row>
    <row r="2217" spans="4:4">
      <c r="D2217" s="184"/>
    </row>
    <row r="2218" spans="4:4">
      <c r="D2218" s="184"/>
    </row>
    <row r="2219" spans="4:4">
      <c r="D2219" s="184"/>
    </row>
    <row r="2220" spans="4:4">
      <c r="D2220" s="184"/>
    </row>
    <row r="2221" spans="4:4">
      <c r="D2221" s="184"/>
    </row>
    <row r="2222" spans="4:4">
      <c r="D2222" s="184"/>
    </row>
    <row r="2223" spans="4:4">
      <c r="D2223" s="184"/>
    </row>
    <row r="2224" spans="4:4">
      <c r="D2224" s="184"/>
    </row>
    <row r="2225" spans="4:4">
      <c r="D2225" s="184"/>
    </row>
    <row r="2226" spans="4:4">
      <c r="D2226" s="184"/>
    </row>
    <row r="2227" spans="4:4">
      <c r="D2227" s="184"/>
    </row>
    <row r="2228" spans="4:4">
      <c r="D2228" s="184"/>
    </row>
    <row r="2229" spans="4:4">
      <c r="D2229" s="184"/>
    </row>
    <row r="2230" spans="4:4">
      <c r="D2230" s="184"/>
    </row>
    <row r="2231" spans="4:4">
      <c r="D2231" s="184"/>
    </row>
    <row r="2232" spans="4:4">
      <c r="D2232" s="184"/>
    </row>
    <row r="2233" spans="4:4">
      <c r="D2233" s="184"/>
    </row>
    <row r="2234" spans="4:4">
      <c r="D2234" s="184"/>
    </row>
    <row r="2235" spans="4:4">
      <c r="D2235" s="184"/>
    </row>
    <row r="2236" spans="4:4">
      <c r="D2236" s="184"/>
    </row>
    <row r="2237" spans="4:4">
      <c r="D2237" s="184"/>
    </row>
    <row r="2238" spans="4:4">
      <c r="D2238" s="184"/>
    </row>
    <row r="2239" spans="4:4">
      <c r="D2239" s="184"/>
    </row>
    <row r="2240" spans="4:4">
      <c r="D2240" s="184"/>
    </row>
    <row r="2241" spans="4:4">
      <c r="D2241" s="184"/>
    </row>
    <row r="2242" spans="4:4">
      <c r="D2242" s="184"/>
    </row>
    <row r="2243" spans="4:4">
      <c r="D2243" s="184"/>
    </row>
    <row r="2244" spans="4:4">
      <c r="D2244" s="184"/>
    </row>
    <row r="2245" spans="4:4">
      <c r="D2245" s="184"/>
    </row>
    <row r="2246" spans="4:4">
      <c r="D2246" s="184"/>
    </row>
    <row r="2247" spans="4:4">
      <c r="D2247" s="184"/>
    </row>
    <row r="2248" spans="4:4">
      <c r="D2248" s="184"/>
    </row>
    <row r="2249" spans="4:4">
      <c r="D2249" s="184"/>
    </row>
    <row r="2250" spans="4:4">
      <c r="D2250" s="184"/>
    </row>
    <row r="2251" spans="4:4">
      <c r="D2251" s="184"/>
    </row>
    <row r="2252" spans="4:4">
      <c r="D2252" s="184"/>
    </row>
    <row r="2253" spans="4:4">
      <c r="D2253" s="184"/>
    </row>
    <row r="2254" spans="4:4">
      <c r="D2254" s="184"/>
    </row>
    <row r="2255" spans="4:4">
      <c r="D2255" s="184"/>
    </row>
    <row r="2256" spans="4:4">
      <c r="D2256" s="184"/>
    </row>
    <row r="2257" spans="4:4">
      <c r="D2257" s="184"/>
    </row>
    <row r="2258" spans="4:4">
      <c r="D2258" s="184"/>
    </row>
    <row r="2259" spans="4:4">
      <c r="D2259" s="184"/>
    </row>
    <row r="2260" spans="4:4">
      <c r="D2260" s="184"/>
    </row>
    <row r="2261" spans="4:4">
      <c r="D2261" s="184"/>
    </row>
    <row r="2262" spans="4:4">
      <c r="D2262" s="184"/>
    </row>
    <row r="2263" spans="4:4">
      <c r="D2263" s="184"/>
    </row>
    <row r="2264" spans="4:4">
      <c r="D2264" s="184"/>
    </row>
    <row r="2265" spans="4:4">
      <c r="D2265" s="184"/>
    </row>
    <row r="2266" spans="4:4">
      <c r="D2266" s="184"/>
    </row>
    <row r="2267" spans="4:4">
      <c r="D2267" s="184"/>
    </row>
    <row r="2268" spans="4:4">
      <c r="D2268" s="184"/>
    </row>
    <row r="2269" spans="4:4">
      <c r="D2269" s="184"/>
    </row>
    <row r="2270" spans="4:4">
      <c r="D2270" s="184"/>
    </row>
    <row r="2271" spans="4:4">
      <c r="D2271" s="184"/>
    </row>
    <row r="2272" spans="4:4">
      <c r="D2272" s="184"/>
    </row>
    <row r="2273" spans="4:4">
      <c r="D2273" s="184"/>
    </row>
    <row r="2274" spans="4:4">
      <c r="D2274" s="184"/>
    </row>
    <row r="2275" spans="4:4">
      <c r="D2275" s="184"/>
    </row>
    <row r="2276" spans="4:4">
      <c r="D2276" s="184"/>
    </row>
    <row r="2277" spans="4:4">
      <c r="D2277" s="184"/>
    </row>
    <row r="2278" spans="4:4">
      <c r="D2278" s="184"/>
    </row>
    <row r="2279" spans="4:4">
      <c r="D2279" s="184"/>
    </row>
    <row r="2280" spans="4:4">
      <c r="D2280" s="184"/>
    </row>
    <row r="2281" spans="4:4">
      <c r="D2281" s="184"/>
    </row>
    <row r="2282" spans="4:4">
      <c r="D2282" s="184"/>
    </row>
    <row r="2283" spans="4:4">
      <c r="D2283" s="184"/>
    </row>
    <row r="2284" spans="4:4">
      <c r="D2284" s="184"/>
    </row>
    <row r="2285" spans="4:4">
      <c r="D2285" s="184"/>
    </row>
    <row r="2286" spans="4:4">
      <c r="D2286" s="184"/>
    </row>
    <row r="2287" spans="4:4">
      <c r="D2287" s="184"/>
    </row>
    <row r="2288" spans="4:4">
      <c r="D2288" s="184"/>
    </row>
    <row r="2289" spans="4:4">
      <c r="D2289" s="184"/>
    </row>
    <row r="2290" spans="4:4">
      <c r="D2290" s="184"/>
    </row>
    <row r="2291" spans="4:4">
      <c r="D2291" s="184"/>
    </row>
    <row r="2292" spans="4:4">
      <c r="D2292" s="184"/>
    </row>
    <row r="2293" spans="4:4">
      <c r="D2293" s="184"/>
    </row>
    <row r="2294" spans="4:4">
      <c r="D2294" s="184"/>
    </row>
    <row r="2295" spans="4:4">
      <c r="D2295" s="184"/>
    </row>
    <row r="2296" spans="4:4">
      <c r="D2296" s="184"/>
    </row>
    <row r="2297" spans="4:4">
      <c r="D2297" s="184"/>
    </row>
    <row r="2298" spans="4:4">
      <c r="D2298" s="184"/>
    </row>
    <row r="2299" spans="4:4">
      <c r="D2299" s="184"/>
    </row>
    <row r="2300" spans="4:4">
      <c r="D2300" s="184"/>
    </row>
    <row r="2301" spans="4:4">
      <c r="D2301" s="184"/>
    </row>
    <row r="2302" spans="4:4">
      <c r="D2302" s="184"/>
    </row>
    <row r="2303" spans="4:4">
      <c r="D2303" s="184"/>
    </row>
    <row r="2304" spans="4:4">
      <c r="D2304" s="184"/>
    </row>
    <row r="2305" spans="4:4">
      <c r="D2305" s="184"/>
    </row>
    <row r="2306" spans="4:4">
      <c r="D2306" s="184"/>
    </row>
    <row r="2307" spans="4:4">
      <c r="D2307" s="184"/>
    </row>
    <row r="2308" spans="4:4">
      <c r="D2308" s="184"/>
    </row>
    <row r="2309" spans="4:4">
      <c r="D2309" s="184"/>
    </row>
    <row r="2310" spans="4:4">
      <c r="D2310" s="184"/>
    </row>
    <row r="2311" spans="4:4">
      <c r="D2311" s="184"/>
    </row>
    <row r="2312" spans="4:4">
      <c r="D2312" s="184"/>
    </row>
    <row r="2313" spans="4:4">
      <c r="D2313" s="184"/>
    </row>
    <row r="2314" spans="4:4">
      <c r="D2314" s="184"/>
    </row>
    <row r="2315" spans="4:4">
      <c r="D2315" s="184"/>
    </row>
    <row r="2316" spans="4:4">
      <c r="D2316" s="184"/>
    </row>
    <row r="2317" spans="4:4">
      <c r="D2317" s="184"/>
    </row>
    <row r="2318" spans="4:4">
      <c r="D2318" s="184"/>
    </row>
    <row r="2319" spans="4:4">
      <c r="D2319" s="184"/>
    </row>
    <row r="2320" spans="4:4">
      <c r="D2320" s="184"/>
    </row>
    <row r="2321" spans="4:4">
      <c r="D2321" s="184"/>
    </row>
    <row r="2322" spans="4:4">
      <c r="D2322" s="184"/>
    </row>
    <row r="2323" spans="4:4">
      <c r="D2323" s="184"/>
    </row>
    <row r="2324" spans="4:4">
      <c r="D2324" s="184"/>
    </row>
    <row r="2325" spans="4:4">
      <c r="D2325" s="184"/>
    </row>
    <row r="2326" spans="4:4">
      <c r="D2326" s="184"/>
    </row>
    <row r="2327" spans="4:4">
      <c r="D2327" s="184"/>
    </row>
    <row r="2328" spans="4:4">
      <c r="D2328" s="184"/>
    </row>
    <row r="2329" spans="4:4">
      <c r="D2329" s="184"/>
    </row>
    <row r="2330" spans="4:4">
      <c r="D2330" s="184"/>
    </row>
    <row r="2331" spans="4:4">
      <c r="D2331" s="184"/>
    </row>
    <row r="2332" spans="4:4">
      <c r="D2332" s="184"/>
    </row>
    <row r="2333" spans="4:4">
      <c r="D2333" s="184"/>
    </row>
    <row r="2334" spans="4:4">
      <c r="D2334" s="184"/>
    </row>
    <row r="2335" spans="4:4">
      <c r="D2335" s="184"/>
    </row>
    <row r="2336" spans="4:4">
      <c r="D2336" s="184"/>
    </row>
    <row r="2337" spans="4:4">
      <c r="D2337" s="184"/>
    </row>
    <row r="2338" spans="4:4">
      <c r="D2338" s="184"/>
    </row>
    <row r="2339" spans="4:4">
      <c r="D2339" s="184"/>
    </row>
    <row r="2340" spans="4:4">
      <c r="D2340" s="184"/>
    </row>
    <row r="2341" spans="4:4">
      <c r="D2341" s="184"/>
    </row>
    <row r="2342" spans="4:4">
      <c r="D2342" s="184"/>
    </row>
    <row r="2343" spans="4:4">
      <c r="D2343" s="184"/>
    </row>
    <row r="2344" spans="4:4">
      <c r="D2344" s="184"/>
    </row>
    <row r="2345" spans="4:4">
      <c r="D2345" s="184"/>
    </row>
    <row r="2346" spans="4:4">
      <c r="D2346" s="184"/>
    </row>
    <row r="2347" spans="4:4">
      <c r="D2347" s="184"/>
    </row>
    <row r="2348" spans="4:4">
      <c r="D2348" s="184"/>
    </row>
    <row r="2349" spans="4:4">
      <c r="D2349" s="184"/>
    </row>
    <row r="2350" spans="4:4">
      <c r="D2350" s="184"/>
    </row>
    <row r="2351" spans="4:4">
      <c r="D2351" s="184"/>
    </row>
    <row r="2352" spans="4:4">
      <c r="D2352" s="184"/>
    </row>
    <row r="2353" spans="4:4">
      <c r="D2353" s="184"/>
    </row>
    <row r="2354" spans="4:4">
      <c r="D2354" s="184"/>
    </row>
    <row r="2355" spans="4:4">
      <c r="D2355" s="184"/>
    </row>
    <row r="2356" spans="4:4">
      <c r="D2356" s="184"/>
    </row>
    <row r="2357" spans="4:4">
      <c r="D2357" s="184"/>
    </row>
    <row r="2358" spans="4:4">
      <c r="D2358" s="184"/>
    </row>
    <row r="2359" spans="4:4">
      <c r="D2359" s="184"/>
    </row>
    <row r="2360" spans="4:4">
      <c r="D2360" s="184"/>
    </row>
    <row r="2361" spans="4:4">
      <c r="D2361" s="184"/>
    </row>
    <row r="2362" spans="4:4">
      <c r="D2362" s="184"/>
    </row>
    <row r="2363" spans="4:4">
      <c r="D2363" s="184"/>
    </row>
    <row r="2364" spans="4:4">
      <c r="D2364" s="184"/>
    </row>
    <row r="2365" spans="4:4">
      <c r="D2365" s="184"/>
    </row>
    <row r="2366" spans="4:4">
      <c r="D2366" s="184"/>
    </row>
    <row r="2367" spans="4:4">
      <c r="D2367" s="184"/>
    </row>
    <row r="2368" spans="4:4">
      <c r="D2368" s="184"/>
    </row>
    <row r="2369" spans="4:4">
      <c r="D2369" s="184"/>
    </row>
    <row r="2370" spans="4:4">
      <c r="D2370" s="184"/>
    </row>
    <row r="2371" spans="4:4">
      <c r="D2371" s="184"/>
    </row>
    <row r="2372" spans="4:4">
      <c r="D2372" s="184"/>
    </row>
    <row r="2373" spans="4:4">
      <c r="D2373" s="184"/>
    </row>
    <row r="2374" spans="4:4">
      <c r="D2374" s="184"/>
    </row>
    <row r="2375" spans="4:4">
      <c r="D2375" s="184"/>
    </row>
    <row r="2376" spans="4:4">
      <c r="D2376" s="184"/>
    </row>
    <row r="2377" spans="4:4">
      <c r="D2377" s="184"/>
    </row>
    <row r="2378" spans="4:4">
      <c r="D2378" s="184"/>
    </row>
    <row r="2379" spans="4:4">
      <c r="D2379" s="184"/>
    </row>
    <row r="2380" spans="4:4">
      <c r="D2380" s="184"/>
    </row>
    <row r="2381" spans="4:4">
      <c r="D2381" s="184"/>
    </row>
    <row r="2382" spans="4:4">
      <c r="D2382" s="184"/>
    </row>
    <row r="2383" spans="4:4">
      <c r="D2383" s="184"/>
    </row>
    <row r="2384" spans="4:4">
      <c r="D2384" s="184"/>
    </row>
    <row r="2385" spans="4:4">
      <c r="D2385" s="184"/>
    </row>
    <row r="2386" spans="4:4">
      <c r="D2386" s="184"/>
    </row>
    <row r="2387" spans="4:4">
      <c r="D2387" s="184"/>
    </row>
    <row r="2388" spans="4:4">
      <c r="D2388" s="184"/>
    </row>
    <row r="2389" spans="4:4">
      <c r="D2389" s="184"/>
    </row>
    <row r="2390" spans="4:4">
      <c r="D2390" s="184"/>
    </row>
    <row r="2391" spans="4:4">
      <c r="D2391" s="184"/>
    </row>
    <row r="2392" spans="4:4">
      <c r="D2392" s="184"/>
    </row>
    <row r="2393" spans="4:4">
      <c r="D2393" s="184"/>
    </row>
    <row r="2394" spans="4:4">
      <c r="D2394" s="184"/>
    </row>
    <row r="2395" spans="4:4">
      <c r="D2395" s="184"/>
    </row>
    <row r="2396" spans="4:4">
      <c r="D2396" s="184"/>
    </row>
    <row r="2397" spans="4:4">
      <c r="D2397" s="184"/>
    </row>
    <row r="2398" spans="4:4">
      <c r="D2398" s="184"/>
    </row>
    <row r="2399" spans="4:4">
      <c r="D2399" s="184"/>
    </row>
    <row r="2400" spans="4:4">
      <c r="D2400" s="184"/>
    </row>
    <row r="2401" spans="4:4">
      <c r="D2401" s="184"/>
    </row>
    <row r="2402" spans="4:4">
      <c r="D2402" s="184"/>
    </row>
    <row r="2403" spans="4:4">
      <c r="D2403" s="184"/>
    </row>
    <row r="2404" spans="4:4">
      <c r="D2404" s="184"/>
    </row>
    <row r="2405" spans="4:4">
      <c r="D2405" s="184"/>
    </row>
    <row r="2406" spans="4:4">
      <c r="D2406" s="184"/>
    </row>
    <row r="2407" spans="4:4">
      <c r="D2407" s="184"/>
    </row>
    <row r="2408" spans="4:4">
      <c r="D2408" s="184"/>
    </row>
    <row r="2409" spans="4:4">
      <c r="D2409" s="184"/>
    </row>
    <row r="2410" spans="4:4">
      <c r="D2410" s="184"/>
    </row>
    <row r="2411" spans="4:4">
      <c r="D2411" s="184"/>
    </row>
    <row r="2412" spans="4:4">
      <c r="D2412" s="184"/>
    </row>
    <row r="2413" spans="4:4">
      <c r="D2413" s="184"/>
    </row>
    <row r="2414" spans="4:4">
      <c r="D2414" s="184"/>
    </row>
    <row r="2415" spans="4:4">
      <c r="D2415" s="184"/>
    </row>
    <row r="2416" spans="4:4">
      <c r="D2416" s="184"/>
    </row>
    <row r="2417" spans="4:4">
      <c r="D2417" s="184"/>
    </row>
    <row r="2418" spans="4:4">
      <c r="D2418" s="184"/>
    </row>
    <row r="2419" spans="4:4">
      <c r="D2419" s="184"/>
    </row>
    <row r="2420" spans="4:4">
      <c r="D2420" s="184"/>
    </row>
    <row r="2421" spans="4:4">
      <c r="D2421" s="184"/>
    </row>
    <row r="2422" spans="4:4">
      <c r="D2422" s="184"/>
    </row>
    <row r="2423" spans="4:4">
      <c r="D2423" s="184"/>
    </row>
    <row r="2424" spans="4:4">
      <c r="D2424" s="184"/>
    </row>
    <row r="2425" spans="4:4">
      <c r="D2425" s="184"/>
    </row>
    <row r="2426" spans="4:4">
      <c r="D2426" s="184"/>
    </row>
    <row r="2427" spans="4:4">
      <c r="D2427" s="184"/>
    </row>
    <row r="2428" spans="4:4">
      <c r="D2428" s="184"/>
    </row>
    <row r="2429" spans="4:4">
      <c r="D2429" s="184"/>
    </row>
    <row r="2430" spans="4:4">
      <c r="D2430" s="184"/>
    </row>
    <row r="2431" spans="4:4">
      <c r="D2431" s="184"/>
    </row>
    <row r="2432" spans="4:4">
      <c r="D2432" s="184"/>
    </row>
    <row r="2433" spans="4:4">
      <c r="D2433" s="184"/>
    </row>
    <row r="2434" spans="4:4">
      <c r="D2434" s="184"/>
    </row>
    <row r="2435" spans="4:4">
      <c r="D2435" s="184"/>
    </row>
    <row r="2436" spans="4:4">
      <c r="D2436" s="184"/>
    </row>
    <row r="2437" spans="4:4">
      <c r="D2437" s="184"/>
    </row>
    <row r="2438" spans="4:4">
      <c r="D2438" s="184"/>
    </row>
    <row r="2439" spans="4:4">
      <c r="D2439" s="184"/>
    </row>
    <row r="2440" spans="4:4">
      <c r="D2440" s="184"/>
    </row>
    <row r="2441" spans="4:4">
      <c r="D2441" s="184"/>
    </row>
    <row r="2442" spans="4:4">
      <c r="D2442" s="184"/>
    </row>
    <row r="2443" spans="4:4">
      <c r="D2443" s="184"/>
    </row>
    <row r="2444" spans="4:4">
      <c r="D2444" s="184"/>
    </row>
    <row r="2445" spans="4:4">
      <c r="D2445" s="184"/>
    </row>
    <row r="2446" spans="4:4">
      <c r="D2446" s="184"/>
    </row>
    <row r="2447" spans="4:4">
      <c r="D2447" s="184"/>
    </row>
    <row r="2448" spans="4:4">
      <c r="D2448" s="184"/>
    </row>
    <row r="2449" spans="4:4">
      <c r="D2449" s="184"/>
    </row>
    <row r="2450" spans="4:4">
      <c r="D2450" s="184"/>
    </row>
    <row r="2451" spans="4:4">
      <c r="D2451" s="184"/>
    </row>
    <row r="2452" spans="4:4">
      <c r="D2452" s="184"/>
    </row>
    <row r="2453" spans="4:4">
      <c r="D2453" s="184"/>
    </row>
    <row r="2454" spans="4:4">
      <c r="D2454" s="184"/>
    </row>
    <row r="2455" spans="4:4">
      <c r="D2455" s="184"/>
    </row>
    <row r="2456" spans="4:4">
      <c r="D2456" s="184"/>
    </row>
    <row r="2457" spans="4:4">
      <c r="D2457" s="184"/>
    </row>
    <row r="2458" spans="4:4">
      <c r="D2458" s="184"/>
    </row>
    <row r="2459" spans="4:4">
      <c r="D2459" s="184"/>
    </row>
    <row r="2460" spans="4:4">
      <c r="D2460" s="184"/>
    </row>
    <row r="2461" spans="4:4">
      <c r="D2461" s="184"/>
    </row>
    <row r="2462" spans="4:4">
      <c r="D2462" s="184"/>
    </row>
    <row r="2463" spans="4:4">
      <c r="D2463" s="184"/>
    </row>
    <row r="2464" spans="4:4">
      <c r="D2464" s="184"/>
    </row>
    <row r="2465" spans="4:4">
      <c r="D2465" s="184"/>
    </row>
    <row r="2466" spans="4:4">
      <c r="D2466" s="184"/>
    </row>
    <row r="2467" spans="4:4">
      <c r="D2467" s="184"/>
    </row>
    <row r="2468" spans="4:4">
      <c r="D2468" s="184"/>
    </row>
    <row r="2469" spans="4:4">
      <c r="D2469" s="184"/>
    </row>
    <row r="2470" spans="4:4">
      <c r="D2470" s="184"/>
    </row>
    <row r="2471" spans="4:4">
      <c r="D2471" s="184"/>
    </row>
    <row r="2472" spans="4:4">
      <c r="D2472" s="184"/>
    </row>
    <row r="2473" spans="4:4">
      <c r="D2473" s="184"/>
    </row>
    <row r="2474" spans="4:4">
      <c r="D2474" s="184"/>
    </row>
    <row r="2475" spans="4:4">
      <c r="D2475" s="184"/>
    </row>
    <row r="2476" spans="4:4">
      <c r="D2476" s="184"/>
    </row>
    <row r="2477" spans="4:4">
      <c r="D2477" s="184"/>
    </row>
    <row r="2478" spans="4:4">
      <c r="D2478" s="184"/>
    </row>
    <row r="2479" spans="4:4">
      <c r="D2479" s="184"/>
    </row>
    <row r="2480" spans="4:4">
      <c r="D2480" s="184"/>
    </row>
    <row r="2481" spans="4:4">
      <c r="D2481" s="184"/>
    </row>
    <row r="2482" spans="4:4">
      <c r="D2482" s="184"/>
    </row>
    <row r="2483" spans="4:4">
      <c r="D2483" s="184"/>
    </row>
    <row r="2484" spans="4:4">
      <c r="D2484" s="184"/>
    </row>
    <row r="2485" spans="4:4">
      <c r="D2485" s="184"/>
    </row>
    <row r="2486" spans="4:4">
      <c r="D2486" s="184"/>
    </row>
    <row r="2487" spans="4:4">
      <c r="D2487" s="184"/>
    </row>
    <row r="2488" spans="4:4">
      <c r="D2488" s="184"/>
    </row>
    <row r="2489" spans="4:4">
      <c r="D2489" s="184"/>
    </row>
    <row r="2490" spans="4:4">
      <c r="D2490" s="184"/>
    </row>
    <row r="2491" spans="4:4">
      <c r="D2491" s="184"/>
    </row>
    <row r="2492" spans="4:4">
      <c r="D2492" s="184"/>
    </row>
    <row r="2493" spans="4:4">
      <c r="D2493" s="184"/>
    </row>
    <row r="2494" spans="4:4">
      <c r="D2494" s="184"/>
    </row>
    <row r="2495" spans="4:4">
      <c r="D2495" s="184"/>
    </row>
    <row r="2496" spans="4:4">
      <c r="D2496" s="184"/>
    </row>
    <row r="2497" spans="4:4">
      <c r="D2497" s="184"/>
    </row>
    <row r="2498" spans="4:4">
      <c r="D2498" s="184"/>
    </row>
    <row r="2499" spans="4:4">
      <c r="D2499" s="184"/>
    </row>
    <row r="2500" spans="4:4">
      <c r="D2500" s="184"/>
    </row>
    <row r="2501" spans="4:4">
      <c r="D2501" s="184"/>
    </row>
    <row r="2502" spans="4:4">
      <c r="D2502" s="184"/>
    </row>
    <row r="2503" spans="4:4">
      <c r="D2503" s="184"/>
    </row>
    <row r="2504" spans="4:4">
      <c r="D2504" s="184"/>
    </row>
    <row r="2505" spans="4:4">
      <c r="D2505" s="184"/>
    </row>
    <row r="2506" spans="4:4">
      <c r="D2506" s="184"/>
    </row>
    <row r="2507" spans="4:4">
      <c r="D2507" s="184"/>
    </row>
    <row r="2508" spans="4:4">
      <c r="D2508" s="184"/>
    </row>
    <row r="2509" spans="4:4">
      <c r="D2509" s="184"/>
    </row>
    <row r="2510" spans="4:4">
      <c r="D2510" s="184"/>
    </row>
    <row r="2511" spans="4:4">
      <c r="D2511" s="184"/>
    </row>
    <row r="2512" spans="4:4">
      <c r="D2512" s="184"/>
    </row>
    <row r="2513" spans="4:4">
      <c r="D2513" s="184"/>
    </row>
    <row r="2514" spans="4:4">
      <c r="D2514" s="184"/>
    </row>
    <row r="2515" spans="4:4">
      <c r="D2515" s="184"/>
    </row>
    <row r="2516" spans="4:4">
      <c r="D2516" s="184"/>
    </row>
    <row r="2517" spans="4:4">
      <c r="D2517" s="184"/>
    </row>
    <row r="2518" spans="4:4">
      <c r="D2518" s="184"/>
    </row>
    <row r="2519" spans="4:4">
      <c r="D2519" s="184"/>
    </row>
    <row r="2520" spans="4:4">
      <c r="D2520" s="184"/>
    </row>
    <row r="2521" spans="4:4">
      <c r="D2521" s="184"/>
    </row>
    <row r="2522" spans="4:4">
      <c r="D2522" s="184"/>
    </row>
    <row r="2523" spans="4:4">
      <c r="D2523" s="184"/>
    </row>
    <row r="2524" spans="4:4">
      <c r="D2524" s="184"/>
    </row>
    <row r="2525" spans="4:4">
      <c r="D2525" s="184"/>
    </row>
    <row r="2526" spans="4:4">
      <c r="D2526" s="184"/>
    </row>
    <row r="2527" spans="4:4">
      <c r="D2527" s="184"/>
    </row>
    <row r="2528" spans="4:4">
      <c r="D2528" s="184"/>
    </row>
    <row r="2529" spans="4:4">
      <c r="D2529" s="184"/>
    </row>
    <row r="2530" spans="4:4">
      <c r="D2530" s="184"/>
    </row>
    <row r="2531" spans="4:4">
      <c r="D2531" s="184"/>
    </row>
    <row r="2532" spans="4:4">
      <c r="D2532" s="184"/>
    </row>
    <row r="2533" spans="4:4">
      <c r="D2533" s="184"/>
    </row>
    <row r="2534" spans="4:4">
      <c r="D2534" s="184"/>
    </row>
    <row r="2535" spans="4:4">
      <c r="D2535" s="184"/>
    </row>
    <row r="2536" spans="4:4">
      <c r="D2536" s="184"/>
    </row>
    <row r="2537" spans="4:4">
      <c r="D2537" s="184"/>
    </row>
    <row r="2538" spans="4:4">
      <c r="D2538" s="184"/>
    </row>
    <row r="2539" spans="4:4">
      <c r="D2539" s="184"/>
    </row>
    <row r="2540" spans="4:4">
      <c r="D2540" s="184"/>
    </row>
    <row r="2541" spans="4:4">
      <c r="D2541" s="184"/>
    </row>
    <row r="2542" spans="4:4">
      <c r="D2542" s="184"/>
    </row>
    <row r="2543" spans="4:4">
      <c r="D2543" s="184"/>
    </row>
    <row r="2544" spans="4:4">
      <c r="D2544" s="184"/>
    </row>
    <row r="2545" spans="4:4">
      <c r="D2545" s="184"/>
    </row>
    <row r="2546" spans="4:4">
      <c r="D2546" s="184"/>
    </row>
    <row r="2547" spans="4:4">
      <c r="D2547" s="184"/>
    </row>
    <row r="2548" spans="4:4">
      <c r="D2548" s="184"/>
    </row>
    <row r="2549" spans="4:4">
      <c r="D2549" s="184"/>
    </row>
    <row r="2550" spans="4:4">
      <c r="D2550" s="184"/>
    </row>
    <row r="2551" spans="4:4">
      <c r="D2551" s="184"/>
    </row>
    <row r="2552" spans="4:4">
      <c r="D2552" s="184"/>
    </row>
    <row r="2553" spans="4:4">
      <c r="D2553" s="184"/>
    </row>
    <row r="2554" spans="4:4">
      <c r="D2554" s="184"/>
    </row>
    <row r="2555" spans="4:4">
      <c r="D2555" s="184"/>
    </row>
    <row r="2556" spans="4:4">
      <c r="D2556" s="184"/>
    </row>
    <row r="2557" spans="4:4">
      <c r="D2557" s="184"/>
    </row>
    <row r="2558" spans="4:4">
      <c r="D2558" s="184"/>
    </row>
    <row r="2559" spans="4:4">
      <c r="D2559" s="184"/>
    </row>
    <row r="2560" spans="4:4">
      <c r="D2560" s="184"/>
    </row>
    <row r="2561" spans="4:4">
      <c r="D2561" s="184"/>
    </row>
    <row r="2562" spans="4:4">
      <c r="D2562" s="184"/>
    </row>
    <row r="2563" spans="4:4">
      <c r="D2563" s="184"/>
    </row>
    <row r="2564" spans="4:4">
      <c r="D2564" s="184"/>
    </row>
    <row r="2565" spans="4:4">
      <c r="D2565" s="184"/>
    </row>
    <row r="2566" spans="4:4">
      <c r="D2566" s="184"/>
    </row>
    <row r="2567" spans="4:4">
      <c r="D2567" s="184"/>
    </row>
    <row r="2568" spans="4:4">
      <c r="D2568" s="184"/>
    </row>
    <row r="2569" spans="4:4">
      <c r="D2569" s="184"/>
    </row>
    <row r="2570" spans="4:4">
      <c r="D2570" s="184"/>
    </row>
    <row r="2571" spans="4:4">
      <c r="D2571" s="184"/>
    </row>
    <row r="2572" spans="4:4">
      <c r="D2572" s="184"/>
    </row>
    <row r="2573" spans="4:4">
      <c r="D2573" s="184"/>
    </row>
    <row r="2574" spans="4:4">
      <c r="D2574" s="184"/>
    </row>
    <row r="2575" spans="4:4">
      <c r="D2575" s="184"/>
    </row>
    <row r="2576" spans="4:4">
      <c r="D2576" s="184"/>
    </row>
    <row r="2577" spans="4:4">
      <c r="D2577" s="184"/>
    </row>
    <row r="2578" spans="4:4">
      <c r="D2578" s="184"/>
    </row>
    <row r="2579" spans="4:4">
      <c r="D2579" s="184"/>
    </row>
    <row r="2580" spans="4:4">
      <c r="D2580" s="184"/>
    </row>
    <row r="2581" spans="4:4">
      <c r="D2581" s="184"/>
    </row>
    <row r="2582" spans="4:4">
      <c r="D2582" s="184"/>
    </row>
    <row r="2583" spans="4:4">
      <c r="D2583" s="184"/>
    </row>
    <row r="2584" spans="4:4">
      <c r="D2584" s="184"/>
    </row>
    <row r="2585" spans="4:4">
      <c r="D2585" s="184"/>
    </row>
    <row r="2586" spans="4:4">
      <c r="D2586" s="184"/>
    </row>
    <row r="2587" spans="4:4">
      <c r="D2587" s="184"/>
    </row>
    <row r="2588" spans="4:4">
      <c r="D2588" s="184"/>
    </row>
    <row r="2589" spans="4:4">
      <c r="D2589" s="184"/>
    </row>
    <row r="2590" spans="4:4">
      <c r="D2590" s="184"/>
    </row>
    <row r="2591" spans="4:4">
      <c r="D2591" s="184"/>
    </row>
    <row r="2592" spans="4:4">
      <c r="D2592" s="184"/>
    </row>
    <row r="2593" spans="4:4">
      <c r="D2593" s="184"/>
    </row>
    <row r="2594" spans="4:4">
      <c r="D2594" s="184"/>
    </row>
    <row r="2595" spans="4:4">
      <c r="D2595" s="184"/>
    </row>
    <row r="2596" spans="4:4">
      <c r="D2596" s="184"/>
    </row>
    <row r="2597" spans="4:4">
      <c r="D2597" s="184"/>
    </row>
    <row r="2598" spans="4:4">
      <c r="D2598" s="184"/>
    </row>
    <row r="2599" spans="4:4">
      <c r="D2599" s="184"/>
    </row>
    <row r="2600" spans="4:4">
      <c r="D2600" s="184"/>
    </row>
    <row r="2601" spans="4:4">
      <c r="D2601" s="184"/>
    </row>
    <row r="2602" spans="4:4">
      <c r="D2602" s="184"/>
    </row>
    <row r="2603" spans="4:4">
      <c r="D2603" s="184"/>
    </row>
    <row r="2604" spans="4:4">
      <c r="D2604" s="184"/>
    </row>
    <row r="2605" spans="4:4">
      <c r="D2605" s="184"/>
    </row>
    <row r="2606" spans="4:4">
      <c r="D2606" s="184"/>
    </row>
    <row r="2607" spans="4:4">
      <c r="D2607" s="184"/>
    </row>
    <row r="2608" spans="4:4">
      <c r="D2608" s="184"/>
    </row>
    <row r="2609" spans="4:4">
      <c r="D2609" s="184"/>
    </row>
    <row r="2610" spans="4:4">
      <c r="D2610" s="184"/>
    </row>
    <row r="2611" spans="4:4">
      <c r="D2611" s="184"/>
    </row>
    <row r="2612" spans="4:4">
      <c r="D2612" s="184"/>
    </row>
    <row r="2613" spans="4:4">
      <c r="D2613" s="184"/>
    </row>
    <row r="2614" spans="4:4">
      <c r="D2614" s="184"/>
    </row>
    <row r="2615" spans="4:4">
      <c r="D2615" s="184"/>
    </row>
    <row r="2616" spans="4:4">
      <c r="D2616" s="184"/>
    </row>
    <row r="2617" spans="4:4">
      <c r="D2617" s="184"/>
    </row>
    <row r="2618" spans="4:4">
      <c r="D2618" s="184"/>
    </row>
    <row r="2619" spans="4:4">
      <c r="D2619" s="184"/>
    </row>
    <row r="2620" spans="4:4">
      <c r="D2620" s="184"/>
    </row>
    <row r="2621" spans="4:4">
      <c r="D2621" s="184"/>
    </row>
    <row r="2622" spans="4:4">
      <c r="D2622" s="184"/>
    </row>
    <row r="2623" spans="4:4">
      <c r="D2623" s="184"/>
    </row>
    <row r="2624" spans="4:4">
      <c r="D2624" s="184"/>
    </row>
    <row r="2625" spans="4:4">
      <c r="D2625" s="184"/>
    </row>
    <row r="2626" spans="4:4">
      <c r="D2626" s="184"/>
    </row>
    <row r="2627" spans="4:4">
      <c r="D2627" s="184"/>
    </row>
    <row r="2628" spans="4:4">
      <c r="D2628" s="184"/>
    </row>
    <row r="2629" spans="4:4">
      <c r="D2629" s="184"/>
    </row>
    <row r="2630" spans="4:4">
      <c r="D2630" s="184"/>
    </row>
    <row r="2631" spans="4:4">
      <c r="D2631" s="184"/>
    </row>
    <row r="2632" spans="4:4">
      <c r="D2632" s="184"/>
    </row>
    <row r="2633" spans="4:4">
      <c r="D2633" s="184"/>
    </row>
    <row r="2634" spans="4:4">
      <c r="D2634" s="184"/>
    </row>
    <row r="2635" spans="4:4">
      <c r="D2635" s="184"/>
    </row>
    <row r="2636" spans="4:4">
      <c r="D2636" s="184"/>
    </row>
    <row r="2637" spans="4:4">
      <c r="D2637" s="184"/>
    </row>
    <row r="2638" spans="4:4">
      <c r="D2638" s="184"/>
    </row>
    <row r="2639" spans="4:4">
      <c r="D2639" s="184"/>
    </row>
    <row r="2640" spans="4:4">
      <c r="D2640" s="184"/>
    </row>
    <row r="2641" spans="4:4">
      <c r="D2641" s="184"/>
    </row>
    <row r="2642" spans="4:4">
      <c r="D2642" s="184"/>
    </row>
    <row r="2643" spans="4:4">
      <c r="D2643" s="184"/>
    </row>
    <row r="2644" spans="4:4">
      <c r="D2644" s="184"/>
    </row>
    <row r="2645" spans="4:4">
      <c r="D2645" s="184"/>
    </row>
    <row r="2646" spans="4:4">
      <c r="D2646" s="184"/>
    </row>
    <row r="2647" spans="4:4">
      <c r="D2647" s="184"/>
    </row>
    <row r="2648" spans="4:4">
      <c r="D2648" s="184"/>
    </row>
    <row r="2649" spans="4:4">
      <c r="D2649" s="184"/>
    </row>
    <row r="2650" spans="4:4">
      <c r="D2650" s="184"/>
    </row>
    <row r="2651" spans="4:4">
      <c r="D2651" s="184"/>
    </row>
    <row r="2652" spans="4:4">
      <c r="D2652" s="184"/>
    </row>
    <row r="2653" spans="4:4">
      <c r="D2653" s="184"/>
    </row>
    <row r="2654" spans="4:4">
      <c r="D2654" s="184"/>
    </row>
    <row r="2655" spans="4:4">
      <c r="D2655" s="184"/>
    </row>
    <row r="2656" spans="4:4">
      <c r="D2656" s="184"/>
    </row>
    <row r="2657" spans="4:4">
      <c r="D2657" s="184"/>
    </row>
    <row r="2658" spans="4:4">
      <c r="D2658" s="184"/>
    </row>
    <row r="2659" spans="4:4">
      <c r="D2659" s="184"/>
    </row>
    <row r="2660" spans="4:4">
      <c r="D2660" s="184"/>
    </row>
    <row r="2661" spans="4:4">
      <c r="D2661" s="184"/>
    </row>
    <row r="2662" spans="4:4">
      <c r="D2662" s="184"/>
    </row>
    <row r="2663" spans="4:4">
      <c r="D2663" s="184"/>
    </row>
    <row r="2664" spans="4:4">
      <c r="D2664" s="184"/>
    </row>
    <row r="2665" spans="4:4">
      <c r="D2665" s="184"/>
    </row>
    <row r="2666" spans="4:4">
      <c r="D2666" s="184"/>
    </row>
    <row r="2667" spans="4:4">
      <c r="D2667" s="184"/>
    </row>
    <row r="2668" spans="4:4">
      <c r="D2668" s="184"/>
    </row>
    <row r="2669" spans="4:4">
      <c r="D2669" s="184"/>
    </row>
    <row r="2670" spans="4:4">
      <c r="D2670" s="184"/>
    </row>
    <row r="2671" spans="4:4">
      <c r="D2671" s="184"/>
    </row>
    <row r="2672" spans="4:4">
      <c r="D2672" s="184"/>
    </row>
    <row r="2673" spans="4:4">
      <c r="D2673" s="184"/>
    </row>
    <row r="2674" spans="4:4">
      <c r="D2674" s="184"/>
    </row>
    <row r="2675" spans="4:4">
      <c r="D2675" s="184"/>
    </row>
    <row r="2676" spans="4:4">
      <c r="D2676" s="184"/>
    </row>
    <row r="2677" spans="4:4">
      <c r="D2677" s="184"/>
    </row>
    <row r="2678" spans="4:4">
      <c r="D2678" s="184"/>
    </row>
    <row r="2679" spans="4:4">
      <c r="D2679" s="184"/>
    </row>
    <row r="2680" spans="4:4">
      <c r="D2680" s="184"/>
    </row>
    <row r="2681" spans="4:4">
      <c r="D2681" s="184"/>
    </row>
    <row r="2682" spans="4:4">
      <c r="D2682" s="184"/>
    </row>
    <row r="2683" spans="4:4">
      <c r="D2683" s="184"/>
    </row>
    <row r="2684" spans="4:4">
      <c r="D2684" s="184"/>
    </row>
    <row r="2685" spans="4:4">
      <c r="D2685" s="184"/>
    </row>
    <row r="2686" spans="4:4">
      <c r="D2686" s="184"/>
    </row>
    <row r="2687" spans="4:4">
      <c r="D2687" s="184"/>
    </row>
    <row r="2688" spans="4:4">
      <c r="D2688" s="184"/>
    </row>
    <row r="2689" spans="4:4">
      <c r="D2689" s="184"/>
    </row>
    <row r="2690" spans="4:4">
      <c r="D2690" s="184"/>
    </row>
    <row r="2691" spans="4:4">
      <c r="D2691" s="184"/>
    </row>
    <row r="2692" spans="4:4">
      <c r="D2692" s="184"/>
    </row>
    <row r="2693" spans="4:4">
      <c r="D2693" s="184"/>
    </row>
    <row r="2694" spans="4:4">
      <c r="D2694" s="184"/>
    </row>
    <row r="2695" spans="4:4">
      <c r="D2695" s="184"/>
    </row>
    <row r="2696" spans="4:4">
      <c r="D2696" s="184"/>
    </row>
    <row r="2697" spans="4:4">
      <c r="D2697" s="184"/>
    </row>
    <row r="2698" spans="4:4">
      <c r="D2698" s="184"/>
    </row>
    <row r="2699" spans="4:4">
      <c r="D2699" s="184"/>
    </row>
    <row r="2700" spans="4:4">
      <c r="D2700" s="184"/>
    </row>
    <row r="2701" spans="4:4">
      <c r="D2701" s="184"/>
    </row>
    <row r="2702" spans="4:4">
      <c r="D2702" s="184"/>
    </row>
    <row r="2703" spans="4:4">
      <c r="D2703" s="184"/>
    </row>
    <row r="2704" spans="4:4">
      <c r="D2704" s="184"/>
    </row>
    <row r="2705" spans="4:4">
      <c r="D2705" s="184"/>
    </row>
    <row r="2706" spans="4:4">
      <c r="D2706" s="184"/>
    </row>
    <row r="2707" spans="4:4">
      <c r="D2707" s="184"/>
    </row>
    <row r="2708" spans="4:4">
      <c r="D2708" s="184"/>
    </row>
    <row r="2709" spans="4:4">
      <c r="D2709" s="184"/>
    </row>
    <row r="2710" spans="4:4">
      <c r="D2710" s="184"/>
    </row>
    <row r="2711" spans="4:4">
      <c r="D2711" s="184"/>
    </row>
    <row r="2712" spans="4:4">
      <c r="D2712" s="184"/>
    </row>
    <row r="2713" spans="4:4">
      <c r="D2713" s="184"/>
    </row>
    <row r="2714" spans="4:4">
      <c r="D2714" s="184"/>
    </row>
    <row r="2715" spans="4:4">
      <c r="D2715" s="184"/>
    </row>
    <row r="2716" spans="4:4">
      <c r="D2716" s="184"/>
    </row>
    <row r="2717" spans="4:4">
      <c r="D2717" s="184"/>
    </row>
    <row r="2718" spans="4:4">
      <c r="D2718" s="184"/>
    </row>
    <row r="2719" spans="4:4">
      <c r="D2719" s="184"/>
    </row>
    <row r="2720" spans="4:4">
      <c r="D2720" s="184"/>
    </row>
    <row r="2721" spans="4:4">
      <c r="D2721" s="184"/>
    </row>
    <row r="2722" spans="4:4">
      <c r="D2722" s="184"/>
    </row>
    <row r="2723" spans="4:4">
      <c r="D2723" s="184"/>
    </row>
    <row r="2724" spans="4:4">
      <c r="D2724" s="184"/>
    </row>
    <row r="2725" spans="4:4">
      <c r="D2725" s="184"/>
    </row>
    <row r="2726" spans="4:4">
      <c r="D2726" s="184"/>
    </row>
    <row r="2727" spans="4:4">
      <c r="D2727" s="184"/>
    </row>
    <row r="2728" spans="4:4">
      <c r="D2728" s="184"/>
    </row>
    <row r="2729" spans="4:4">
      <c r="D2729" s="184"/>
    </row>
    <row r="2730" spans="4:4">
      <c r="D2730" s="184"/>
    </row>
    <row r="2731" spans="4:4">
      <c r="D2731" s="184"/>
    </row>
    <row r="2732" spans="4:4">
      <c r="D2732" s="184"/>
    </row>
    <row r="2733" spans="4:4">
      <c r="D2733" s="184"/>
    </row>
    <row r="2734" spans="4:4">
      <c r="D2734" s="184"/>
    </row>
    <row r="2735" spans="4:4">
      <c r="D2735" s="184"/>
    </row>
    <row r="2736" spans="4:4">
      <c r="D2736" s="184"/>
    </row>
    <row r="2737" spans="4:4">
      <c r="D2737" s="184"/>
    </row>
    <row r="2738" spans="4:4">
      <c r="D2738" s="184"/>
    </row>
    <row r="2739" spans="4:4">
      <c r="D2739" s="184"/>
    </row>
    <row r="2740" spans="4:4">
      <c r="D2740" s="184"/>
    </row>
    <row r="2741" spans="4:4">
      <c r="D2741" s="184"/>
    </row>
    <row r="2742" spans="4:4">
      <c r="D2742" s="184"/>
    </row>
    <row r="2743" spans="4:4">
      <c r="D2743" s="184"/>
    </row>
    <row r="2744" spans="4:4">
      <c r="D2744" s="184"/>
    </row>
    <row r="2745" spans="4:4">
      <c r="D2745" s="184"/>
    </row>
    <row r="2746" spans="4:4">
      <c r="D2746" s="184"/>
    </row>
    <row r="2747" spans="4:4">
      <c r="D2747" s="184"/>
    </row>
    <row r="2748" spans="4:4">
      <c r="D2748" s="184"/>
    </row>
    <row r="2749" spans="4:4">
      <c r="D2749" s="184"/>
    </row>
    <row r="2750" spans="4:4">
      <c r="D2750" s="184"/>
    </row>
    <row r="2751" spans="4:4">
      <c r="D2751" s="184"/>
    </row>
    <row r="2752" spans="4:4">
      <c r="D2752" s="184"/>
    </row>
    <row r="2753" spans="4:4">
      <c r="D2753" s="184"/>
    </row>
    <row r="2754" spans="4:4">
      <c r="D2754" s="184"/>
    </row>
    <row r="2755" spans="4:4">
      <c r="D2755" s="184"/>
    </row>
    <row r="2756" spans="4:4">
      <c r="D2756" s="184"/>
    </row>
    <row r="2757" spans="4:4">
      <c r="D2757" s="184"/>
    </row>
    <row r="2758" spans="4:4">
      <c r="D2758" s="184"/>
    </row>
    <row r="2759" spans="4:4">
      <c r="D2759" s="184"/>
    </row>
    <row r="2760" spans="4:4">
      <c r="D2760" s="184"/>
    </row>
    <row r="2761" spans="4:4">
      <c r="D2761" s="184"/>
    </row>
    <row r="2762" spans="4:4">
      <c r="D2762" s="184"/>
    </row>
    <row r="2763" spans="4:4">
      <c r="D2763" s="184"/>
    </row>
    <row r="2764" spans="4:4">
      <c r="D2764" s="184"/>
    </row>
    <row r="2765" spans="4:4">
      <c r="D2765" s="184"/>
    </row>
    <row r="2766" spans="4:4">
      <c r="D2766" s="184"/>
    </row>
    <row r="2767" spans="4:4">
      <c r="D2767" s="184"/>
    </row>
    <row r="2768" spans="4:4">
      <c r="D2768" s="184"/>
    </row>
    <row r="2769" spans="4:4">
      <c r="D2769" s="184"/>
    </row>
    <row r="2770" spans="4:4">
      <c r="D2770" s="184"/>
    </row>
    <row r="2771" spans="4:4">
      <c r="D2771" s="184"/>
    </row>
    <row r="2772" spans="4:4">
      <c r="D2772" s="184"/>
    </row>
    <row r="2773" spans="4:4">
      <c r="D2773" s="184"/>
    </row>
    <row r="2774" spans="4:4">
      <c r="D2774" s="184"/>
    </row>
    <row r="2775" spans="4:4">
      <c r="D2775" s="184"/>
    </row>
    <row r="2776" spans="4:4">
      <c r="D2776" s="184"/>
    </row>
    <row r="2777" spans="4:4">
      <c r="D2777" s="184"/>
    </row>
    <row r="2778" spans="4:4">
      <c r="D2778" s="184"/>
    </row>
    <row r="2779" spans="4:4">
      <c r="D2779" s="184"/>
    </row>
    <row r="2780" spans="4:4">
      <c r="D2780" s="184"/>
    </row>
    <row r="2781" spans="4:4">
      <c r="D2781" s="184"/>
    </row>
    <row r="2782" spans="4:4">
      <c r="D2782" s="184"/>
    </row>
    <row r="2783" spans="4:4">
      <c r="D2783" s="184"/>
    </row>
    <row r="2784" spans="4:4">
      <c r="D2784" s="184"/>
    </row>
    <row r="2785" spans="4:4">
      <c r="D2785" s="184"/>
    </row>
    <row r="2786" spans="4:4">
      <c r="D2786" s="184"/>
    </row>
    <row r="2787" spans="4:4">
      <c r="D2787" s="184"/>
    </row>
    <row r="2788" spans="4:4">
      <c r="D2788" s="184"/>
    </row>
    <row r="2789" spans="4:4">
      <c r="D2789" s="184"/>
    </row>
    <row r="2790" spans="4:4">
      <c r="D2790" s="184"/>
    </row>
    <row r="2791" spans="4:4">
      <c r="D2791" s="184"/>
    </row>
    <row r="2792" spans="4:4">
      <c r="D2792" s="184"/>
    </row>
    <row r="2793" spans="4:4">
      <c r="D2793" s="184"/>
    </row>
    <row r="2794" spans="4:4">
      <c r="D2794" s="184"/>
    </row>
    <row r="2795" spans="4:4">
      <c r="D2795" s="184"/>
    </row>
    <row r="2796" spans="4:4">
      <c r="D2796" s="184"/>
    </row>
    <row r="2797" spans="4:4">
      <c r="D2797" s="184"/>
    </row>
    <row r="2798" spans="4:4">
      <c r="D2798" s="184"/>
    </row>
    <row r="2799" spans="4:4">
      <c r="D2799" s="184"/>
    </row>
    <row r="2800" spans="4:4">
      <c r="D2800" s="184"/>
    </row>
    <row r="2801" spans="4:4">
      <c r="D2801" s="184"/>
    </row>
    <row r="2802" spans="4:4">
      <c r="D2802" s="184"/>
    </row>
    <row r="2803" spans="4:4">
      <c r="D2803" s="184"/>
    </row>
    <row r="2804" spans="4:4">
      <c r="D2804" s="184"/>
    </row>
    <row r="2805" spans="4:4">
      <c r="D2805" s="184"/>
    </row>
    <row r="2806" spans="4:4">
      <c r="D2806" s="184"/>
    </row>
    <row r="2807" spans="4:4">
      <c r="D2807" s="184"/>
    </row>
    <row r="2808" spans="4:4">
      <c r="D2808" s="184"/>
    </row>
    <row r="2809" spans="4:4">
      <c r="D2809" s="184"/>
    </row>
    <row r="2810" spans="4:4">
      <c r="D2810" s="184"/>
    </row>
    <row r="2811" spans="4:4">
      <c r="D2811" s="184"/>
    </row>
    <row r="2812" spans="4:4">
      <c r="D2812" s="184"/>
    </row>
    <row r="2813" spans="4:4">
      <c r="D2813" s="184"/>
    </row>
    <row r="2814" spans="4:4">
      <c r="D2814" s="184"/>
    </row>
    <row r="2815" spans="4:4">
      <c r="D2815" s="184"/>
    </row>
    <row r="2816" spans="4:4">
      <c r="D2816" s="184"/>
    </row>
    <row r="2817" spans="4:4">
      <c r="D2817" s="184"/>
    </row>
    <row r="2818" spans="4:4">
      <c r="D2818" s="184"/>
    </row>
    <row r="2819" spans="4:4">
      <c r="D2819" s="184"/>
    </row>
    <row r="2820" spans="4:4">
      <c r="D2820" s="184"/>
    </row>
    <row r="2821" spans="4:4">
      <c r="D2821" s="184"/>
    </row>
    <row r="2822" spans="4:4">
      <c r="D2822" s="184"/>
    </row>
    <row r="2823" spans="4:4">
      <c r="D2823" s="184"/>
    </row>
    <row r="2824" spans="4:4">
      <c r="D2824" s="184"/>
    </row>
    <row r="2825" spans="4:4">
      <c r="D2825" s="184"/>
    </row>
    <row r="2826" spans="4:4">
      <c r="D2826" s="184"/>
    </row>
    <row r="2827" spans="4:4">
      <c r="D2827" s="184"/>
    </row>
    <row r="2828" spans="4:4">
      <c r="D2828" s="184"/>
    </row>
    <row r="2829" spans="4:4">
      <c r="D2829" s="184"/>
    </row>
    <row r="2830" spans="4:4">
      <c r="D2830" s="184"/>
    </row>
    <row r="2831" spans="4:4">
      <c r="D2831" s="184"/>
    </row>
    <row r="2832" spans="4:4">
      <c r="D2832" s="184"/>
    </row>
    <row r="2833" spans="4:4">
      <c r="D2833" s="184"/>
    </row>
    <row r="2834" spans="4:4">
      <c r="D2834" s="184"/>
    </row>
    <row r="2835" spans="4:4">
      <c r="D2835" s="184"/>
    </row>
    <row r="2836" spans="4:4">
      <c r="D2836" s="184"/>
    </row>
    <row r="2837" spans="4:4">
      <c r="D2837" s="184"/>
    </row>
    <row r="2838" spans="4:4">
      <c r="D2838" s="184"/>
    </row>
    <row r="2839" spans="4:4">
      <c r="D2839" s="184"/>
    </row>
    <row r="2840" spans="4:4">
      <c r="D2840" s="184"/>
    </row>
    <row r="2841" spans="4:4">
      <c r="D2841" s="184"/>
    </row>
    <row r="2842" spans="4:4">
      <c r="D2842" s="184"/>
    </row>
    <row r="2843" spans="4:4">
      <c r="D2843" s="184"/>
    </row>
    <row r="2844" spans="4:4">
      <c r="D2844" s="184"/>
    </row>
    <row r="2845" spans="4:4">
      <c r="D2845" s="184"/>
    </row>
    <row r="2846" spans="4:4">
      <c r="D2846" s="184"/>
    </row>
    <row r="2847" spans="4:4">
      <c r="D2847" s="184"/>
    </row>
    <row r="2848" spans="4:4">
      <c r="D2848" s="184"/>
    </row>
    <row r="2849" spans="4:4">
      <c r="D2849" s="184"/>
    </row>
    <row r="2850" spans="4:4">
      <c r="D2850" s="184"/>
    </row>
    <row r="2851" spans="4:4">
      <c r="D2851" s="184"/>
    </row>
    <row r="2852" spans="4:4">
      <c r="D2852" s="184"/>
    </row>
    <row r="2853" spans="4:4">
      <c r="D2853" s="184"/>
    </row>
    <row r="2854" spans="4:4">
      <c r="D2854" s="184"/>
    </row>
    <row r="2855" spans="4:4">
      <c r="D2855" s="184"/>
    </row>
    <row r="2856" spans="4:4">
      <c r="D2856" s="184"/>
    </row>
    <row r="2857" spans="4:4">
      <c r="D2857" s="184"/>
    </row>
    <row r="2858" spans="4:4">
      <c r="D2858" s="184"/>
    </row>
    <row r="2859" spans="4:4">
      <c r="D2859" s="184"/>
    </row>
    <row r="2860" spans="4:4">
      <c r="D2860" s="184"/>
    </row>
    <row r="2861" spans="4:4">
      <c r="D2861" s="184"/>
    </row>
    <row r="2862" spans="4:4">
      <c r="D2862" s="184"/>
    </row>
    <row r="2863" spans="4:4">
      <c r="D2863" s="184"/>
    </row>
    <row r="2864" spans="4:4">
      <c r="D2864" s="184"/>
    </row>
    <row r="2865" spans="4:4">
      <c r="D2865" s="184"/>
    </row>
    <row r="2866" spans="4:4">
      <c r="D2866" s="184"/>
    </row>
    <row r="2867" spans="4:4">
      <c r="D2867" s="184"/>
    </row>
    <row r="2868" spans="4:4">
      <c r="D2868" s="184"/>
    </row>
    <row r="2869" spans="4:4">
      <c r="D2869" s="184"/>
    </row>
    <row r="2870" spans="4:4">
      <c r="D2870" s="184"/>
    </row>
    <row r="2871" spans="4:4">
      <c r="D2871" s="184"/>
    </row>
    <row r="2872" spans="4:4">
      <c r="D2872" s="184"/>
    </row>
    <row r="2873" spans="4:4">
      <c r="D2873" s="184"/>
    </row>
    <row r="2874" spans="4:4">
      <c r="D2874" s="184"/>
    </row>
    <row r="2875" spans="4:4">
      <c r="D2875" s="184"/>
    </row>
    <row r="2876" spans="4:4">
      <c r="D2876" s="184"/>
    </row>
    <row r="2877" spans="4:4">
      <c r="D2877" s="184"/>
    </row>
    <row r="2878" spans="4:4">
      <c r="D2878" s="184"/>
    </row>
    <row r="2879" spans="4:4">
      <c r="D2879" s="184"/>
    </row>
    <row r="2880" spans="4:4">
      <c r="D2880" s="184"/>
    </row>
    <row r="2881" spans="4:4">
      <c r="D2881" s="184"/>
    </row>
    <row r="2882" spans="4:4">
      <c r="D2882" s="184"/>
    </row>
    <row r="2883" spans="4:4">
      <c r="D2883" s="184"/>
    </row>
    <row r="2884" spans="4:4">
      <c r="D2884" s="184"/>
    </row>
    <row r="2885" spans="4:4">
      <c r="D2885" s="184"/>
    </row>
    <row r="2886" spans="4:4">
      <c r="D2886" s="184"/>
    </row>
    <row r="2887" spans="4:4">
      <c r="D2887" s="184"/>
    </row>
    <row r="2888" spans="4:4">
      <c r="D2888" s="184"/>
    </row>
    <row r="2889" spans="4:4">
      <c r="D2889" s="184"/>
    </row>
    <row r="2890" spans="4:4">
      <c r="D2890" s="184"/>
    </row>
    <row r="2891" spans="4:4">
      <c r="D2891" s="184"/>
    </row>
    <row r="2892" spans="4:4">
      <c r="D2892" s="184"/>
    </row>
    <row r="2893" spans="4:4">
      <c r="D2893" s="184"/>
    </row>
    <row r="2894" spans="4:4">
      <c r="D2894" s="184"/>
    </row>
    <row r="2895" spans="4:4">
      <c r="D2895" s="184"/>
    </row>
    <row r="2896" spans="4:4">
      <c r="D2896" s="184"/>
    </row>
    <row r="2897" spans="4:4">
      <c r="D2897" s="184"/>
    </row>
    <row r="2898" spans="4:4">
      <c r="D2898" s="184"/>
    </row>
    <row r="2899" spans="4:4">
      <c r="D2899" s="184"/>
    </row>
    <row r="2900" spans="4:4">
      <c r="D2900" s="184"/>
    </row>
    <row r="2901" spans="4:4">
      <c r="D2901" s="184"/>
    </row>
    <row r="2902" spans="4:4">
      <c r="D2902" s="184"/>
    </row>
    <row r="2903" spans="4:4">
      <c r="D2903" s="184"/>
    </row>
    <row r="2904" spans="4:4">
      <c r="D2904" s="184"/>
    </row>
    <row r="2905" spans="4:4">
      <c r="D2905" s="184"/>
    </row>
    <row r="2906" spans="4:4">
      <c r="D2906" s="184"/>
    </row>
    <row r="2907" spans="4:4">
      <c r="D2907" s="184"/>
    </row>
    <row r="2908" spans="4:4">
      <c r="D2908" s="184"/>
    </row>
    <row r="2909" spans="4:4">
      <c r="D2909" s="184"/>
    </row>
    <row r="2910" spans="4:4">
      <c r="D2910" s="184"/>
    </row>
    <row r="2911" spans="4:4">
      <c r="D2911" s="184"/>
    </row>
    <row r="2912" spans="4:4">
      <c r="D2912" s="184"/>
    </row>
    <row r="2913" spans="4:4">
      <c r="D2913" s="184"/>
    </row>
    <row r="2914" spans="4:4">
      <c r="D2914" s="184"/>
    </row>
    <row r="2915" spans="4:4">
      <c r="D2915" s="184"/>
    </row>
    <row r="2916" spans="4:4">
      <c r="D2916" s="184"/>
    </row>
    <row r="2917" spans="4:4">
      <c r="D2917" s="184"/>
    </row>
    <row r="2918" spans="4:4">
      <c r="D2918" s="184"/>
    </row>
    <row r="2919" spans="4:4">
      <c r="D2919" s="184"/>
    </row>
    <row r="2920" spans="4:4">
      <c r="D2920" s="184"/>
    </row>
    <row r="2921" spans="4:4">
      <c r="D2921" s="184"/>
    </row>
    <row r="2922" spans="4:4">
      <c r="D2922" s="184"/>
    </row>
    <row r="2923" spans="4:4">
      <c r="D2923" s="184"/>
    </row>
    <row r="2924" spans="4:4">
      <c r="D2924" s="184"/>
    </row>
    <row r="2925" spans="4:4">
      <c r="D2925" s="184"/>
    </row>
    <row r="2926" spans="4:4">
      <c r="D2926" s="184"/>
    </row>
    <row r="2927" spans="4:4">
      <c r="D2927" s="184"/>
    </row>
    <row r="2928" spans="4:4">
      <c r="D2928" s="184"/>
    </row>
    <row r="2929" spans="4:4">
      <c r="D2929" s="184"/>
    </row>
    <row r="2930" spans="4:4">
      <c r="D2930" s="184"/>
    </row>
    <row r="2931" spans="4:4">
      <c r="D2931" s="184"/>
    </row>
    <row r="2932" spans="4:4">
      <c r="D2932" s="184"/>
    </row>
    <row r="2933" spans="4:4">
      <c r="D2933" s="184"/>
    </row>
    <row r="2934" spans="4:4">
      <c r="D2934" s="184"/>
    </row>
    <row r="2935" spans="4:4">
      <c r="D2935" s="184"/>
    </row>
    <row r="2936" spans="4:4">
      <c r="D2936" s="184"/>
    </row>
    <row r="2937" spans="4:4">
      <c r="D2937" s="184"/>
    </row>
    <row r="2938" spans="4:4">
      <c r="D2938" s="184"/>
    </row>
    <row r="2939" spans="4:4">
      <c r="D2939" s="184"/>
    </row>
    <row r="2940" spans="4:4">
      <c r="D2940" s="184"/>
    </row>
    <row r="2941" spans="4:4">
      <c r="D2941" s="184"/>
    </row>
    <row r="2942" spans="4:4">
      <c r="D2942" s="184"/>
    </row>
    <row r="2943" spans="4:4">
      <c r="D2943" s="184"/>
    </row>
    <row r="2944" spans="4:4">
      <c r="D2944" s="184"/>
    </row>
    <row r="2945" spans="4:4">
      <c r="D2945" s="184"/>
    </row>
    <row r="2946" spans="4:4">
      <c r="D2946" s="184"/>
    </row>
    <row r="2947" spans="4:4">
      <c r="D2947" s="184"/>
    </row>
    <row r="2948" spans="4:4">
      <c r="D2948" s="184"/>
    </row>
    <row r="2949" spans="4:4">
      <c r="D2949" s="184"/>
    </row>
    <row r="2950" spans="4:4">
      <c r="D2950" s="184"/>
    </row>
    <row r="2951" spans="4:4">
      <c r="D2951" s="184"/>
    </row>
    <row r="2952" spans="4:4">
      <c r="D2952" s="184"/>
    </row>
    <row r="2953" spans="4:4">
      <c r="D2953" s="184"/>
    </row>
    <row r="2954" spans="4:4">
      <c r="D2954" s="184"/>
    </row>
    <row r="2955" spans="4:4">
      <c r="D2955" s="184"/>
    </row>
    <row r="2956" spans="4:4">
      <c r="D2956" s="184"/>
    </row>
    <row r="2957" spans="4:4">
      <c r="D2957" s="184"/>
    </row>
    <row r="2958" spans="4:4">
      <c r="D2958" s="184"/>
    </row>
    <row r="2959" spans="4:4">
      <c r="D2959" s="184"/>
    </row>
    <row r="2960" spans="4:4">
      <c r="D2960" s="184"/>
    </row>
    <row r="2961" spans="4:4">
      <c r="D2961" s="184"/>
    </row>
    <row r="2962" spans="4:4">
      <c r="D2962" s="184"/>
    </row>
    <row r="2963" spans="4:4">
      <c r="D2963" s="184"/>
    </row>
    <row r="2964" spans="4:4">
      <c r="D2964" s="184"/>
    </row>
    <row r="2965" spans="4:4">
      <c r="D2965" s="184"/>
    </row>
    <row r="2966" spans="4:4">
      <c r="D2966" s="184"/>
    </row>
    <row r="2967" spans="4:4">
      <c r="D2967" s="184"/>
    </row>
    <row r="2968" spans="4:4">
      <c r="D2968" s="184"/>
    </row>
    <row r="2969" spans="4:4">
      <c r="D2969" s="184"/>
    </row>
    <row r="2970" spans="4:4">
      <c r="D2970" s="184"/>
    </row>
    <row r="2971" spans="4:4">
      <c r="D2971" s="184"/>
    </row>
    <row r="2972" spans="4:4">
      <c r="D2972" s="184"/>
    </row>
    <row r="2973" spans="4:4">
      <c r="D2973" s="184"/>
    </row>
    <row r="2974" spans="4:4">
      <c r="D2974" s="184"/>
    </row>
    <row r="2975" spans="4:4">
      <c r="D2975" s="184"/>
    </row>
    <row r="2976" spans="4:4">
      <c r="D2976" s="184"/>
    </row>
    <row r="2977" spans="4:4">
      <c r="D2977" s="184"/>
    </row>
    <row r="2978" spans="4:4">
      <c r="D2978" s="184"/>
    </row>
    <row r="2979" spans="4:4">
      <c r="D2979" s="184"/>
    </row>
    <row r="2980" spans="4:4">
      <c r="D2980" s="184"/>
    </row>
    <row r="2981" spans="4:4">
      <c r="D2981" s="184"/>
    </row>
    <row r="2982" spans="4:4">
      <c r="D2982" s="184"/>
    </row>
    <row r="2983" spans="4:4">
      <c r="D2983" s="184"/>
    </row>
    <row r="2984" spans="4:4">
      <c r="D2984" s="184"/>
    </row>
    <row r="2985" spans="4:4">
      <c r="D2985" s="184"/>
    </row>
    <row r="2986" spans="4:4">
      <c r="D2986" s="184"/>
    </row>
    <row r="2987" spans="4:4">
      <c r="D2987" s="184"/>
    </row>
    <row r="2988" spans="4:4">
      <c r="D2988" s="184"/>
    </row>
    <row r="2989" spans="4:4">
      <c r="D2989" s="184"/>
    </row>
    <row r="2990" spans="4:4">
      <c r="D2990" s="184"/>
    </row>
    <row r="2991" spans="4:4">
      <c r="D2991" s="184"/>
    </row>
    <row r="2992" spans="4:4">
      <c r="D2992" s="184"/>
    </row>
    <row r="2993" spans="4:4">
      <c r="D2993" s="184"/>
    </row>
    <row r="2994" spans="4:4">
      <c r="D2994" s="184"/>
    </row>
    <row r="2995" spans="4:4">
      <c r="D2995" s="184"/>
    </row>
    <row r="2996" spans="4:4">
      <c r="D2996" s="184"/>
    </row>
    <row r="2997" spans="4:4">
      <c r="D2997" s="184"/>
    </row>
    <row r="2998" spans="4:4">
      <c r="D2998" s="184"/>
    </row>
    <row r="2999" spans="4:4">
      <c r="D2999" s="184"/>
    </row>
    <row r="3000" spans="4:4">
      <c r="D3000" s="184"/>
    </row>
    <row r="3001" spans="4:4">
      <c r="D3001" s="184"/>
    </row>
    <row r="3002" spans="4:4">
      <c r="D3002" s="184"/>
    </row>
    <row r="3003" spans="4:4">
      <c r="D3003" s="184"/>
    </row>
    <row r="3004" spans="4:4">
      <c r="D3004" s="184"/>
    </row>
    <row r="3005" spans="4:4">
      <c r="D3005" s="184"/>
    </row>
    <row r="3006" spans="4:4">
      <c r="D3006" s="184"/>
    </row>
    <row r="3007" spans="4:4">
      <c r="D3007" s="184"/>
    </row>
    <row r="3008" spans="4:4">
      <c r="D3008" s="184"/>
    </row>
    <row r="3009" spans="4:4">
      <c r="D3009" s="184"/>
    </row>
    <row r="3010" spans="4:4">
      <c r="D3010" s="184"/>
    </row>
    <row r="3011" spans="4:4">
      <c r="D3011" s="184"/>
    </row>
    <row r="3012" spans="4:4">
      <c r="D3012" s="184"/>
    </row>
    <row r="3013" spans="4:4">
      <c r="D3013" s="184"/>
    </row>
    <row r="3014" spans="4:4">
      <c r="D3014" s="184"/>
    </row>
    <row r="3015" spans="4:4">
      <c r="D3015" s="184"/>
    </row>
    <row r="3016" spans="4:4">
      <c r="D3016" s="184"/>
    </row>
    <row r="3017" spans="4:4">
      <c r="D3017" s="184"/>
    </row>
    <row r="3018" spans="4:4">
      <c r="D3018" s="184"/>
    </row>
    <row r="3019" spans="4:4">
      <c r="D3019" s="184"/>
    </row>
    <row r="3020" spans="4:4">
      <c r="D3020" s="184"/>
    </row>
    <row r="3021" spans="4:4">
      <c r="D3021" s="184"/>
    </row>
    <row r="3022" spans="4:4">
      <c r="D3022" s="184"/>
    </row>
    <row r="3023" spans="4:4">
      <c r="D3023" s="184"/>
    </row>
    <row r="3024" spans="4:4">
      <c r="D3024" s="184"/>
    </row>
    <row r="3025" spans="4:4">
      <c r="D3025" s="184"/>
    </row>
    <row r="3026" spans="4:4">
      <c r="D3026" s="184"/>
    </row>
    <row r="3027" spans="4:4">
      <c r="D3027" s="184"/>
    </row>
    <row r="3028" spans="4:4">
      <c r="D3028" s="184"/>
    </row>
    <row r="3029" spans="4:4">
      <c r="D3029" s="184"/>
    </row>
    <row r="3030" spans="4:4">
      <c r="D3030" s="184"/>
    </row>
    <row r="3031" spans="4:4">
      <c r="D3031" s="184"/>
    </row>
    <row r="3032" spans="4:4">
      <c r="D3032" s="184"/>
    </row>
    <row r="3033" spans="4:4">
      <c r="D3033" s="184"/>
    </row>
    <row r="3034" spans="4:4">
      <c r="D3034" s="184"/>
    </row>
    <row r="3035" spans="4:4">
      <c r="D3035" s="184"/>
    </row>
    <row r="3036" spans="4:4">
      <c r="D3036" s="184"/>
    </row>
    <row r="3037" spans="4:4">
      <c r="D3037" s="184"/>
    </row>
    <row r="3038" spans="4:4">
      <c r="D3038" s="184"/>
    </row>
    <row r="3039" spans="4:4">
      <c r="D3039" s="184"/>
    </row>
    <row r="3040" spans="4:4">
      <c r="D3040" s="184"/>
    </row>
    <row r="3041" spans="4:4">
      <c r="D3041" s="184"/>
    </row>
    <row r="3042" spans="4:4">
      <c r="D3042" s="184"/>
    </row>
    <row r="3043" spans="4:4">
      <c r="D3043" s="184"/>
    </row>
    <row r="3044" spans="4:4">
      <c r="D3044" s="184"/>
    </row>
    <row r="3045" spans="4:4">
      <c r="D3045" s="184"/>
    </row>
    <row r="3046" spans="4:4">
      <c r="D3046" s="184"/>
    </row>
    <row r="3047" spans="4:4">
      <c r="D3047" s="184"/>
    </row>
    <row r="3048" spans="4:4">
      <c r="D3048" s="184"/>
    </row>
    <row r="3049" spans="4:4">
      <c r="D3049" s="184"/>
    </row>
    <row r="3050" spans="4:4">
      <c r="D3050" s="184"/>
    </row>
    <row r="3051" spans="4:4">
      <c r="D3051" s="184"/>
    </row>
    <row r="3052" spans="4:4">
      <c r="D3052" s="184"/>
    </row>
    <row r="3053" spans="4:4">
      <c r="D3053" s="184"/>
    </row>
    <row r="3054" spans="4:4">
      <c r="D3054" s="184"/>
    </row>
    <row r="3055" spans="4:4">
      <c r="D3055" s="184"/>
    </row>
    <row r="3056" spans="4:4">
      <c r="D3056" s="184"/>
    </row>
    <row r="3057" spans="4:4">
      <c r="D3057" s="184"/>
    </row>
    <row r="3058" spans="4:4">
      <c r="D3058" s="184"/>
    </row>
    <row r="3059" spans="4:4">
      <c r="D3059" s="184"/>
    </row>
    <row r="3060" spans="4:4">
      <c r="D3060" s="184"/>
    </row>
    <row r="3061" spans="4:4">
      <c r="D3061" s="184"/>
    </row>
    <row r="3062" spans="4:4">
      <c r="D3062" s="184"/>
    </row>
    <row r="3063" spans="4:4">
      <c r="D3063" s="184"/>
    </row>
    <row r="3064" spans="4:4">
      <c r="D3064" s="184"/>
    </row>
    <row r="3065" spans="4:4">
      <c r="D3065" s="184"/>
    </row>
    <row r="3066" spans="4:4">
      <c r="D3066" s="184"/>
    </row>
    <row r="3067" spans="4:4">
      <c r="D3067" s="184"/>
    </row>
    <row r="3068" spans="4:4">
      <c r="D3068" s="184"/>
    </row>
    <row r="3069" spans="4:4">
      <c r="D3069" s="184"/>
    </row>
    <row r="3070" spans="4:4">
      <c r="D3070" s="184"/>
    </row>
    <row r="3071" spans="4:4">
      <c r="D3071" s="184"/>
    </row>
    <row r="3072" spans="4:4">
      <c r="D3072" s="184"/>
    </row>
    <row r="3073" spans="4:4">
      <c r="D3073" s="184"/>
    </row>
    <row r="3074" spans="4:4">
      <c r="D3074" s="184"/>
    </row>
    <row r="3075" spans="4:4">
      <c r="D3075" s="184"/>
    </row>
    <row r="3076" spans="4:4">
      <c r="D3076" s="184"/>
    </row>
    <row r="3077" spans="4:4">
      <c r="D3077" s="184"/>
    </row>
    <row r="3078" spans="4:4">
      <c r="D3078" s="184"/>
    </row>
    <row r="3079" spans="4:4">
      <c r="D3079" s="184"/>
    </row>
    <row r="3080" spans="4:4">
      <c r="D3080" s="184"/>
    </row>
    <row r="3081" spans="4:4">
      <c r="D3081" s="184"/>
    </row>
    <row r="3082" spans="4:4">
      <c r="D3082" s="184"/>
    </row>
    <row r="3083" spans="4:4">
      <c r="D3083" s="184"/>
    </row>
    <row r="3084" spans="4:4">
      <c r="D3084" s="184"/>
    </row>
    <row r="3085" spans="4:4">
      <c r="D3085" s="184"/>
    </row>
    <row r="3086" spans="4:4">
      <c r="D3086" s="184"/>
    </row>
    <row r="3087" spans="4:4">
      <c r="D3087" s="184"/>
    </row>
    <row r="3088" spans="4:4">
      <c r="D3088" s="184"/>
    </row>
    <row r="3089" spans="4:4">
      <c r="D3089" s="184"/>
    </row>
    <row r="3090" spans="4:4">
      <c r="D3090" s="184"/>
    </row>
    <row r="3091" spans="4:4">
      <c r="D3091" s="184"/>
    </row>
    <row r="3092" spans="4:4">
      <c r="D3092" s="184"/>
    </row>
    <row r="3093" spans="4:4">
      <c r="D3093" s="184"/>
    </row>
    <row r="3094" spans="4:4">
      <c r="D3094" s="184"/>
    </row>
    <row r="3095" spans="4:4">
      <c r="D3095" s="184"/>
    </row>
    <row r="3096" spans="4:4">
      <c r="D3096" s="184"/>
    </row>
    <row r="3097" spans="4:4">
      <c r="D3097" s="184"/>
    </row>
    <row r="3098" spans="4:4">
      <c r="D3098" s="184"/>
    </row>
    <row r="3099" spans="4:4">
      <c r="D3099" s="184"/>
    </row>
    <row r="3100" spans="4:4">
      <c r="D3100" s="184"/>
    </row>
    <row r="3101" spans="4:4">
      <c r="D3101" s="184"/>
    </row>
    <row r="3102" spans="4:4">
      <c r="D3102" s="184"/>
    </row>
    <row r="3103" spans="4:4">
      <c r="D3103" s="184"/>
    </row>
    <row r="3104" spans="4:4">
      <c r="D3104" s="184"/>
    </row>
    <row r="3105" spans="4:4">
      <c r="D3105" s="184"/>
    </row>
    <row r="3106" spans="4:4">
      <c r="D3106" s="184"/>
    </row>
    <row r="3107" spans="4:4">
      <c r="D3107" s="184"/>
    </row>
    <row r="3108" spans="4:4">
      <c r="D3108" s="184"/>
    </row>
    <row r="3109" spans="4:4">
      <c r="D3109" s="184"/>
    </row>
    <row r="3110" spans="4:4">
      <c r="D3110" s="184"/>
    </row>
    <row r="3111" spans="4:4">
      <c r="D3111" s="184"/>
    </row>
    <row r="3112" spans="4:4">
      <c r="D3112" s="184"/>
    </row>
    <row r="3113" spans="4:4">
      <c r="D3113" s="184"/>
    </row>
    <row r="3114" spans="4:4">
      <c r="D3114" s="184"/>
    </row>
    <row r="3115" spans="4:4">
      <c r="D3115" s="184"/>
    </row>
    <row r="3116" spans="4:4">
      <c r="D3116" s="184"/>
    </row>
    <row r="3117" spans="4:4">
      <c r="D3117" s="184"/>
    </row>
    <row r="3118" spans="4:4">
      <c r="D3118" s="184"/>
    </row>
    <row r="3119" spans="4:4">
      <c r="D3119" s="184"/>
    </row>
    <row r="3120" spans="4:4">
      <c r="D3120" s="184"/>
    </row>
    <row r="3121" spans="4:4">
      <c r="D3121" s="184"/>
    </row>
    <row r="3122" spans="4:4">
      <c r="D3122" s="184"/>
    </row>
    <row r="3123" spans="4:4">
      <c r="D3123" s="184"/>
    </row>
    <row r="3124" spans="4:4">
      <c r="D3124" s="184"/>
    </row>
    <row r="3125" spans="4:4">
      <c r="D3125" s="184"/>
    </row>
    <row r="3126" spans="4:4">
      <c r="D3126" s="184"/>
    </row>
    <row r="3127" spans="4:4">
      <c r="D3127" s="184"/>
    </row>
    <row r="3128" spans="4:4">
      <c r="D3128" s="184"/>
    </row>
    <row r="3129" spans="4:4">
      <c r="D3129" s="184"/>
    </row>
    <row r="3130" spans="4:4">
      <c r="D3130" s="184"/>
    </row>
    <row r="3131" spans="4:4">
      <c r="D3131" s="184"/>
    </row>
    <row r="3132" spans="4:4">
      <c r="D3132" s="184"/>
    </row>
    <row r="3133" spans="4:4">
      <c r="D3133" s="184"/>
    </row>
    <row r="3134" spans="4:4">
      <c r="D3134" s="184"/>
    </row>
    <row r="3135" spans="4:4">
      <c r="D3135" s="184"/>
    </row>
    <row r="3136" spans="4:4">
      <c r="D3136" s="184"/>
    </row>
    <row r="3137" spans="4:4">
      <c r="D3137" s="184"/>
    </row>
    <row r="3138" spans="4:4">
      <c r="D3138" s="184"/>
    </row>
    <row r="3139" spans="4:4">
      <c r="D3139" s="184"/>
    </row>
    <row r="3140" spans="4:4">
      <c r="D3140" s="184"/>
    </row>
    <row r="3141" spans="4:4">
      <c r="D3141" s="184"/>
    </row>
    <row r="3142" spans="4:4">
      <c r="D3142" s="184"/>
    </row>
    <row r="3143" spans="4:4">
      <c r="D3143" s="184"/>
    </row>
    <row r="3144" spans="4:4">
      <c r="D3144" s="184"/>
    </row>
    <row r="3145" spans="4:4">
      <c r="D3145" s="184"/>
    </row>
    <row r="3146" spans="4:4">
      <c r="D3146" s="184"/>
    </row>
    <row r="3147" spans="4:4">
      <c r="D3147" s="184"/>
    </row>
    <row r="3148" spans="4:4">
      <c r="D3148" s="184"/>
    </row>
    <row r="3149" spans="4:4">
      <c r="D3149" s="184"/>
    </row>
    <row r="3150" spans="4:4">
      <c r="D3150" s="184"/>
    </row>
    <row r="3151" spans="4:4">
      <c r="D3151" s="184"/>
    </row>
    <row r="3152" spans="4:4">
      <c r="D3152" s="184"/>
    </row>
    <row r="3153" spans="4:4">
      <c r="D3153" s="184"/>
    </row>
    <row r="3154" spans="4:4">
      <c r="D3154" s="184"/>
    </row>
    <row r="3155" spans="4:4">
      <c r="D3155" s="184"/>
    </row>
    <row r="3156" spans="4:4">
      <c r="D3156" s="184"/>
    </row>
    <row r="3157" spans="4:4">
      <c r="D3157" s="184"/>
    </row>
    <row r="3158" spans="4:4">
      <c r="D3158" s="184"/>
    </row>
    <row r="3159" spans="4:4">
      <c r="D3159" s="184"/>
    </row>
    <row r="3160" spans="4:4">
      <c r="D3160" s="184"/>
    </row>
    <row r="3161" spans="4:4">
      <c r="D3161" s="184"/>
    </row>
    <row r="3162" spans="4:4">
      <c r="D3162" s="184"/>
    </row>
    <row r="3163" spans="4:4">
      <c r="D3163" s="184"/>
    </row>
    <row r="3164" spans="4:4">
      <c r="D3164" s="184"/>
    </row>
    <row r="3165" spans="4:4">
      <c r="D3165" s="184"/>
    </row>
    <row r="3166" spans="4:4">
      <c r="D3166" s="184"/>
    </row>
    <row r="3167" spans="4:4">
      <c r="D3167" s="184"/>
    </row>
    <row r="3168" spans="4:4">
      <c r="D3168" s="184"/>
    </row>
    <row r="3169" spans="4:4">
      <c r="D3169" s="184"/>
    </row>
    <row r="3170" spans="4:4">
      <c r="D3170" s="184"/>
    </row>
    <row r="3171" spans="4:4">
      <c r="D3171" s="184"/>
    </row>
    <row r="3172" spans="4:4">
      <c r="D3172" s="184"/>
    </row>
    <row r="3173" spans="4:4">
      <c r="D3173" s="184"/>
    </row>
    <row r="3174" spans="4:4">
      <c r="D3174" s="184"/>
    </row>
    <row r="3175" spans="4:4">
      <c r="D3175" s="184"/>
    </row>
    <row r="3176" spans="4:4">
      <c r="D3176" s="184"/>
    </row>
    <row r="3177" spans="4:4">
      <c r="D3177" s="184"/>
    </row>
    <row r="3178" spans="4:4">
      <c r="D3178" s="184"/>
    </row>
    <row r="3179" spans="4:4">
      <c r="D3179" s="184"/>
    </row>
    <row r="3180" spans="4:4">
      <c r="D3180" s="184"/>
    </row>
    <row r="3181" spans="4:4">
      <c r="D3181" s="184"/>
    </row>
    <row r="3182" spans="4:4">
      <c r="D3182" s="184"/>
    </row>
    <row r="3183" spans="4:4">
      <c r="D3183" s="184"/>
    </row>
    <row r="3184" spans="4:4">
      <c r="D3184" s="184"/>
    </row>
    <row r="3185" spans="4:4">
      <c r="D3185" s="184"/>
    </row>
    <row r="3186" spans="4:4">
      <c r="D3186" s="184"/>
    </row>
    <row r="3187" spans="4:4">
      <c r="D3187" s="184"/>
    </row>
    <row r="3188" spans="4:4">
      <c r="D3188" s="184"/>
    </row>
    <row r="3189" spans="4:4">
      <c r="D3189" s="184"/>
    </row>
    <row r="3190" spans="4:4">
      <c r="D3190" s="184"/>
    </row>
    <row r="3191" spans="4:4">
      <c r="D3191" s="184"/>
    </row>
    <row r="3192" spans="4:4">
      <c r="D3192" s="184"/>
    </row>
    <row r="3193" spans="4:4">
      <c r="D3193" s="184"/>
    </row>
    <row r="3194" spans="4:4">
      <c r="D3194" s="184"/>
    </row>
    <row r="3195" spans="4:4">
      <c r="D3195" s="184"/>
    </row>
    <row r="3196" spans="4:4">
      <c r="D3196" s="184"/>
    </row>
    <row r="3197" spans="4:4">
      <c r="D3197" s="184"/>
    </row>
    <row r="3198" spans="4:4">
      <c r="D3198" s="184"/>
    </row>
    <row r="3199" spans="4:4">
      <c r="D3199" s="184"/>
    </row>
    <row r="3200" spans="4:4">
      <c r="D3200" s="184"/>
    </row>
    <row r="3201" spans="4:4">
      <c r="D3201" s="184"/>
    </row>
    <row r="3202" spans="4:4">
      <c r="D3202" s="184"/>
    </row>
    <row r="3203" spans="4:4">
      <c r="D3203" s="184"/>
    </row>
    <row r="3204" spans="4:4">
      <c r="D3204" s="184"/>
    </row>
    <row r="3205" spans="4:4">
      <c r="D3205" s="184"/>
    </row>
    <row r="3206" spans="4:4">
      <c r="D3206" s="184"/>
    </row>
    <row r="3207" spans="4:4">
      <c r="D3207" s="184"/>
    </row>
    <row r="3208" spans="4:4">
      <c r="D3208" s="184"/>
    </row>
    <row r="3209" spans="4:4">
      <c r="D3209" s="184"/>
    </row>
    <row r="3210" spans="4:4">
      <c r="D3210" s="184"/>
    </row>
    <row r="3211" spans="4:4">
      <c r="D3211" s="184"/>
    </row>
    <row r="3212" spans="4:4">
      <c r="D3212" s="184"/>
    </row>
    <row r="3213" spans="4:4">
      <c r="D3213" s="184"/>
    </row>
    <row r="3214" spans="4:4">
      <c r="D3214" s="184"/>
    </row>
    <row r="3215" spans="4:4">
      <c r="D3215" s="184"/>
    </row>
    <row r="3216" spans="4:4">
      <c r="D3216" s="184"/>
    </row>
    <row r="3217" spans="4:4">
      <c r="D3217" s="184"/>
    </row>
    <row r="3218" spans="4:4">
      <c r="D3218" s="184"/>
    </row>
    <row r="3219" spans="4:4">
      <c r="D3219" s="184"/>
    </row>
    <row r="3220" spans="4:4">
      <c r="D3220" s="184"/>
    </row>
    <row r="3221" spans="4:4">
      <c r="D3221" s="184"/>
    </row>
    <row r="3222" spans="4:4">
      <c r="D3222" s="184"/>
    </row>
    <row r="3223" spans="4:4">
      <c r="D3223" s="184"/>
    </row>
    <row r="3224" spans="4:4">
      <c r="D3224" s="184"/>
    </row>
    <row r="3225" spans="4:4">
      <c r="D3225" s="184"/>
    </row>
    <row r="3226" spans="4:4">
      <c r="D3226" s="184"/>
    </row>
    <row r="3227" spans="4:4">
      <c r="D3227" s="184"/>
    </row>
    <row r="3228" spans="4:4">
      <c r="D3228" s="184"/>
    </row>
    <row r="3229" spans="4:4">
      <c r="D3229" s="184"/>
    </row>
    <row r="3230" spans="4:4">
      <c r="D3230" s="184"/>
    </row>
    <row r="3231" spans="4:4">
      <c r="D3231" s="184"/>
    </row>
    <row r="3232" spans="4:4">
      <c r="D3232" s="184"/>
    </row>
    <row r="3233" spans="4:4">
      <c r="D3233" s="184"/>
    </row>
    <row r="3234" spans="4:4">
      <c r="D3234" s="184"/>
    </row>
    <row r="3235" spans="4:4">
      <c r="D3235" s="184"/>
    </row>
    <row r="3236" spans="4:4">
      <c r="D3236" s="184"/>
    </row>
    <row r="3237" spans="4:4">
      <c r="D3237" s="184"/>
    </row>
    <row r="3238" spans="4:4">
      <c r="D3238" s="184"/>
    </row>
    <row r="3239" spans="4:4">
      <c r="D3239" s="184"/>
    </row>
    <row r="3240" spans="4:4">
      <c r="D3240" s="184"/>
    </row>
    <row r="3241" spans="4:4">
      <c r="D3241" s="184"/>
    </row>
    <row r="3242" spans="4:4">
      <c r="D3242" s="184"/>
    </row>
    <row r="3243" spans="4:4">
      <c r="D3243" s="184"/>
    </row>
    <row r="3244" spans="4:4">
      <c r="D3244" s="184"/>
    </row>
    <row r="3245" spans="4:4">
      <c r="D3245" s="184"/>
    </row>
    <row r="3246" spans="4:4">
      <c r="D3246" s="184"/>
    </row>
    <row r="3247" spans="4:4">
      <c r="D3247" s="184"/>
    </row>
    <row r="3248" spans="4:4">
      <c r="D3248" s="184"/>
    </row>
    <row r="3249" spans="4:4">
      <c r="D3249" s="184"/>
    </row>
    <row r="3250" spans="4:4">
      <c r="D3250" s="184"/>
    </row>
    <row r="3251" spans="4:4">
      <c r="D3251" s="184"/>
    </row>
    <row r="3252" spans="4:4">
      <c r="D3252" s="184"/>
    </row>
    <row r="3253" spans="4:4">
      <c r="D3253" s="184"/>
    </row>
    <row r="3254" spans="4:4">
      <c r="D3254" s="184"/>
    </row>
    <row r="3255" spans="4:4">
      <c r="D3255" s="184"/>
    </row>
    <row r="3256" spans="4:4">
      <c r="D3256" s="184"/>
    </row>
    <row r="3257" spans="4:4">
      <c r="D3257" s="184"/>
    </row>
    <row r="3258" spans="4:4">
      <c r="D3258" s="184"/>
    </row>
    <row r="3259" spans="4:4">
      <c r="D3259" s="184"/>
    </row>
    <row r="3260" spans="4:4">
      <c r="D3260" s="184"/>
    </row>
    <row r="3261" spans="4:4">
      <c r="D3261" s="184"/>
    </row>
    <row r="3262" spans="4:4">
      <c r="D3262" s="184"/>
    </row>
    <row r="3263" spans="4:4">
      <c r="D3263" s="184"/>
    </row>
    <row r="3264" spans="4:4">
      <c r="D3264" s="184"/>
    </row>
    <row r="3265" spans="4:4">
      <c r="D3265" s="184"/>
    </row>
    <row r="3266" spans="4:4">
      <c r="D3266" s="184"/>
    </row>
    <row r="3267" spans="4:4">
      <c r="D3267" s="184"/>
    </row>
    <row r="3268" spans="4:4">
      <c r="D3268" s="184"/>
    </row>
    <row r="3269" spans="4:4">
      <c r="D3269" s="184"/>
    </row>
    <row r="3270" spans="4:4">
      <c r="D3270" s="184"/>
    </row>
    <row r="3271" spans="4:4">
      <c r="D3271" s="184"/>
    </row>
    <row r="3272" spans="4:4">
      <c r="D3272" s="184"/>
    </row>
    <row r="3273" spans="4:4">
      <c r="D3273" s="184"/>
    </row>
    <row r="3274" spans="4:4">
      <c r="D3274" s="184"/>
    </row>
    <row r="3275" spans="4:4">
      <c r="D3275" s="184"/>
    </row>
    <row r="3276" spans="4:4">
      <c r="D3276" s="184"/>
    </row>
    <row r="3277" spans="4:4">
      <c r="D3277" s="184"/>
    </row>
    <row r="3278" spans="4:4">
      <c r="D3278" s="184"/>
    </row>
    <row r="3279" spans="4:4">
      <c r="D3279" s="184"/>
    </row>
    <row r="3280" spans="4:4">
      <c r="D3280" s="184"/>
    </row>
    <row r="3281" spans="4:4">
      <c r="D3281" s="184"/>
    </row>
    <row r="3282" spans="4:4">
      <c r="D3282" s="184"/>
    </row>
    <row r="3283" spans="4:4">
      <c r="D3283" s="184"/>
    </row>
    <row r="3284" spans="4:4">
      <c r="D3284" s="184"/>
    </row>
    <row r="3285" spans="4:4">
      <c r="D3285" s="184"/>
    </row>
    <row r="3286" spans="4:4">
      <c r="D3286" s="184"/>
    </row>
    <row r="3287" spans="4:4">
      <c r="D3287" s="184"/>
    </row>
    <row r="3288" spans="4:4">
      <c r="D3288" s="184"/>
    </row>
    <row r="3289" spans="4:4">
      <c r="D3289" s="184"/>
    </row>
    <row r="3290" spans="4:4">
      <c r="D3290" s="184"/>
    </row>
    <row r="3291" spans="4:4">
      <c r="D3291" s="184"/>
    </row>
    <row r="3292" spans="4:4">
      <c r="D3292" s="184"/>
    </row>
    <row r="3293" spans="4:4">
      <c r="D3293" s="184"/>
    </row>
    <row r="3294" spans="4:4">
      <c r="D3294" s="184"/>
    </row>
    <row r="3295" spans="4:4">
      <c r="D3295" s="184"/>
    </row>
    <row r="3296" spans="4:4">
      <c r="D3296" s="184"/>
    </row>
    <row r="3297" spans="4:4">
      <c r="D3297" s="184"/>
    </row>
    <row r="3298" spans="4:4">
      <c r="D3298" s="184"/>
    </row>
    <row r="3299" spans="4:4">
      <c r="D3299" s="184"/>
    </row>
    <row r="3300" spans="4:4">
      <c r="D3300" s="184"/>
    </row>
    <row r="3301" spans="4:4">
      <c r="D3301" s="184"/>
    </row>
    <row r="3302" spans="4:4">
      <c r="D3302" s="184"/>
    </row>
    <row r="3303" spans="4:4">
      <c r="D3303" s="184"/>
    </row>
    <row r="3304" spans="4:4">
      <c r="D3304" s="184"/>
    </row>
    <row r="3305" spans="4:4">
      <c r="D3305" s="184"/>
    </row>
    <row r="3306" spans="4:4">
      <c r="D3306" s="184"/>
    </row>
    <row r="3307" spans="4:4">
      <c r="D3307" s="184"/>
    </row>
    <row r="3308" spans="4:4">
      <c r="D3308" s="184"/>
    </row>
    <row r="3309" spans="4:4">
      <c r="D3309" s="184"/>
    </row>
    <row r="3310" spans="4:4">
      <c r="D3310" s="184"/>
    </row>
    <row r="3311" spans="4:4">
      <c r="D3311" s="184"/>
    </row>
    <row r="3312" spans="4:4">
      <c r="D3312" s="184"/>
    </row>
    <row r="3313" spans="4:4">
      <c r="D3313" s="184"/>
    </row>
    <row r="3314" spans="4:4">
      <c r="D3314" s="184"/>
    </row>
    <row r="3315" spans="4:4">
      <c r="D3315" s="184"/>
    </row>
    <row r="3316" spans="4:4">
      <c r="D3316" s="184"/>
    </row>
    <row r="3317" spans="4:4">
      <c r="D3317" s="184"/>
    </row>
    <row r="3318" spans="4:4">
      <c r="D3318" s="184"/>
    </row>
    <row r="3319" spans="4:4">
      <c r="D3319" s="184"/>
    </row>
    <row r="3320" spans="4:4">
      <c r="D3320" s="184"/>
    </row>
    <row r="3321" spans="4:4">
      <c r="D3321" s="184"/>
    </row>
    <row r="3322" spans="4:4">
      <c r="D3322" s="184"/>
    </row>
    <row r="3323" spans="4:4">
      <c r="D3323" s="184"/>
    </row>
    <row r="3324" spans="4:4">
      <c r="D3324" s="184"/>
    </row>
    <row r="3325" spans="4:4">
      <c r="D3325" s="184"/>
    </row>
    <row r="3326" spans="4:4">
      <c r="D3326" s="184"/>
    </row>
    <row r="3327" spans="4:4">
      <c r="D3327" s="184"/>
    </row>
    <row r="3328" spans="4:4">
      <c r="D3328" s="184"/>
    </row>
    <row r="3329" spans="4:4">
      <c r="D3329" s="184"/>
    </row>
    <row r="3330" spans="4:4">
      <c r="D3330" s="184"/>
    </row>
    <row r="3331" spans="4:4">
      <c r="D3331" s="184"/>
    </row>
    <row r="3332" spans="4:4">
      <c r="D3332" s="184"/>
    </row>
    <row r="3333" spans="4:4">
      <c r="D3333" s="184"/>
    </row>
    <row r="3334" spans="4:4">
      <c r="D3334" s="184"/>
    </row>
    <row r="3335" spans="4:4">
      <c r="D3335" s="184"/>
    </row>
    <row r="3336" spans="4:4">
      <c r="D3336" s="184"/>
    </row>
    <row r="3337" spans="4:4">
      <c r="D3337" s="184"/>
    </row>
    <row r="3338" spans="4:4">
      <c r="D3338" s="184"/>
    </row>
    <row r="3339" spans="4:4">
      <c r="D3339" s="184"/>
    </row>
    <row r="3340" spans="4:4">
      <c r="D3340" s="184"/>
    </row>
    <row r="3341" spans="4:4">
      <c r="D3341" s="184"/>
    </row>
    <row r="3342" spans="4:4">
      <c r="D3342" s="184"/>
    </row>
    <row r="3343" spans="4:4">
      <c r="D3343" s="184"/>
    </row>
    <row r="3344" spans="4:4">
      <c r="D3344" s="184"/>
    </row>
    <row r="3345" spans="4:4">
      <c r="D3345" s="184"/>
    </row>
    <row r="3346" spans="4:4">
      <c r="D3346" s="184"/>
    </row>
    <row r="3347" spans="4:4">
      <c r="D3347" s="184"/>
    </row>
    <row r="3348" spans="4:4">
      <c r="D3348" s="184"/>
    </row>
    <row r="3349" spans="4:4">
      <c r="D3349" s="184"/>
    </row>
    <row r="3350" spans="4:4">
      <c r="D3350" s="184"/>
    </row>
    <row r="3351" spans="4:4">
      <c r="D3351" s="184"/>
    </row>
    <row r="3352" spans="4:4">
      <c r="D3352" s="184"/>
    </row>
    <row r="3353" spans="4:4">
      <c r="D3353" s="184"/>
    </row>
    <row r="3354" spans="4:4">
      <c r="D3354" s="184"/>
    </row>
    <row r="3355" spans="4:4">
      <c r="D3355" s="184"/>
    </row>
    <row r="3356" spans="4:4">
      <c r="D3356" s="184"/>
    </row>
    <row r="3357" spans="4:4">
      <c r="D3357" s="184"/>
    </row>
    <row r="3358" spans="4:4">
      <c r="D3358" s="184"/>
    </row>
    <row r="3359" spans="4:4">
      <c r="D3359" s="184"/>
    </row>
    <row r="3360" spans="4:4">
      <c r="D3360" s="184"/>
    </row>
    <row r="3361" spans="4:4">
      <c r="D3361" s="184"/>
    </row>
    <row r="3362" spans="4:4">
      <c r="D3362" s="184"/>
    </row>
    <row r="3363" spans="4:4">
      <c r="D3363" s="184"/>
    </row>
    <row r="3364" spans="4:4">
      <c r="D3364" s="184"/>
    </row>
    <row r="3365" spans="4:4">
      <c r="D3365" s="184"/>
    </row>
    <row r="3366" spans="4:4">
      <c r="D3366" s="184"/>
    </row>
    <row r="3367" spans="4:4">
      <c r="D3367" s="184"/>
    </row>
    <row r="3368" spans="4:4">
      <c r="D3368" s="184"/>
    </row>
    <row r="3369" spans="4:4">
      <c r="D3369" s="184"/>
    </row>
    <row r="3370" spans="4:4">
      <c r="D3370" s="184"/>
    </row>
    <row r="3371" spans="4:4">
      <c r="D3371" s="184"/>
    </row>
    <row r="3372" spans="4:4">
      <c r="D3372" s="184"/>
    </row>
    <row r="3373" spans="4:4">
      <c r="D3373" s="184"/>
    </row>
    <row r="3374" spans="4:4">
      <c r="D3374" s="184"/>
    </row>
    <row r="3375" spans="4:4">
      <c r="D3375" s="184"/>
    </row>
    <row r="3376" spans="4:4">
      <c r="D3376" s="184"/>
    </row>
    <row r="3377" spans="4:4">
      <c r="D3377" s="184"/>
    </row>
    <row r="3378" spans="4:4">
      <c r="D3378" s="184"/>
    </row>
    <row r="3379" spans="4:4">
      <c r="D3379" s="184"/>
    </row>
    <row r="3380" spans="4:4">
      <c r="D3380" s="184"/>
    </row>
    <row r="3381" spans="4:4">
      <c r="D3381" s="184"/>
    </row>
    <row r="3382" spans="4:4">
      <c r="D3382" s="184"/>
    </row>
    <row r="3383" spans="4:4">
      <c r="D3383" s="184"/>
    </row>
    <row r="3384" spans="4:4">
      <c r="D3384" s="184"/>
    </row>
    <row r="3385" spans="4:4">
      <c r="D3385" s="184"/>
    </row>
    <row r="3386" spans="4:4">
      <c r="D3386" s="184"/>
    </row>
    <row r="3387" spans="4:4">
      <c r="D3387" s="184"/>
    </row>
    <row r="3388" spans="4:4">
      <c r="D3388" s="184"/>
    </row>
    <row r="3389" spans="4:4">
      <c r="D3389" s="184"/>
    </row>
    <row r="3390" spans="4:4">
      <c r="D3390" s="184"/>
    </row>
    <row r="3391" spans="4:4">
      <c r="D3391" s="184"/>
    </row>
    <row r="3392" spans="4:4">
      <c r="D3392" s="184"/>
    </row>
    <row r="3393" spans="4:4">
      <c r="D3393" s="184"/>
    </row>
    <row r="3394" spans="4:4">
      <c r="D3394" s="184"/>
    </row>
    <row r="3395" spans="4:4">
      <c r="D3395" s="184"/>
    </row>
    <row r="3396" spans="4:4">
      <c r="D3396" s="184"/>
    </row>
    <row r="3397" spans="4:4">
      <c r="D3397" s="184"/>
    </row>
    <row r="3398" spans="4:4">
      <c r="D3398" s="184"/>
    </row>
    <row r="3399" spans="4:4">
      <c r="D3399" s="184"/>
    </row>
    <row r="3400" spans="4:4">
      <c r="D3400" s="184"/>
    </row>
    <row r="3401" spans="4:4">
      <c r="D3401" s="184"/>
    </row>
    <row r="3402" spans="4:4">
      <c r="D3402" s="184"/>
    </row>
    <row r="3403" spans="4:4">
      <c r="D3403" s="184"/>
    </row>
    <row r="3404" spans="4:4">
      <c r="D3404" s="184"/>
    </row>
    <row r="3405" spans="4:4">
      <c r="D3405" s="184"/>
    </row>
    <row r="3406" spans="4:4">
      <c r="D3406" s="184"/>
    </row>
    <row r="3407" spans="4:4">
      <c r="D3407" s="184"/>
    </row>
    <row r="3408" spans="4:4">
      <c r="D3408" s="184"/>
    </row>
    <row r="3409" spans="4:4">
      <c r="D3409" s="184"/>
    </row>
    <row r="3410" spans="4:4">
      <c r="D3410" s="184"/>
    </row>
    <row r="3411" spans="4:4">
      <c r="D3411" s="184"/>
    </row>
    <row r="3412" spans="4:4">
      <c r="D3412" s="184"/>
    </row>
    <row r="3413" spans="4:4">
      <c r="D3413" s="184"/>
    </row>
    <row r="3414" spans="4:4">
      <c r="D3414" s="184"/>
    </row>
    <row r="3415" spans="4:4">
      <c r="D3415" s="184"/>
    </row>
    <row r="3416" spans="4:4">
      <c r="D3416" s="184"/>
    </row>
    <row r="3417" spans="4:4">
      <c r="D3417" s="184"/>
    </row>
    <row r="3418" spans="4:4">
      <c r="D3418" s="184"/>
    </row>
    <row r="3419" spans="4:4">
      <c r="D3419" s="184"/>
    </row>
    <row r="3420" spans="4:4">
      <c r="D3420" s="184"/>
    </row>
    <row r="3421" spans="4:4">
      <c r="D3421" s="184"/>
    </row>
    <row r="3422" spans="4:4">
      <c r="D3422" s="184"/>
    </row>
    <row r="3423" spans="4:4">
      <c r="D3423" s="184"/>
    </row>
    <row r="3424" spans="4:4">
      <c r="D3424" s="184"/>
    </row>
    <row r="3425" spans="4:4">
      <c r="D3425" s="184"/>
    </row>
    <row r="3426" spans="4:4">
      <c r="D3426" s="184"/>
    </row>
    <row r="3427" spans="4:4">
      <c r="D3427" s="184"/>
    </row>
    <row r="3428" spans="4:4">
      <c r="D3428" s="184"/>
    </row>
    <row r="3429" spans="4:4">
      <c r="D3429" s="184"/>
    </row>
    <row r="3430" spans="4:4">
      <c r="D3430" s="184"/>
    </row>
    <row r="3431" spans="4:4">
      <c r="D3431" s="184"/>
    </row>
    <row r="3432" spans="4:4">
      <c r="D3432" s="184"/>
    </row>
    <row r="3433" spans="4:4">
      <c r="D3433" s="184"/>
    </row>
    <row r="3434" spans="4:4">
      <c r="D3434" s="184"/>
    </row>
    <row r="3435" spans="4:4">
      <c r="D3435" s="184"/>
    </row>
    <row r="3436" spans="4:4">
      <c r="D3436" s="184"/>
    </row>
    <row r="3437" spans="4:4">
      <c r="D3437" s="184"/>
    </row>
    <row r="3438" spans="4:4">
      <c r="D3438" s="184"/>
    </row>
    <row r="3439" spans="4:4">
      <c r="D3439" s="184"/>
    </row>
    <row r="3440" spans="4:4">
      <c r="D3440" s="184"/>
    </row>
    <row r="3441" spans="4:4">
      <c r="D3441" s="184"/>
    </row>
    <row r="3442" spans="4:4">
      <c r="D3442" s="184"/>
    </row>
    <row r="3443" spans="4:4">
      <c r="D3443" s="184"/>
    </row>
    <row r="3444" spans="4:4">
      <c r="D3444" s="184"/>
    </row>
    <row r="3445" spans="4:4">
      <c r="D3445" s="184"/>
    </row>
    <row r="3446" spans="4:4">
      <c r="D3446" s="184"/>
    </row>
    <row r="3447" spans="4:4">
      <c r="D3447" s="184"/>
    </row>
    <row r="3448" spans="4:4">
      <c r="D3448" s="184"/>
    </row>
    <row r="3449" spans="4:4">
      <c r="D3449" s="184"/>
    </row>
    <row r="3450" spans="4:4">
      <c r="D3450" s="184"/>
    </row>
    <row r="3451" spans="4:4">
      <c r="D3451" s="184"/>
    </row>
    <row r="3452" spans="4:4">
      <c r="D3452" s="184"/>
    </row>
    <row r="3453" spans="4:4">
      <c r="D3453" s="184"/>
    </row>
    <row r="3454" spans="4:4">
      <c r="D3454" s="184"/>
    </row>
    <row r="3455" spans="4:4">
      <c r="D3455" s="184"/>
    </row>
    <row r="3456" spans="4:4">
      <c r="D3456" s="184"/>
    </row>
    <row r="3457" spans="4:4">
      <c r="D3457" s="184"/>
    </row>
    <row r="3458" spans="4:4">
      <c r="D3458" s="184"/>
    </row>
    <row r="3459" spans="4:4">
      <c r="D3459" s="184"/>
    </row>
    <row r="3460" spans="4:4">
      <c r="D3460" s="184"/>
    </row>
    <row r="3461" spans="4:4">
      <c r="D3461" s="184"/>
    </row>
    <row r="3462" spans="4:4">
      <c r="D3462" s="184"/>
    </row>
    <row r="3463" spans="4:4">
      <c r="D3463" s="184"/>
    </row>
    <row r="3464" spans="4:4">
      <c r="D3464" s="184"/>
    </row>
    <row r="3465" spans="4:4">
      <c r="D3465" s="184"/>
    </row>
    <row r="3466" spans="4:4">
      <c r="D3466" s="184"/>
    </row>
    <row r="3467" spans="4:4">
      <c r="D3467" s="184"/>
    </row>
    <row r="3468" spans="4:4">
      <c r="D3468" s="184"/>
    </row>
    <row r="3469" spans="4:4">
      <c r="D3469" s="184"/>
    </row>
    <row r="3470" spans="4:4">
      <c r="D3470" s="184"/>
    </row>
    <row r="3471" spans="4:4">
      <c r="D3471" s="184"/>
    </row>
    <row r="3472" spans="4:4">
      <c r="D3472" s="184"/>
    </row>
    <row r="3473" spans="4:4">
      <c r="D3473" s="184"/>
    </row>
    <row r="3474" spans="4:4">
      <c r="D3474" s="184"/>
    </row>
    <row r="3475" spans="4:4">
      <c r="D3475" s="184"/>
    </row>
    <row r="3476" spans="4:4">
      <c r="D3476" s="184"/>
    </row>
    <row r="3477" spans="4:4">
      <c r="D3477" s="184"/>
    </row>
    <row r="3478" spans="4:4">
      <c r="D3478" s="184"/>
    </row>
    <row r="3479" spans="4:4">
      <c r="D3479" s="184"/>
    </row>
    <row r="3480" spans="4:4">
      <c r="D3480" s="184"/>
    </row>
    <row r="3481" spans="4:4">
      <c r="D3481" s="184"/>
    </row>
    <row r="3482" spans="4:4">
      <c r="D3482" s="184"/>
    </row>
    <row r="3483" spans="4:4">
      <c r="D3483" s="184"/>
    </row>
    <row r="3484" spans="4:4">
      <c r="D3484" s="184"/>
    </row>
    <row r="3485" spans="4:4">
      <c r="D3485" s="184"/>
    </row>
    <row r="3486" spans="4:4">
      <c r="D3486" s="184"/>
    </row>
    <row r="3487" spans="4:4">
      <c r="D3487" s="184"/>
    </row>
    <row r="3488" spans="4:4">
      <c r="D3488" s="184"/>
    </row>
    <row r="3489" spans="4:4">
      <c r="D3489" s="184"/>
    </row>
    <row r="3490" spans="4:4">
      <c r="D3490" s="184"/>
    </row>
    <row r="3491" spans="4:4">
      <c r="D3491" s="184"/>
    </row>
    <row r="3492" spans="4:4">
      <c r="D3492" s="184"/>
    </row>
    <row r="3493" spans="4:4">
      <c r="D3493" s="184"/>
    </row>
    <row r="3494" spans="4:4">
      <c r="D3494" s="184"/>
    </row>
    <row r="3495" spans="4:4">
      <c r="D3495" s="184"/>
    </row>
    <row r="3496" spans="4:4">
      <c r="D3496" s="184"/>
    </row>
    <row r="3497" spans="4:4">
      <c r="D3497" s="184"/>
    </row>
    <row r="3498" spans="4:4">
      <c r="D3498" s="184"/>
    </row>
    <row r="3499" spans="4:4">
      <c r="D3499" s="184"/>
    </row>
    <row r="3500" spans="4:4">
      <c r="D3500" s="184"/>
    </row>
    <row r="3501" spans="4:4">
      <c r="D3501" s="184"/>
    </row>
    <row r="3502" spans="4:4">
      <c r="D3502" s="184"/>
    </row>
    <row r="3503" spans="4:4">
      <c r="D3503" s="184"/>
    </row>
    <row r="3504" spans="4:4">
      <c r="D3504" s="184"/>
    </row>
    <row r="3505" spans="4:4">
      <c r="D3505" s="184"/>
    </row>
    <row r="3506" spans="4:4">
      <c r="D3506" s="184"/>
    </row>
    <row r="3507" spans="4:4">
      <c r="D3507" s="184"/>
    </row>
    <row r="3508" spans="4:4">
      <c r="D3508" s="184"/>
    </row>
    <row r="3509" spans="4:4">
      <c r="D3509" s="184"/>
    </row>
    <row r="3510" spans="4:4">
      <c r="D3510" s="184"/>
    </row>
    <row r="3511" spans="4:4">
      <c r="D3511" s="184"/>
    </row>
    <row r="3512" spans="4:4">
      <c r="D3512" s="184"/>
    </row>
    <row r="3513" spans="4:4">
      <c r="D3513" s="184"/>
    </row>
    <row r="3514" spans="4:4">
      <c r="D3514" s="184"/>
    </row>
    <row r="3515" spans="4:4">
      <c r="D3515" s="184"/>
    </row>
    <row r="3516" spans="4:4">
      <c r="D3516" s="184"/>
    </row>
    <row r="3517" spans="4:4">
      <c r="D3517" s="184"/>
    </row>
    <row r="3518" spans="4:4">
      <c r="D3518" s="184"/>
    </row>
    <row r="3519" spans="4:4">
      <c r="D3519" s="184"/>
    </row>
    <row r="3520" spans="4:4">
      <c r="D3520" s="184"/>
    </row>
    <row r="3521" spans="4:4">
      <c r="D3521" s="184"/>
    </row>
    <row r="3522" spans="4:4">
      <c r="D3522" s="184"/>
    </row>
    <row r="3523" spans="4:4">
      <c r="D3523" s="184"/>
    </row>
    <row r="3524" spans="4:4">
      <c r="D3524" s="184"/>
    </row>
    <row r="3525" spans="4:4">
      <c r="D3525" s="184"/>
    </row>
    <row r="3526" spans="4:4">
      <c r="D3526" s="184"/>
    </row>
    <row r="3527" spans="4:4">
      <c r="D3527" s="184"/>
    </row>
    <row r="3528" spans="4:4">
      <c r="D3528" s="184"/>
    </row>
    <row r="3529" spans="4:4">
      <c r="D3529" s="184"/>
    </row>
    <row r="3530" spans="4:4">
      <c r="D3530" s="184"/>
    </row>
    <row r="3531" spans="4:4">
      <c r="D3531" s="184"/>
    </row>
    <row r="3532" spans="4:4">
      <c r="D3532" s="184"/>
    </row>
    <row r="3533" spans="4:4">
      <c r="D3533" s="184"/>
    </row>
    <row r="3534" spans="4:4">
      <c r="D3534" s="184"/>
    </row>
    <row r="3535" spans="4:4">
      <c r="D3535" s="184"/>
    </row>
    <row r="3536" spans="4:4">
      <c r="D3536" s="184"/>
    </row>
    <row r="3537" spans="4:4">
      <c r="D3537" s="184"/>
    </row>
    <row r="3538" spans="4:4">
      <c r="D3538" s="184"/>
    </row>
    <row r="3539" spans="4:4">
      <c r="D3539" s="184"/>
    </row>
    <row r="3540" spans="4:4">
      <c r="D3540" s="184"/>
    </row>
    <row r="3541" spans="4:4">
      <c r="D3541" s="184"/>
    </row>
    <row r="3542" spans="4:4">
      <c r="D3542" s="184"/>
    </row>
    <row r="3543" spans="4:4">
      <c r="D3543" s="184"/>
    </row>
    <row r="3544" spans="4:4">
      <c r="D3544" s="184"/>
    </row>
    <row r="3545" spans="4:4">
      <c r="D3545" s="184"/>
    </row>
    <row r="3546" spans="4:4">
      <c r="D3546" s="184"/>
    </row>
    <row r="3547" spans="4:4">
      <c r="D3547" s="184"/>
    </row>
    <row r="3548" spans="4:4">
      <c r="D3548" s="184"/>
    </row>
    <row r="3549" spans="4:4">
      <c r="D3549" s="184"/>
    </row>
    <row r="3550" spans="4:4">
      <c r="D3550" s="184"/>
    </row>
    <row r="3551" spans="4:4">
      <c r="D3551" s="184"/>
    </row>
    <row r="3552" spans="4:4">
      <c r="D3552" s="184"/>
    </row>
    <row r="3553" spans="4:4">
      <c r="D3553" s="184"/>
    </row>
    <row r="3554" spans="4:4">
      <c r="D3554" s="184"/>
    </row>
    <row r="3555" spans="4:4">
      <c r="D3555" s="184"/>
    </row>
    <row r="3556" spans="4:4">
      <c r="D3556" s="184"/>
    </row>
    <row r="3557" spans="4:4">
      <c r="D3557" s="184"/>
    </row>
    <row r="3558" spans="4:4">
      <c r="D3558" s="184"/>
    </row>
    <row r="3559" spans="4:4">
      <c r="D3559" s="184"/>
    </row>
    <row r="3560" spans="4:4">
      <c r="D3560" s="184"/>
    </row>
    <row r="3561" spans="4:4">
      <c r="D3561" s="184"/>
    </row>
    <row r="3562" spans="4:4">
      <c r="D3562" s="184"/>
    </row>
    <row r="3563" spans="4:4">
      <c r="D3563" s="184"/>
    </row>
    <row r="3564" spans="4:4">
      <c r="D3564" s="184"/>
    </row>
    <row r="3565" spans="4:4">
      <c r="D3565" s="184"/>
    </row>
    <row r="3566" spans="4:4">
      <c r="D3566" s="184"/>
    </row>
    <row r="3567" spans="4:4">
      <c r="D3567" s="184"/>
    </row>
    <row r="3568" spans="4:4">
      <c r="D3568" s="184"/>
    </row>
    <row r="3569" spans="4:4">
      <c r="D3569" s="184"/>
    </row>
    <row r="3570" spans="4:4">
      <c r="D3570" s="184"/>
    </row>
    <row r="3571" spans="4:4">
      <c r="D3571" s="184"/>
    </row>
    <row r="3572" spans="4:4">
      <c r="D3572" s="184"/>
    </row>
    <row r="3573" spans="4:4">
      <c r="D3573" s="184"/>
    </row>
    <row r="3574" spans="4:4">
      <c r="D3574" s="184"/>
    </row>
    <row r="3575" spans="4:4">
      <c r="D3575" s="184"/>
    </row>
    <row r="3576" spans="4:4">
      <c r="D3576" s="184"/>
    </row>
    <row r="3577" spans="4:4">
      <c r="D3577" s="184"/>
    </row>
    <row r="3578" spans="4:4">
      <c r="D3578" s="184"/>
    </row>
    <row r="3579" spans="4:4">
      <c r="D3579" s="184"/>
    </row>
    <row r="3580" spans="4:4">
      <c r="D3580" s="184"/>
    </row>
    <row r="3581" spans="4:4">
      <c r="D3581" s="184"/>
    </row>
    <row r="3582" spans="4:4">
      <c r="D3582" s="184"/>
    </row>
    <row r="3583" spans="4:4">
      <c r="D3583" s="184"/>
    </row>
    <row r="3584" spans="4:4">
      <c r="D3584" s="184"/>
    </row>
    <row r="3585" spans="4:4">
      <c r="D3585" s="184"/>
    </row>
    <row r="3586" spans="4:4">
      <c r="D3586" s="184"/>
    </row>
    <row r="3587" spans="4:4">
      <c r="D3587" s="184"/>
    </row>
    <row r="3588" spans="4:4">
      <c r="D3588" s="184"/>
    </row>
    <row r="3589" spans="4:4">
      <c r="D3589" s="184"/>
    </row>
    <row r="3590" spans="4:4">
      <c r="D3590" s="184"/>
    </row>
    <row r="3591" spans="4:4">
      <c r="D3591" s="184"/>
    </row>
    <row r="3592" spans="4:4">
      <c r="D3592" s="184"/>
    </row>
    <row r="3593" spans="4:4">
      <c r="D3593" s="184"/>
    </row>
    <row r="3594" spans="4:4">
      <c r="D3594" s="184"/>
    </row>
    <row r="3595" spans="4:4">
      <c r="D3595" s="184"/>
    </row>
    <row r="3596" spans="4:4">
      <c r="D3596" s="184"/>
    </row>
    <row r="3597" spans="4:4">
      <c r="D3597" s="184"/>
    </row>
    <row r="3598" spans="4:4">
      <c r="D3598" s="184"/>
    </row>
    <row r="3599" spans="4:4">
      <c r="D3599" s="184"/>
    </row>
    <row r="3600" spans="4:4">
      <c r="D3600" s="184"/>
    </row>
    <row r="3601" spans="4:4">
      <c r="D3601" s="184"/>
    </row>
    <row r="3602" spans="4:4">
      <c r="D3602" s="184"/>
    </row>
    <row r="3603" spans="4:4">
      <c r="D3603" s="184"/>
    </row>
    <row r="3604" spans="4:4">
      <c r="D3604" s="184"/>
    </row>
    <row r="3605" spans="4:4">
      <c r="D3605" s="184"/>
    </row>
    <row r="3606" spans="4:4">
      <c r="D3606" s="184"/>
    </row>
    <row r="3607" spans="4:4">
      <c r="D3607" s="184"/>
    </row>
    <row r="3608" spans="4:4">
      <c r="D3608" s="184"/>
    </row>
    <row r="3609" spans="4:4">
      <c r="D3609" s="184"/>
    </row>
    <row r="3610" spans="4:4">
      <c r="D3610" s="184"/>
    </row>
    <row r="3611" spans="4:4">
      <c r="D3611" s="184"/>
    </row>
    <row r="3612" spans="4:4">
      <c r="D3612" s="184"/>
    </row>
    <row r="3613" spans="4:4">
      <c r="D3613" s="184"/>
    </row>
    <row r="3614" spans="4:4">
      <c r="D3614" s="184"/>
    </row>
    <row r="3615" spans="4:4">
      <c r="D3615" s="184"/>
    </row>
    <row r="3616" spans="4:4">
      <c r="D3616" s="184"/>
    </row>
    <row r="3617" spans="4:4">
      <c r="D3617" s="184"/>
    </row>
    <row r="3618" spans="4:4">
      <c r="D3618" s="184"/>
    </row>
    <row r="3619" spans="4:4">
      <c r="D3619" s="184"/>
    </row>
    <row r="3620" spans="4:4">
      <c r="D3620" s="184"/>
    </row>
    <row r="3621" spans="4:4">
      <c r="D3621" s="184"/>
    </row>
    <row r="3622" spans="4:4">
      <c r="D3622" s="184"/>
    </row>
    <row r="3623" spans="4:4">
      <c r="D3623" s="184"/>
    </row>
    <row r="3624" spans="4:4">
      <c r="D3624" s="184"/>
    </row>
    <row r="3625" spans="4:4">
      <c r="D3625" s="184"/>
    </row>
    <row r="3626" spans="4:4">
      <c r="D3626" s="184"/>
    </row>
    <row r="3627" spans="4:4">
      <c r="D3627" s="184"/>
    </row>
    <row r="3628" spans="4:4">
      <c r="D3628" s="184"/>
    </row>
    <row r="3629" spans="4:4">
      <c r="D3629" s="184"/>
    </row>
    <row r="3630" spans="4:4">
      <c r="D3630" s="184"/>
    </row>
    <row r="3631" spans="4:4">
      <c r="D3631" s="184"/>
    </row>
    <row r="3632" spans="4:4">
      <c r="D3632" s="184"/>
    </row>
    <row r="3633" spans="4:4">
      <c r="D3633" s="184"/>
    </row>
    <row r="3634" spans="4:4">
      <c r="D3634" s="184"/>
    </row>
    <row r="3635" spans="4:4">
      <c r="D3635" s="184"/>
    </row>
    <row r="3636" spans="4:4">
      <c r="D3636" s="184"/>
    </row>
    <row r="3637" spans="4:4">
      <c r="D3637" s="184"/>
    </row>
    <row r="3638" spans="4:4">
      <c r="D3638" s="184"/>
    </row>
    <row r="3639" spans="4:4">
      <c r="D3639" s="184"/>
    </row>
    <row r="3640" spans="4:4">
      <c r="D3640" s="184"/>
    </row>
    <row r="3641" spans="4:4">
      <c r="D3641" s="184"/>
    </row>
    <row r="3642" spans="4:4">
      <c r="D3642" s="184"/>
    </row>
    <row r="3643" spans="4:4">
      <c r="D3643" s="184"/>
    </row>
    <row r="3644" spans="4:4">
      <c r="D3644" s="184"/>
    </row>
    <row r="3645" spans="4:4">
      <c r="D3645" s="184"/>
    </row>
    <row r="3646" spans="4:4">
      <c r="D3646" s="184"/>
    </row>
    <row r="3647" spans="4:4">
      <c r="D3647" s="184"/>
    </row>
    <row r="3648" spans="4:4">
      <c r="D3648" s="184"/>
    </row>
    <row r="3649" spans="4:4">
      <c r="D3649" s="184"/>
    </row>
    <row r="3650" spans="4:4">
      <c r="D3650" s="184"/>
    </row>
    <row r="3651" spans="4:4">
      <c r="D3651" s="184"/>
    </row>
    <row r="3652" spans="4:4">
      <c r="D3652" s="184"/>
    </row>
    <row r="3653" spans="4:4">
      <c r="D3653" s="184"/>
    </row>
    <row r="3654" spans="4:4">
      <c r="D3654" s="184"/>
    </row>
    <row r="3655" spans="4:4">
      <c r="D3655" s="184"/>
    </row>
    <row r="3656" spans="4:4">
      <c r="D3656" s="184"/>
    </row>
    <row r="3657" spans="4:4">
      <c r="D3657" s="184"/>
    </row>
    <row r="3658" spans="4:4">
      <c r="D3658" s="184"/>
    </row>
    <row r="3659" spans="4:4">
      <c r="D3659" s="184"/>
    </row>
    <row r="3660" spans="4:4">
      <c r="D3660" s="184"/>
    </row>
    <row r="3661" spans="4:4">
      <c r="D3661" s="184"/>
    </row>
    <row r="3662" spans="4:4">
      <c r="D3662" s="184"/>
    </row>
    <row r="3663" spans="4:4">
      <c r="D3663" s="184"/>
    </row>
    <row r="3664" spans="4:4">
      <c r="D3664" s="184"/>
    </row>
    <row r="3665" spans="4:4">
      <c r="D3665" s="184"/>
    </row>
    <row r="3666" spans="4:4">
      <c r="D3666" s="184"/>
    </row>
    <row r="3667" spans="4:4">
      <c r="D3667" s="184"/>
    </row>
    <row r="3668" spans="4:4">
      <c r="D3668" s="184"/>
    </row>
    <row r="3669" spans="4:4">
      <c r="D3669" s="184"/>
    </row>
    <row r="3670" spans="4:4">
      <c r="D3670" s="184"/>
    </row>
    <row r="3671" spans="4:4">
      <c r="D3671" s="184"/>
    </row>
    <row r="3672" spans="4:4">
      <c r="D3672" s="184"/>
    </row>
    <row r="3673" spans="4:4">
      <c r="D3673" s="184"/>
    </row>
    <row r="3674" spans="4:4">
      <c r="D3674" s="184"/>
    </row>
    <row r="3675" spans="4:4">
      <c r="D3675" s="184"/>
    </row>
    <row r="3676" spans="4:4">
      <c r="D3676" s="184"/>
    </row>
    <row r="3677" spans="4:4">
      <c r="D3677" s="184"/>
    </row>
    <row r="3678" spans="4:4">
      <c r="D3678" s="184"/>
    </row>
    <row r="3679" spans="4:4">
      <c r="D3679" s="184"/>
    </row>
    <row r="3680" spans="4:4">
      <c r="D3680" s="184"/>
    </row>
    <row r="3681" spans="4:4">
      <c r="D3681" s="184"/>
    </row>
    <row r="3682" spans="4:4">
      <c r="D3682" s="184"/>
    </row>
    <row r="3683" spans="4:4">
      <c r="D3683" s="184"/>
    </row>
    <row r="3684" spans="4:4">
      <c r="D3684" s="184"/>
    </row>
    <row r="3685" spans="4:4">
      <c r="D3685" s="184"/>
    </row>
    <row r="3686" spans="4:4">
      <c r="D3686" s="184"/>
    </row>
    <row r="3687" spans="4:4">
      <c r="D3687" s="184"/>
    </row>
    <row r="3688" spans="4:4">
      <c r="D3688" s="184"/>
    </row>
    <row r="3689" spans="4:4">
      <c r="D3689" s="184"/>
    </row>
    <row r="3690" spans="4:4">
      <c r="D3690" s="184"/>
    </row>
    <row r="3691" spans="4:4">
      <c r="D3691" s="184"/>
    </row>
    <row r="3692" spans="4:4">
      <c r="D3692" s="184"/>
    </row>
    <row r="3693" spans="4:4">
      <c r="D3693" s="184"/>
    </row>
    <row r="3694" spans="4:4">
      <c r="D3694" s="184"/>
    </row>
    <row r="3695" spans="4:4">
      <c r="D3695" s="184"/>
    </row>
    <row r="3696" spans="4:4">
      <c r="D3696" s="184"/>
    </row>
    <row r="3697" spans="4:4">
      <c r="D3697" s="184"/>
    </row>
    <row r="3698" spans="4:4">
      <c r="D3698" s="184"/>
    </row>
    <row r="3699" spans="4:4">
      <c r="D3699" s="184"/>
    </row>
    <row r="3700" spans="4:4">
      <c r="D3700" s="184"/>
    </row>
    <row r="3701" spans="4:4">
      <c r="D3701" s="184"/>
    </row>
    <row r="3702" spans="4:4">
      <c r="D3702" s="184"/>
    </row>
    <row r="3703" spans="4:4">
      <c r="D3703" s="184"/>
    </row>
    <row r="3704" spans="4:4">
      <c r="D3704" s="184"/>
    </row>
    <row r="3705" spans="4:4">
      <c r="D3705" s="184"/>
    </row>
    <row r="3706" spans="4:4">
      <c r="D3706" s="184"/>
    </row>
    <row r="3707" spans="4:4">
      <c r="D3707" s="184"/>
    </row>
    <row r="3708" spans="4:4">
      <c r="D3708" s="184"/>
    </row>
    <row r="3709" spans="4:4">
      <c r="D3709" s="184"/>
    </row>
    <row r="3710" spans="4:4">
      <c r="D3710" s="184"/>
    </row>
    <row r="3711" spans="4:4">
      <c r="D3711" s="184"/>
    </row>
    <row r="3712" spans="4:4">
      <c r="D3712" s="184"/>
    </row>
    <row r="3713" spans="4:4">
      <c r="D3713" s="184"/>
    </row>
    <row r="3714" spans="4:4">
      <c r="D3714" s="184"/>
    </row>
    <row r="3715" spans="4:4">
      <c r="D3715" s="184"/>
    </row>
    <row r="3716" spans="4:4">
      <c r="D3716" s="184"/>
    </row>
    <row r="3717" spans="4:4">
      <c r="D3717" s="184"/>
    </row>
    <row r="3718" spans="4:4">
      <c r="D3718" s="184"/>
    </row>
    <row r="3719" spans="4:4">
      <c r="D3719" s="184"/>
    </row>
    <row r="3720" spans="4:4">
      <c r="D3720" s="184"/>
    </row>
    <row r="3721" spans="4:4">
      <c r="D3721" s="184"/>
    </row>
    <row r="3722" spans="4:4">
      <c r="D3722" s="184"/>
    </row>
    <row r="3723" spans="4:4">
      <c r="D3723" s="184"/>
    </row>
    <row r="3724" spans="4:4">
      <c r="D3724" s="184"/>
    </row>
    <row r="3725" spans="4:4">
      <c r="D3725" s="184"/>
    </row>
    <row r="3726" spans="4:4">
      <c r="D3726" s="184"/>
    </row>
    <row r="3727" spans="4:4">
      <c r="D3727" s="184"/>
    </row>
    <row r="3728" spans="4:4">
      <c r="D3728" s="184"/>
    </row>
    <row r="3729" spans="4:4">
      <c r="D3729" s="184"/>
    </row>
    <row r="3730" spans="4:4">
      <c r="D3730" s="184"/>
    </row>
    <row r="3731" spans="4:4">
      <c r="D3731" s="184"/>
    </row>
    <row r="3732" spans="4:4">
      <c r="D3732" s="184"/>
    </row>
    <row r="3733" spans="4:4">
      <c r="D3733" s="184"/>
    </row>
    <row r="3734" spans="4:4">
      <c r="D3734" s="184"/>
    </row>
    <row r="3735" spans="4:4">
      <c r="D3735" s="184"/>
    </row>
    <row r="3736" spans="4:4">
      <c r="D3736" s="184"/>
    </row>
    <row r="3737" spans="4:4">
      <c r="D3737" s="184"/>
    </row>
    <row r="3738" spans="4:4">
      <c r="D3738" s="184"/>
    </row>
    <row r="3739" spans="4:4">
      <c r="D3739" s="184"/>
    </row>
    <row r="3740" spans="4:4">
      <c r="D3740" s="184"/>
    </row>
    <row r="3741" spans="4:4">
      <c r="D3741" s="184"/>
    </row>
    <row r="3742" spans="4:4">
      <c r="D3742" s="184"/>
    </row>
    <row r="3743" spans="4:4">
      <c r="D3743" s="184"/>
    </row>
    <row r="3744" spans="4:4">
      <c r="D3744" s="184"/>
    </row>
    <row r="3745" spans="4:4">
      <c r="D3745" s="184"/>
    </row>
    <row r="3746" spans="4:4">
      <c r="D3746" s="184"/>
    </row>
    <row r="3747" spans="4:4">
      <c r="D3747" s="184"/>
    </row>
    <row r="3748" spans="4:4">
      <c r="D3748" s="184"/>
    </row>
    <row r="3749" spans="4:4">
      <c r="D3749" s="184"/>
    </row>
    <row r="3750" spans="4:4">
      <c r="D3750" s="184"/>
    </row>
    <row r="3751" spans="4:4">
      <c r="D3751" s="184"/>
    </row>
    <row r="3752" spans="4:4">
      <c r="D3752" s="184"/>
    </row>
    <row r="3753" spans="4:4">
      <c r="D3753" s="184"/>
    </row>
    <row r="3754" spans="4:4">
      <c r="D3754" s="184"/>
    </row>
    <row r="3755" spans="4:4">
      <c r="D3755" s="184"/>
    </row>
    <row r="3756" spans="4:4">
      <c r="D3756" s="184"/>
    </row>
    <row r="3757" spans="4:4">
      <c r="D3757" s="184"/>
    </row>
    <row r="3758" spans="4:4">
      <c r="D3758" s="184"/>
    </row>
    <row r="3759" spans="4:4">
      <c r="D3759" s="184"/>
    </row>
    <row r="3760" spans="4:4">
      <c r="D3760" s="184"/>
    </row>
    <row r="3761" spans="4:4">
      <c r="D3761" s="184"/>
    </row>
    <row r="3762" spans="4:4">
      <c r="D3762" s="184"/>
    </row>
    <row r="3763" spans="4:4">
      <c r="D3763" s="184"/>
    </row>
    <row r="3764" spans="4:4">
      <c r="D3764" s="184"/>
    </row>
    <row r="3765" spans="4:4">
      <c r="D3765" s="184"/>
    </row>
    <row r="3766" spans="4:4">
      <c r="D3766" s="184"/>
    </row>
    <row r="3767" spans="4:4">
      <c r="D3767" s="184"/>
    </row>
    <row r="3768" spans="4:4">
      <c r="D3768" s="184"/>
    </row>
    <row r="3769" spans="4:4">
      <c r="D3769" s="184"/>
    </row>
    <row r="3770" spans="4:4">
      <c r="D3770" s="184"/>
    </row>
    <row r="3771" spans="4:4">
      <c r="D3771" s="184"/>
    </row>
    <row r="3772" spans="4:4">
      <c r="D3772" s="184"/>
    </row>
    <row r="3773" spans="4:4">
      <c r="D3773" s="184"/>
    </row>
    <row r="3774" spans="4:4">
      <c r="D3774" s="184"/>
    </row>
    <row r="3775" spans="4:4">
      <c r="D3775" s="184"/>
    </row>
    <row r="3776" spans="4:4">
      <c r="D3776" s="184"/>
    </row>
    <row r="3777" spans="4:4">
      <c r="D3777" s="184"/>
    </row>
    <row r="3778" spans="4:4">
      <c r="D3778" s="184"/>
    </row>
    <row r="3779" spans="4:4">
      <c r="D3779" s="184"/>
    </row>
    <row r="3780" spans="4:4">
      <c r="D3780" s="184"/>
    </row>
    <row r="3781" spans="4:4">
      <c r="D3781" s="184"/>
    </row>
    <row r="3782" spans="4:4">
      <c r="D3782" s="184"/>
    </row>
    <row r="3783" spans="4:4">
      <c r="D3783" s="184"/>
    </row>
    <row r="3784" spans="4:4">
      <c r="D3784" s="184"/>
    </row>
    <row r="3785" spans="4:4">
      <c r="D3785" s="184"/>
    </row>
    <row r="3786" spans="4:4">
      <c r="D3786" s="184"/>
    </row>
    <row r="3787" spans="4:4">
      <c r="D3787" s="184"/>
    </row>
    <row r="3788" spans="4:4">
      <c r="D3788" s="184"/>
    </row>
    <row r="3789" spans="4:4">
      <c r="D3789" s="184"/>
    </row>
    <row r="3790" spans="4:4">
      <c r="D3790" s="184"/>
    </row>
    <row r="3791" spans="4:4">
      <c r="D3791" s="184"/>
    </row>
    <row r="3792" spans="4:4">
      <c r="D3792" s="184"/>
    </row>
    <row r="3793" spans="4:4">
      <c r="D3793" s="184"/>
    </row>
    <row r="3794" spans="4:4">
      <c r="D3794" s="184"/>
    </row>
    <row r="3795" spans="4:4">
      <c r="D3795" s="184"/>
    </row>
    <row r="3796" spans="4:4">
      <c r="D3796" s="184"/>
    </row>
    <row r="3797" spans="4:4">
      <c r="D3797" s="184"/>
    </row>
    <row r="3798" spans="4:4">
      <c r="D3798" s="184"/>
    </row>
    <row r="3799" spans="4:4">
      <c r="D3799" s="184"/>
    </row>
    <row r="3800" spans="4:4">
      <c r="D3800" s="184"/>
    </row>
    <row r="3801" spans="4:4">
      <c r="D3801" s="184"/>
    </row>
    <row r="3802" spans="4:4">
      <c r="D3802" s="184"/>
    </row>
    <row r="3803" spans="4:4">
      <c r="D3803" s="184"/>
    </row>
    <row r="3804" spans="4:4">
      <c r="D3804" s="184"/>
    </row>
    <row r="3805" spans="4:4">
      <c r="D3805" s="184"/>
    </row>
    <row r="3806" spans="4:4">
      <c r="D3806" s="184"/>
    </row>
    <row r="3807" spans="4:4">
      <c r="D3807" s="184"/>
    </row>
    <row r="3808" spans="4:4">
      <c r="D3808" s="184"/>
    </row>
    <row r="3809" spans="4:4">
      <c r="D3809" s="184"/>
    </row>
    <row r="3810" spans="4:4">
      <c r="D3810" s="184"/>
    </row>
    <row r="3811" spans="4:4">
      <c r="D3811" s="184"/>
    </row>
    <row r="3812" spans="4:4">
      <c r="D3812" s="184"/>
    </row>
    <row r="3813" spans="4:4">
      <c r="D3813" s="184"/>
    </row>
    <row r="3814" spans="4:4">
      <c r="D3814" s="184"/>
    </row>
    <row r="3815" spans="4:4">
      <c r="D3815" s="184"/>
    </row>
    <row r="3816" spans="4:4">
      <c r="D3816" s="184"/>
    </row>
    <row r="3817" spans="4:4">
      <c r="D3817" s="184"/>
    </row>
    <row r="3818" spans="4:4">
      <c r="D3818" s="184"/>
    </row>
    <row r="3819" spans="4:4">
      <c r="D3819" s="184"/>
    </row>
    <row r="3820" spans="4:4">
      <c r="D3820" s="184"/>
    </row>
    <row r="3821" spans="4:4">
      <c r="D3821" s="184"/>
    </row>
    <row r="3822" spans="4:4">
      <c r="D3822" s="184"/>
    </row>
    <row r="3823" spans="4:4">
      <c r="D3823" s="184"/>
    </row>
    <row r="3824" spans="4:4">
      <c r="D3824" s="184"/>
    </row>
    <row r="3825" spans="4:4">
      <c r="D3825" s="184"/>
    </row>
    <row r="3826" spans="4:4">
      <c r="D3826" s="184"/>
    </row>
    <row r="3827" spans="4:4">
      <c r="D3827" s="184"/>
    </row>
    <row r="3828" spans="4:4">
      <c r="D3828" s="184"/>
    </row>
    <row r="3829" spans="4:4">
      <c r="D3829" s="184"/>
    </row>
    <row r="3830" spans="4:4">
      <c r="D3830" s="184"/>
    </row>
    <row r="3831" spans="4:4">
      <c r="D3831" s="184"/>
    </row>
    <row r="3832" spans="4:4">
      <c r="D3832" s="184"/>
    </row>
    <row r="3833" spans="4:4">
      <c r="D3833" s="184"/>
    </row>
    <row r="3834" spans="4:4">
      <c r="D3834" s="184"/>
    </row>
    <row r="3835" spans="4:4">
      <c r="D3835" s="184"/>
    </row>
    <row r="3836" spans="4:4">
      <c r="D3836" s="184"/>
    </row>
    <row r="3837" spans="4:4">
      <c r="D3837" s="184"/>
    </row>
    <row r="3838" spans="4:4">
      <c r="D3838" s="184"/>
    </row>
    <row r="3839" spans="4:4">
      <c r="D3839" s="184"/>
    </row>
    <row r="3840" spans="4:4">
      <c r="D3840" s="184"/>
    </row>
    <row r="3841" spans="4:4">
      <c r="D3841" s="184"/>
    </row>
    <row r="3842" spans="4:4">
      <c r="D3842" s="184"/>
    </row>
    <row r="3843" spans="4:4">
      <c r="D3843" s="184"/>
    </row>
    <row r="3844" spans="4:4">
      <c r="D3844" s="184"/>
    </row>
    <row r="3845" spans="4:4">
      <c r="D3845" s="184"/>
    </row>
    <row r="3846" spans="4:4">
      <c r="D3846" s="184"/>
    </row>
    <row r="3847" spans="4:4">
      <c r="D3847" s="184"/>
    </row>
    <row r="3848" spans="4:4">
      <c r="D3848" s="184"/>
    </row>
    <row r="3849" spans="4:4">
      <c r="D3849" s="184"/>
    </row>
    <row r="3850" spans="4:4">
      <c r="D3850" s="184"/>
    </row>
    <row r="3851" spans="4:4">
      <c r="D3851" s="184"/>
    </row>
    <row r="3852" spans="4:4">
      <c r="D3852" s="184"/>
    </row>
    <row r="3853" spans="4:4">
      <c r="D3853" s="184"/>
    </row>
    <row r="3854" spans="4:4">
      <c r="D3854" s="184"/>
    </row>
    <row r="3855" spans="4:4">
      <c r="D3855" s="184"/>
    </row>
    <row r="3856" spans="4:4">
      <c r="D3856" s="184"/>
    </row>
    <row r="3857" spans="4:4">
      <c r="D3857" s="184"/>
    </row>
    <row r="3858" spans="4:4">
      <c r="D3858" s="184"/>
    </row>
    <row r="3859" spans="4:4">
      <c r="D3859" s="184"/>
    </row>
    <row r="3860" spans="4:4">
      <c r="D3860" s="184"/>
    </row>
    <row r="3861" spans="4:4">
      <c r="D3861" s="184"/>
    </row>
    <row r="3862" spans="4:4">
      <c r="D3862" s="184"/>
    </row>
    <row r="3863" spans="4:4">
      <c r="D3863" s="184"/>
    </row>
    <row r="3864" spans="4:4">
      <c r="D3864" s="184"/>
    </row>
    <row r="3865" spans="4:4">
      <c r="D3865" s="184"/>
    </row>
    <row r="3866" spans="4:4">
      <c r="D3866" s="184"/>
    </row>
    <row r="3867" spans="4:4">
      <c r="D3867" s="184"/>
    </row>
    <row r="3868" spans="4:4">
      <c r="D3868" s="184"/>
    </row>
    <row r="3869" spans="4:4">
      <c r="D3869" s="184"/>
    </row>
    <row r="3870" spans="4:4">
      <c r="D3870" s="184"/>
    </row>
    <row r="3871" spans="4:4">
      <c r="D3871" s="184"/>
    </row>
    <row r="3872" spans="4:4">
      <c r="D3872" s="184"/>
    </row>
    <row r="3873" spans="4:4">
      <c r="D3873" s="184"/>
    </row>
    <row r="3874" spans="4:4">
      <c r="D3874" s="184"/>
    </row>
    <row r="3875" spans="4:4">
      <c r="D3875" s="184"/>
    </row>
    <row r="3876" spans="4:4">
      <c r="D3876" s="184"/>
    </row>
    <row r="3877" spans="4:4">
      <c r="D3877" s="184"/>
    </row>
    <row r="3878" spans="4:4">
      <c r="D3878" s="184"/>
    </row>
    <row r="3879" spans="4:4">
      <c r="D3879" s="184"/>
    </row>
    <row r="3880" spans="4:4">
      <c r="D3880" s="184"/>
    </row>
    <row r="3881" spans="4:4">
      <c r="D3881" s="184"/>
    </row>
    <row r="3882" spans="4:4">
      <c r="D3882" s="184"/>
    </row>
    <row r="3883" spans="4:4">
      <c r="D3883" s="184"/>
    </row>
    <row r="3884" spans="4:4">
      <c r="D3884" s="184"/>
    </row>
    <row r="3885" spans="4:4">
      <c r="D3885" s="184"/>
    </row>
    <row r="3886" spans="4:4">
      <c r="D3886" s="184"/>
    </row>
    <row r="3887" spans="4:4">
      <c r="D3887" s="184"/>
    </row>
    <row r="3888" spans="4:4">
      <c r="D3888" s="184"/>
    </row>
    <row r="3889" spans="4:4">
      <c r="D3889" s="184"/>
    </row>
    <row r="3890" spans="4:4">
      <c r="D3890" s="184"/>
    </row>
    <row r="3891" spans="4:4">
      <c r="D3891" s="184"/>
    </row>
    <row r="3892" spans="4:4">
      <c r="D3892" s="184"/>
    </row>
    <row r="3893" spans="4:4">
      <c r="D3893" s="184"/>
    </row>
    <row r="3894" spans="4:4">
      <c r="D3894" s="184"/>
    </row>
    <row r="3895" spans="4:4">
      <c r="D3895" s="184"/>
    </row>
    <row r="3896" spans="4:4">
      <c r="D3896" s="184"/>
    </row>
    <row r="3897" spans="4:4">
      <c r="D3897" s="184"/>
    </row>
    <row r="3898" spans="4:4">
      <c r="D3898" s="184"/>
    </row>
    <row r="3899" spans="4:4">
      <c r="D3899" s="184"/>
    </row>
    <row r="3900" spans="4:4">
      <c r="D3900" s="184"/>
    </row>
    <row r="3901" spans="4:4">
      <c r="D3901" s="184"/>
    </row>
    <row r="3902" spans="4:4">
      <c r="D3902" s="184"/>
    </row>
    <row r="3903" spans="4:4">
      <c r="D3903" s="184"/>
    </row>
    <row r="3904" spans="4:4">
      <c r="D3904" s="184"/>
    </row>
    <row r="3905" spans="4:4">
      <c r="D3905" s="184"/>
    </row>
    <row r="3906" spans="4:4">
      <c r="D3906" s="184"/>
    </row>
    <row r="3907" spans="4:4">
      <c r="D3907" s="184"/>
    </row>
    <row r="3908" spans="4:4">
      <c r="D3908" s="184"/>
    </row>
    <row r="3909" spans="4:4">
      <c r="D3909" s="184"/>
    </row>
    <row r="3910" spans="4:4">
      <c r="D3910" s="184"/>
    </row>
    <row r="3911" spans="4:4">
      <c r="D3911" s="184"/>
    </row>
    <row r="3912" spans="4:4">
      <c r="D3912" s="184"/>
    </row>
    <row r="3913" spans="4:4">
      <c r="D3913" s="184"/>
    </row>
    <row r="3914" spans="4:4">
      <c r="D3914" s="184"/>
    </row>
    <row r="3915" spans="4:4">
      <c r="D3915" s="184"/>
    </row>
    <row r="3916" spans="4:4">
      <c r="D3916" s="184"/>
    </row>
    <row r="3917" spans="4:4">
      <c r="D3917" s="184"/>
    </row>
    <row r="3918" spans="4:4">
      <c r="D3918" s="184"/>
    </row>
    <row r="3919" spans="4:4">
      <c r="D3919" s="184"/>
    </row>
    <row r="3920" spans="4:4">
      <c r="D3920" s="184"/>
    </row>
    <row r="3921" spans="4:4">
      <c r="D3921" s="184"/>
    </row>
    <row r="3922" spans="4:4">
      <c r="D3922" s="184"/>
    </row>
    <row r="3923" spans="4:4">
      <c r="D3923" s="184"/>
    </row>
    <row r="3924" spans="4:4">
      <c r="D3924" s="184"/>
    </row>
    <row r="3925" spans="4:4">
      <c r="D3925" s="184"/>
    </row>
    <row r="3926" spans="4:4">
      <c r="D3926" s="184"/>
    </row>
    <row r="3927" spans="4:4">
      <c r="D3927" s="184"/>
    </row>
    <row r="3928" spans="4:4">
      <c r="D3928" s="184"/>
    </row>
    <row r="3929" spans="4:4">
      <c r="D3929" s="184"/>
    </row>
    <row r="3930" spans="4:4">
      <c r="D3930" s="184"/>
    </row>
    <row r="3931" spans="4:4">
      <c r="D3931" s="184"/>
    </row>
    <row r="3932" spans="4:4">
      <c r="D3932" s="184"/>
    </row>
    <row r="3933" spans="4:4">
      <c r="D3933" s="184"/>
    </row>
    <row r="3934" spans="4:4">
      <c r="D3934" s="184"/>
    </row>
    <row r="3935" spans="4:4">
      <c r="D3935" s="184"/>
    </row>
    <row r="3936" spans="4:4">
      <c r="D3936" s="184"/>
    </row>
    <row r="3937" spans="4:4">
      <c r="D3937" s="184"/>
    </row>
    <row r="3938" spans="4:4">
      <c r="D3938" s="184"/>
    </row>
    <row r="3939" spans="4:4">
      <c r="D3939" s="184"/>
    </row>
    <row r="3940" spans="4:4">
      <c r="D3940" s="184"/>
    </row>
    <row r="3941" spans="4:4">
      <c r="D3941" s="184"/>
    </row>
    <row r="3942" spans="4:4">
      <c r="D3942" s="184"/>
    </row>
    <row r="3943" spans="4:4">
      <c r="D3943" s="184"/>
    </row>
    <row r="3944" spans="4:4">
      <c r="D3944" s="184"/>
    </row>
    <row r="3945" spans="4:4">
      <c r="D3945" s="184"/>
    </row>
    <row r="3946" spans="4:4">
      <c r="D3946" s="184"/>
    </row>
    <row r="3947" spans="4:4">
      <c r="D3947" s="184"/>
    </row>
    <row r="3948" spans="4:4">
      <c r="D3948" s="184"/>
    </row>
    <row r="3949" spans="4:4">
      <c r="D3949" s="184"/>
    </row>
    <row r="3950" spans="4:4">
      <c r="D3950" s="184"/>
    </row>
    <row r="3951" spans="4:4">
      <c r="D3951" s="184"/>
    </row>
    <row r="3952" spans="4:4">
      <c r="D3952" s="184"/>
    </row>
    <row r="3953" spans="4:4">
      <c r="D3953" s="184"/>
    </row>
    <row r="3954" spans="4:4">
      <c r="D3954" s="184"/>
    </row>
    <row r="3955" spans="4:4">
      <c r="D3955" s="184"/>
    </row>
    <row r="3956" spans="4:4">
      <c r="D3956" s="184"/>
    </row>
    <row r="3957" spans="4:4">
      <c r="D3957" s="184"/>
    </row>
    <row r="3958" spans="4:4">
      <c r="D3958" s="184"/>
    </row>
    <row r="3959" spans="4:4">
      <c r="D3959" s="184"/>
    </row>
    <row r="3960" spans="4:4">
      <c r="D3960" s="184"/>
    </row>
    <row r="3961" spans="4:4">
      <c r="D3961" s="184"/>
    </row>
    <row r="3962" spans="4:4">
      <c r="D3962" s="184"/>
    </row>
    <row r="3963" spans="4:4">
      <c r="D3963" s="184"/>
    </row>
    <row r="3964" spans="4:4">
      <c r="D3964" s="184"/>
    </row>
    <row r="3965" spans="4:4">
      <c r="D3965" s="184"/>
    </row>
    <row r="3966" spans="4:4">
      <c r="D3966" s="184"/>
    </row>
    <row r="3967" spans="4:4">
      <c r="D3967" s="184"/>
    </row>
    <row r="3968" spans="4:4">
      <c r="D3968" s="184"/>
    </row>
    <row r="3969" spans="4:4">
      <c r="D3969" s="184"/>
    </row>
    <row r="3970" spans="4:4">
      <c r="D3970" s="184"/>
    </row>
    <row r="3971" spans="4:4">
      <c r="D3971" s="184"/>
    </row>
    <row r="3972" spans="4:4">
      <c r="D3972" s="184"/>
    </row>
    <row r="3973" spans="4:4">
      <c r="D3973" s="184"/>
    </row>
    <row r="3974" spans="4:4">
      <c r="D3974" s="184"/>
    </row>
    <row r="3975" spans="4:4">
      <c r="D3975" s="184"/>
    </row>
    <row r="3976" spans="4:4">
      <c r="D3976" s="184"/>
    </row>
    <row r="3977" spans="4:4">
      <c r="D3977" s="184"/>
    </row>
    <row r="3978" spans="4:4">
      <c r="D3978" s="184"/>
    </row>
    <row r="3979" spans="4:4">
      <c r="D3979" s="184"/>
    </row>
    <row r="3980" spans="4:4">
      <c r="D3980" s="184"/>
    </row>
    <row r="3981" spans="4:4">
      <c r="D3981" s="184"/>
    </row>
    <row r="3982" spans="4:4">
      <c r="D3982" s="184"/>
    </row>
    <row r="3983" spans="4:4">
      <c r="D3983" s="184"/>
    </row>
    <row r="3984" spans="4:4">
      <c r="D3984" s="184"/>
    </row>
    <row r="3985" spans="4:4">
      <c r="D3985" s="184"/>
    </row>
    <row r="3986" spans="4:4">
      <c r="D3986" s="184"/>
    </row>
    <row r="3987" spans="4:4">
      <c r="D3987" s="184"/>
    </row>
    <row r="3988" spans="4:4">
      <c r="D3988" s="184"/>
    </row>
    <row r="3989" spans="4:4">
      <c r="D3989" s="184"/>
    </row>
    <row r="3990" spans="4:4">
      <c r="D3990" s="184"/>
    </row>
    <row r="3991" spans="4:4">
      <c r="D3991" s="184"/>
    </row>
    <row r="3992" spans="4:4">
      <c r="D3992" s="184"/>
    </row>
    <row r="3993" spans="4:4">
      <c r="D3993" s="184"/>
    </row>
    <row r="3994" spans="4:4">
      <c r="D3994" s="184"/>
    </row>
    <row r="3995" spans="4:4">
      <c r="D3995" s="184"/>
    </row>
    <row r="3996" spans="4:4">
      <c r="D3996" s="184"/>
    </row>
    <row r="3997" spans="4:4">
      <c r="D3997" s="184"/>
    </row>
    <row r="3998" spans="4:4">
      <c r="D3998" s="184"/>
    </row>
    <row r="3999" spans="4:4">
      <c r="D3999" s="184"/>
    </row>
    <row r="4000" spans="4:4">
      <c r="D4000" s="184"/>
    </row>
    <row r="4001" spans="4:4">
      <c r="D4001" s="184"/>
    </row>
    <row r="4002" spans="4:4">
      <c r="D4002" s="184"/>
    </row>
    <row r="4003" spans="4:4">
      <c r="D4003" s="184"/>
    </row>
    <row r="4004" spans="4:4">
      <c r="D4004" s="184"/>
    </row>
    <row r="4005" spans="4:4">
      <c r="D4005" s="184"/>
    </row>
    <row r="4006" spans="4:4">
      <c r="D4006" s="184"/>
    </row>
    <row r="4007" spans="4:4">
      <c r="D4007" s="184"/>
    </row>
    <row r="4008" spans="4:4">
      <c r="D4008" s="184"/>
    </row>
    <row r="4009" spans="4:4">
      <c r="D4009" s="184"/>
    </row>
    <row r="4010" spans="4:4">
      <c r="D4010" s="184"/>
    </row>
    <row r="4011" spans="4:4">
      <c r="D4011" s="184"/>
    </row>
    <row r="4012" spans="4:4">
      <c r="D4012" s="184"/>
    </row>
    <row r="4013" spans="4:4">
      <c r="D4013" s="184"/>
    </row>
    <row r="4014" spans="4:4">
      <c r="D4014" s="184"/>
    </row>
    <row r="4015" spans="4:4">
      <c r="D4015" s="184"/>
    </row>
    <row r="4016" spans="4:4">
      <c r="D4016" s="184"/>
    </row>
    <row r="4017" spans="4:4">
      <c r="D4017" s="184"/>
    </row>
    <row r="4018" spans="4:4">
      <c r="D4018" s="184"/>
    </row>
    <row r="4019" spans="4:4">
      <c r="D4019" s="184"/>
    </row>
    <row r="4020" spans="4:4">
      <c r="D4020" s="184"/>
    </row>
    <row r="4021" spans="4:4">
      <c r="D4021" s="184"/>
    </row>
    <row r="4022" spans="4:4">
      <c r="D4022" s="184"/>
    </row>
    <row r="4023" spans="4:4">
      <c r="D4023" s="184"/>
    </row>
    <row r="4024" spans="4:4">
      <c r="D4024" s="184"/>
    </row>
    <row r="4025" spans="4:4">
      <c r="D4025" s="184"/>
    </row>
    <row r="4026" spans="4:4">
      <c r="D4026" s="184"/>
    </row>
    <row r="4027" spans="4:4">
      <c r="D4027" s="184"/>
    </row>
    <row r="4028" spans="4:4">
      <c r="D4028" s="184"/>
    </row>
    <row r="4029" spans="4:4">
      <c r="D4029" s="184"/>
    </row>
    <row r="4030" spans="4:4">
      <c r="D4030" s="184"/>
    </row>
    <row r="4031" spans="4:4">
      <c r="D4031" s="184"/>
    </row>
    <row r="4032" spans="4:4">
      <c r="D4032" s="184"/>
    </row>
    <row r="4033" spans="4:4">
      <c r="D4033" s="184"/>
    </row>
    <row r="4034" spans="4:4">
      <c r="D4034" s="184"/>
    </row>
    <row r="4035" spans="4:4">
      <c r="D4035" s="184"/>
    </row>
    <row r="4036" spans="4:4">
      <c r="D4036" s="184"/>
    </row>
    <row r="4037" spans="4:4">
      <c r="D4037" s="184"/>
    </row>
    <row r="4038" spans="4:4">
      <c r="D4038" s="184"/>
    </row>
    <row r="4039" spans="4:4">
      <c r="D4039" s="184"/>
    </row>
    <row r="4040" spans="4:4">
      <c r="D4040" s="184"/>
    </row>
    <row r="4041" spans="4:4">
      <c r="D4041" s="184"/>
    </row>
    <row r="4042" spans="4:4">
      <c r="D4042" s="184"/>
    </row>
    <row r="4043" spans="4:4">
      <c r="D4043" s="184"/>
    </row>
    <row r="4044" spans="4:4">
      <c r="D4044" s="184"/>
    </row>
    <row r="4045" spans="4:4">
      <c r="D4045" s="184"/>
    </row>
    <row r="4046" spans="4:4">
      <c r="D4046" s="184"/>
    </row>
    <row r="4047" spans="4:4">
      <c r="D4047" s="184"/>
    </row>
    <row r="4048" spans="4:4">
      <c r="D4048" s="184"/>
    </row>
    <row r="4049" spans="4:4">
      <c r="D4049" s="184"/>
    </row>
    <row r="4050" spans="4:4">
      <c r="D4050" s="184"/>
    </row>
    <row r="4051" spans="4:4">
      <c r="D4051" s="184"/>
    </row>
    <row r="4052" spans="4:4">
      <c r="D4052" s="184"/>
    </row>
    <row r="4053" spans="4:4">
      <c r="D4053" s="184"/>
    </row>
    <row r="4054" spans="4:4">
      <c r="D4054" s="184"/>
    </row>
    <row r="4055" spans="4:4">
      <c r="D4055" s="184"/>
    </row>
    <row r="4056" spans="4:4">
      <c r="D4056" s="184"/>
    </row>
    <row r="4057" spans="4:4">
      <c r="D4057" s="184"/>
    </row>
    <row r="4058" spans="4:4">
      <c r="D4058" s="184"/>
    </row>
    <row r="4059" spans="4:4">
      <c r="D4059" s="184"/>
    </row>
    <row r="4060" spans="4:4">
      <c r="D4060" s="184"/>
    </row>
    <row r="4061" spans="4:4">
      <c r="D4061" s="184"/>
    </row>
    <row r="4062" spans="4:4">
      <c r="D4062" s="184"/>
    </row>
    <row r="4063" spans="4:4">
      <c r="D4063" s="184"/>
    </row>
    <row r="4064" spans="4:4">
      <c r="D4064" s="184"/>
    </row>
    <row r="4065" spans="4:4">
      <c r="D4065" s="184"/>
    </row>
    <row r="4066" spans="4:4">
      <c r="D4066" s="184"/>
    </row>
    <row r="4067" spans="4:4">
      <c r="D4067" s="184"/>
    </row>
    <row r="4068" spans="4:4">
      <c r="D4068" s="184"/>
    </row>
    <row r="4069" spans="4:4">
      <c r="D4069" s="184"/>
    </row>
    <row r="4070" spans="4:4">
      <c r="D4070" s="184"/>
    </row>
    <row r="4071" spans="4:4">
      <c r="D4071" s="184"/>
    </row>
    <row r="4072" spans="4:4">
      <c r="D4072" s="184"/>
    </row>
    <row r="4073" spans="4:4">
      <c r="D4073" s="184"/>
    </row>
    <row r="4074" spans="4:4">
      <c r="D4074" s="184"/>
    </row>
    <row r="4075" spans="4:4">
      <c r="D4075" s="184"/>
    </row>
    <row r="4076" spans="4:4">
      <c r="D4076" s="184"/>
    </row>
    <row r="4077" spans="4:4">
      <c r="D4077" s="184"/>
    </row>
    <row r="4078" spans="4:4">
      <c r="D4078" s="184"/>
    </row>
    <row r="4079" spans="4:4">
      <c r="D4079" s="184"/>
    </row>
    <row r="4080" spans="4:4">
      <c r="D4080" s="184"/>
    </row>
    <row r="4081" spans="4:4">
      <c r="D4081" s="184"/>
    </row>
    <row r="4082" spans="4:4">
      <c r="D4082" s="184"/>
    </row>
    <row r="4083" spans="4:4">
      <c r="D4083" s="184"/>
    </row>
    <row r="4084" spans="4:4">
      <c r="D4084" s="184"/>
    </row>
    <row r="4085" spans="4:4">
      <c r="D4085" s="184"/>
    </row>
    <row r="4086" spans="4:4">
      <c r="D4086" s="184"/>
    </row>
    <row r="4087" spans="4:4">
      <c r="D4087" s="184"/>
    </row>
    <row r="4088" spans="4:4">
      <c r="D4088" s="184"/>
    </row>
    <row r="4089" spans="4:4">
      <c r="D4089" s="184"/>
    </row>
    <row r="4090" spans="4:4">
      <c r="D4090" s="184"/>
    </row>
    <row r="4091" spans="4:4">
      <c r="D4091" s="184"/>
    </row>
    <row r="4092" spans="4:4">
      <c r="D4092" s="184"/>
    </row>
    <row r="4093" spans="4:4">
      <c r="D4093" s="184"/>
    </row>
    <row r="4094" spans="4:4">
      <c r="D4094" s="184"/>
    </row>
    <row r="4095" spans="4:4">
      <c r="D4095" s="184"/>
    </row>
    <row r="4096" spans="4:4">
      <c r="D4096" s="184"/>
    </row>
    <row r="4097" spans="4:4">
      <c r="D4097" s="184"/>
    </row>
    <row r="4098" spans="4:4">
      <c r="D4098" s="184"/>
    </row>
    <row r="4099" spans="4:4">
      <c r="D4099" s="184"/>
    </row>
    <row r="4100" spans="4:4">
      <c r="D4100" s="184"/>
    </row>
    <row r="4101" spans="4:4">
      <c r="D4101" s="184"/>
    </row>
    <row r="4102" spans="4:4">
      <c r="D4102" s="184"/>
    </row>
    <row r="4103" spans="4:4">
      <c r="D4103" s="184"/>
    </row>
    <row r="4104" spans="4:4">
      <c r="D4104" s="184"/>
    </row>
    <row r="4105" spans="4:4">
      <c r="D4105" s="184"/>
    </row>
    <row r="4106" spans="4:4">
      <c r="D4106" s="184"/>
    </row>
    <row r="4107" spans="4:4">
      <c r="D4107" s="184"/>
    </row>
    <row r="4108" spans="4:4">
      <c r="D4108" s="184"/>
    </row>
    <row r="4109" spans="4:4">
      <c r="D4109" s="184"/>
    </row>
    <row r="4110" spans="4:4">
      <c r="D4110" s="184"/>
    </row>
    <row r="4111" spans="4:4">
      <c r="D4111" s="184"/>
    </row>
    <row r="4112" spans="4:4">
      <c r="D4112" s="184"/>
    </row>
    <row r="4113" spans="4:4">
      <c r="D4113" s="184"/>
    </row>
    <row r="4114" spans="4:4">
      <c r="D4114" s="184"/>
    </row>
    <row r="4115" spans="4:4">
      <c r="D4115" s="184"/>
    </row>
    <row r="4116" spans="4:4">
      <c r="D4116" s="184"/>
    </row>
    <row r="4117" spans="4:4">
      <c r="D4117" s="184"/>
    </row>
    <row r="4118" spans="4:4">
      <c r="D4118" s="184"/>
    </row>
    <row r="4119" spans="4:4">
      <c r="D4119" s="184"/>
    </row>
    <row r="4120" spans="4:4">
      <c r="D4120" s="184"/>
    </row>
    <row r="4121" spans="4:4">
      <c r="D4121" s="184"/>
    </row>
    <row r="4122" spans="4:4">
      <c r="D4122" s="184"/>
    </row>
    <row r="4123" spans="4:4">
      <c r="D4123" s="184"/>
    </row>
    <row r="4124" spans="4:4">
      <c r="D4124" s="184"/>
    </row>
    <row r="4125" spans="4:4">
      <c r="D4125" s="184"/>
    </row>
    <row r="4126" spans="4:4">
      <c r="D4126" s="184"/>
    </row>
    <row r="4127" spans="4:4">
      <c r="D4127" s="184"/>
    </row>
    <row r="4128" spans="4:4">
      <c r="D4128" s="184"/>
    </row>
    <row r="4129" spans="4:4">
      <c r="D4129" s="184"/>
    </row>
    <row r="4130" spans="4:4">
      <c r="D4130" s="184"/>
    </row>
    <row r="4131" spans="4:4">
      <c r="D4131" s="184"/>
    </row>
    <row r="4132" spans="4:4">
      <c r="D4132" s="184"/>
    </row>
    <row r="4133" spans="4:4">
      <c r="D4133" s="184"/>
    </row>
    <row r="4134" spans="4:4">
      <c r="D4134" s="184"/>
    </row>
    <row r="4135" spans="4:4">
      <c r="D4135" s="184"/>
    </row>
    <row r="4136" spans="4:4">
      <c r="D4136" s="184"/>
    </row>
    <row r="4137" spans="4:4">
      <c r="D4137" s="184"/>
    </row>
    <row r="4138" spans="4:4">
      <c r="D4138" s="184"/>
    </row>
    <row r="4139" spans="4:4">
      <c r="D4139" s="184"/>
    </row>
    <row r="4140" spans="4:4">
      <c r="D4140" s="184"/>
    </row>
    <row r="4141" spans="4:4">
      <c r="D4141" s="184"/>
    </row>
    <row r="4142" spans="4:4">
      <c r="D4142" s="184"/>
    </row>
    <row r="4143" spans="4:4">
      <c r="D4143" s="184"/>
    </row>
    <row r="4144" spans="4:4">
      <c r="D4144" s="184"/>
    </row>
    <row r="4145" spans="4:4">
      <c r="D4145" s="184"/>
    </row>
    <row r="4146" spans="4:4">
      <c r="D4146" s="184"/>
    </row>
    <row r="4147" spans="4:4">
      <c r="D4147" s="184"/>
    </row>
    <row r="4148" spans="4:4">
      <c r="D4148" s="184"/>
    </row>
    <row r="4149" spans="4:4">
      <c r="D4149" s="184"/>
    </row>
    <row r="4150" spans="4:4">
      <c r="D4150" s="184"/>
    </row>
    <row r="4151" spans="4:4">
      <c r="D4151" s="184"/>
    </row>
    <row r="4152" spans="4:4">
      <c r="D4152" s="184"/>
    </row>
    <row r="4153" spans="4:4">
      <c r="D4153" s="184"/>
    </row>
    <row r="4154" spans="4:4">
      <c r="D4154" s="184"/>
    </row>
    <row r="4155" spans="4:4">
      <c r="D4155" s="184"/>
    </row>
    <row r="4156" spans="4:4">
      <c r="D4156" s="184"/>
    </row>
    <row r="4157" spans="4:4">
      <c r="D4157" s="184"/>
    </row>
    <row r="4158" spans="4:4">
      <c r="D4158" s="184"/>
    </row>
    <row r="4159" spans="4:4">
      <c r="D4159" s="184"/>
    </row>
    <row r="4160" spans="4:4">
      <c r="D4160" s="184"/>
    </row>
    <row r="4161" spans="4:4">
      <c r="D4161" s="184"/>
    </row>
    <row r="4162" spans="4:4">
      <c r="D4162" s="184"/>
    </row>
    <row r="4163" spans="4:4">
      <c r="D4163" s="184"/>
    </row>
    <row r="4164" spans="4:4">
      <c r="D4164" s="184"/>
    </row>
    <row r="4165" spans="4:4">
      <c r="D4165" s="184"/>
    </row>
    <row r="4166" spans="4:4">
      <c r="D4166" s="184"/>
    </row>
    <row r="4167" spans="4:4">
      <c r="D4167" s="184"/>
    </row>
    <row r="4168" spans="4:4">
      <c r="D4168" s="184"/>
    </row>
    <row r="4169" spans="4:4">
      <c r="D4169" s="184"/>
    </row>
    <row r="4170" spans="4:4">
      <c r="D4170" s="184"/>
    </row>
    <row r="4171" spans="4:4">
      <c r="D4171" s="184"/>
    </row>
    <row r="4172" spans="4:4">
      <c r="D4172" s="184"/>
    </row>
    <row r="4173" spans="4:4">
      <c r="D4173" s="184"/>
    </row>
    <row r="4174" spans="4:4">
      <c r="D4174" s="184"/>
    </row>
    <row r="4175" spans="4:4">
      <c r="D4175" s="184"/>
    </row>
    <row r="4176" spans="4:4">
      <c r="D4176" s="184"/>
    </row>
    <row r="4177" spans="4:4">
      <c r="D4177" s="184"/>
    </row>
    <row r="4178" spans="4:4">
      <c r="D4178" s="184"/>
    </row>
    <row r="4179" spans="4:4">
      <c r="D4179" s="184"/>
    </row>
    <row r="4180" spans="4:4">
      <c r="D4180" s="184"/>
    </row>
    <row r="4181" spans="4:4">
      <c r="D4181" s="184"/>
    </row>
    <row r="4182" spans="4:4">
      <c r="D4182" s="184"/>
    </row>
    <row r="4183" spans="4:4">
      <c r="D4183" s="184"/>
    </row>
    <row r="4184" spans="4:4">
      <c r="D4184" s="184"/>
    </row>
    <row r="4185" spans="4:4">
      <c r="D4185" s="184"/>
    </row>
    <row r="4186" spans="4:4">
      <c r="D4186" s="184"/>
    </row>
    <row r="4187" spans="4:4">
      <c r="D4187" s="184"/>
    </row>
    <row r="4188" spans="4:4">
      <c r="D4188" s="184"/>
    </row>
    <row r="4189" spans="4:4">
      <c r="D4189" s="184"/>
    </row>
    <row r="4190" spans="4:4">
      <c r="D4190" s="184"/>
    </row>
    <row r="4191" spans="4:4">
      <c r="D4191" s="184"/>
    </row>
    <row r="4192" spans="4:4">
      <c r="D4192" s="184"/>
    </row>
    <row r="4193" spans="4:4">
      <c r="D4193" s="184"/>
    </row>
    <row r="4194" spans="4:4">
      <c r="D4194" s="184"/>
    </row>
    <row r="4195" spans="4:4">
      <c r="D4195" s="184"/>
    </row>
    <row r="4196" spans="4:4">
      <c r="D4196" s="184"/>
    </row>
    <row r="4197" spans="4:4">
      <c r="D4197" s="184"/>
    </row>
    <row r="4198" spans="4:4">
      <c r="D4198" s="184"/>
    </row>
    <row r="4199" spans="4:4">
      <c r="D4199" s="184"/>
    </row>
    <row r="4200" spans="4:4">
      <c r="D4200" s="184"/>
    </row>
    <row r="4201" spans="4:4">
      <c r="D4201" s="184"/>
    </row>
    <row r="4202" spans="4:4">
      <c r="D4202" s="184"/>
    </row>
    <row r="4203" spans="4:4">
      <c r="D4203" s="184"/>
    </row>
    <row r="4204" spans="4:4">
      <c r="D4204" s="184"/>
    </row>
    <row r="4205" spans="4:4">
      <c r="D4205" s="184"/>
    </row>
    <row r="4206" spans="4:4">
      <c r="D4206" s="184"/>
    </row>
    <row r="4207" spans="4:4">
      <c r="D4207" s="184"/>
    </row>
    <row r="4208" spans="4:4">
      <c r="D4208" s="184"/>
    </row>
    <row r="4209" spans="4:4">
      <c r="D4209" s="184"/>
    </row>
    <row r="4210" spans="4:4">
      <c r="D4210" s="184"/>
    </row>
    <row r="4211" spans="4:4">
      <c r="D4211" s="184"/>
    </row>
    <row r="4212" spans="4:4">
      <c r="D4212" s="184"/>
    </row>
    <row r="4213" spans="4:4">
      <c r="D4213" s="184"/>
    </row>
    <row r="4214" spans="4:4">
      <c r="D4214" s="184"/>
    </row>
    <row r="4215" spans="4:4">
      <c r="D4215" s="184"/>
    </row>
    <row r="4216" spans="4:4">
      <c r="D4216" s="184"/>
    </row>
    <row r="4217" spans="4:4">
      <c r="D4217" s="184"/>
    </row>
    <row r="4218" spans="4:4">
      <c r="D4218" s="184"/>
    </row>
    <row r="4219" spans="4:4">
      <c r="D4219" s="184"/>
    </row>
    <row r="4220" spans="4:4">
      <c r="D4220" s="184"/>
    </row>
    <row r="4221" spans="4:4">
      <c r="D4221" s="184"/>
    </row>
    <row r="4222" spans="4:4">
      <c r="D4222" s="184"/>
    </row>
    <row r="4223" spans="4:4">
      <c r="D4223" s="184"/>
    </row>
    <row r="4224" spans="4:4">
      <c r="D4224" s="184"/>
    </row>
    <row r="4225" spans="4:4">
      <c r="D4225" s="184"/>
    </row>
    <row r="4226" spans="4:4">
      <c r="D4226" s="184"/>
    </row>
    <row r="4227" spans="4:4">
      <c r="D4227" s="184"/>
    </row>
    <row r="4228" spans="4:4">
      <c r="D4228" s="184"/>
    </row>
    <row r="4229" spans="4:4">
      <c r="D4229" s="184"/>
    </row>
    <row r="4230" spans="4:4">
      <c r="D4230" s="184"/>
    </row>
    <row r="4231" spans="4:4">
      <c r="D4231" s="184"/>
    </row>
    <row r="4232" spans="4:4">
      <c r="D4232" s="184"/>
    </row>
    <row r="4233" spans="4:4">
      <c r="D4233" s="184"/>
    </row>
    <row r="4234" spans="4:4">
      <c r="D4234" s="184"/>
    </row>
    <row r="4235" spans="4:4">
      <c r="D4235" s="184"/>
    </row>
    <row r="4236" spans="4:4">
      <c r="D4236" s="184"/>
    </row>
    <row r="4237" spans="4:4">
      <c r="D4237" s="184"/>
    </row>
    <row r="4238" spans="4:4">
      <c r="D4238" s="184"/>
    </row>
    <row r="4239" spans="4:4">
      <c r="D4239" s="184"/>
    </row>
    <row r="4240" spans="4:4">
      <c r="D4240" s="184"/>
    </row>
    <row r="4241" spans="4:4">
      <c r="D4241" s="184"/>
    </row>
    <row r="4242" spans="4:4">
      <c r="D4242" s="184"/>
    </row>
    <row r="4243" spans="4:4">
      <c r="D4243" s="184"/>
    </row>
    <row r="4244" spans="4:4">
      <c r="D4244" s="184"/>
    </row>
    <row r="4245" spans="4:4">
      <c r="D4245" s="184"/>
    </row>
    <row r="4246" spans="4:4">
      <c r="D4246" s="184"/>
    </row>
    <row r="4247" spans="4:4">
      <c r="D4247" s="184"/>
    </row>
    <row r="4248" spans="4:4">
      <c r="D4248" s="184"/>
    </row>
    <row r="4249" spans="4:4">
      <c r="D4249" s="184"/>
    </row>
    <row r="4250" spans="4:4">
      <c r="D4250" s="184"/>
    </row>
    <row r="4251" spans="4:4">
      <c r="D4251" s="184"/>
    </row>
    <row r="4252" spans="4:4">
      <c r="D4252" s="184"/>
    </row>
    <row r="4253" spans="4:4">
      <c r="D4253" s="184"/>
    </row>
    <row r="4254" spans="4:4">
      <c r="D4254" s="184"/>
    </row>
    <row r="4255" spans="4:4">
      <c r="D4255" s="184"/>
    </row>
    <row r="4256" spans="4:4">
      <c r="D4256" s="184"/>
    </row>
    <row r="4257" spans="4:4">
      <c r="D4257" s="184"/>
    </row>
    <row r="4258" spans="4:4">
      <c r="D4258" s="184"/>
    </row>
    <row r="4259" spans="4:4">
      <c r="D4259" s="184"/>
    </row>
    <row r="4260" spans="4:4">
      <c r="D4260" s="184"/>
    </row>
    <row r="4261" spans="4:4">
      <c r="D4261" s="184"/>
    </row>
    <row r="4262" spans="4:4">
      <c r="D4262" s="184"/>
    </row>
    <row r="4263" spans="4:4">
      <c r="D4263" s="184"/>
    </row>
    <row r="4264" spans="4:4">
      <c r="D4264" s="184"/>
    </row>
    <row r="4265" spans="4:4">
      <c r="D4265" s="184"/>
    </row>
    <row r="4266" spans="4:4">
      <c r="D4266" s="184"/>
    </row>
    <row r="4267" spans="4:4">
      <c r="D4267" s="184"/>
    </row>
    <row r="4268" spans="4:4">
      <c r="D4268" s="184"/>
    </row>
    <row r="4269" spans="4:4">
      <c r="D4269" s="184"/>
    </row>
    <row r="4270" spans="4:4">
      <c r="D4270" s="184"/>
    </row>
    <row r="4271" spans="4:4">
      <c r="D4271" s="184"/>
    </row>
    <row r="4272" spans="4:4">
      <c r="D4272" s="184"/>
    </row>
    <row r="4273" spans="4:4">
      <c r="D4273" s="184"/>
    </row>
    <row r="4274" spans="4:4">
      <c r="D4274" s="184"/>
    </row>
    <row r="4275" spans="4:4">
      <c r="D4275" s="184"/>
    </row>
    <row r="4276" spans="4:4">
      <c r="D4276" s="184"/>
    </row>
    <row r="4277" spans="4:4">
      <c r="D4277" s="184"/>
    </row>
    <row r="4278" spans="4:4">
      <c r="D4278" s="184"/>
    </row>
    <row r="4279" spans="4:4">
      <c r="D4279" s="184"/>
    </row>
    <row r="4280" spans="4:4">
      <c r="D4280" s="184"/>
    </row>
    <row r="4281" spans="4:4">
      <c r="D4281" s="184"/>
    </row>
    <row r="4282" spans="4:4">
      <c r="D4282" s="184"/>
    </row>
    <row r="4283" spans="4:4">
      <c r="D4283" s="184"/>
    </row>
    <row r="4284" spans="4:4">
      <c r="D4284" s="184"/>
    </row>
    <row r="4285" spans="4:4">
      <c r="D4285" s="184"/>
    </row>
    <row r="4286" spans="4:4">
      <c r="D4286" s="184"/>
    </row>
    <row r="4287" spans="4:4">
      <c r="D4287" s="184"/>
    </row>
    <row r="4288" spans="4:4">
      <c r="D4288" s="184"/>
    </row>
    <row r="4289" spans="4:4">
      <c r="D4289" s="184"/>
    </row>
    <row r="4290" spans="4:4">
      <c r="D4290" s="184"/>
    </row>
    <row r="4291" spans="4:4">
      <c r="D4291" s="184"/>
    </row>
    <row r="4292" spans="4:4">
      <c r="D4292" s="184"/>
    </row>
    <row r="4293" spans="4:4">
      <c r="D4293" s="184"/>
    </row>
    <row r="4294" spans="4:4">
      <c r="D4294" s="184"/>
    </row>
    <row r="4295" spans="4:4">
      <c r="D4295" s="184"/>
    </row>
    <row r="4296" spans="4:4">
      <c r="D4296" s="184"/>
    </row>
    <row r="4297" spans="4:4">
      <c r="D4297" s="184"/>
    </row>
    <row r="4298" spans="4:4">
      <c r="D4298" s="184"/>
    </row>
    <row r="4299" spans="4:4">
      <c r="D4299" s="184"/>
    </row>
    <row r="4300" spans="4:4">
      <c r="D4300" s="184"/>
    </row>
    <row r="4301" spans="4:4">
      <c r="D4301" s="184"/>
    </row>
    <row r="4302" spans="4:4">
      <c r="D4302" s="184"/>
    </row>
    <row r="4303" spans="4:4">
      <c r="D4303" s="184"/>
    </row>
    <row r="4304" spans="4:4">
      <c r="D4304" s="184"/>
    </row>
    <row r="4305" spans="4:4">
      <c r="D4305" s="184"/>
    </row>
    <row r="4306" spans="4:4">
      <c r="D4306" s="184"/>
    </row>
    <row r="4307" spans="4:4">
      <c r="D4307" s="184"/>
    </row>
    <row r="4308" spans="4:4">
      <c r="D4308" s="184"/>
    </row>
    <row r="4309" spans="4:4">
      <c r="D4309" s="184"/>
    </row>
    <row r="4310" spans="4:4">
      <c r="D4310" s="184"/>
    </row>
    <row r="4311" spans="4:4">
      <c r="D4311" s="184"/>
    </row>
    <row r="4312" spans="4:4">
      <c r="D4312" s="184"/>
    </row>
    <row r="4313" spans="4:4">
      <c r="D4313" s="184"/>
    </row>
    <row r="4314" spans="4:4">
      <c r="D4314" s="184"/>
    </row>
    <row r="4315" spans="4:4">
      <c r="D4315" s="184"/>
    </row>
    <row r="4316" spans="4:4">
      <c r="D4316" s="184"/>
    </row>
    <row r="4317" spans="4:4">
      <c r="D4317" s="184"/>
    </row>
    <row r="4318" spans="4:4">
      <c r="D4318" s="184"/>
    </row>
    <row r="4319" spans="4:4">
      <c r="D4319" s="184"/>
    </row>
    <row r="4320" spans="4:4">
      <c r="D4320" s="184"/>
    </row>
    <row r="4321" spans="4:4">
      <c r="D4321" s="184"/>
    </row>
    <row r="4322" spans="4:4">
      <c r="D4322" s="184"/>
    </row>
    <row r="4323" spans="4:4">
      <c r="D4323" s="184"/>
    </row>
    <row r="4324" spans="4:4">
      <c r="D4324" s="184"/>
    </row>
    <row r="4325" spans="4:4">
      <c r="D4325" s="184"/>
    </row>
    <row r="4326" spans="4:4">
      <c r="D4326" s="184"/>
    </row>
    <row r="4327" spans="4:4">
      <c r="D4327" s="184"/>
    </row>
    <row r="4328" spans="4:4">
      <c r="D4328" s="184"/>
    </row>
    <row r="4329" spans="4:4">
      <c r="D4329" s="184"/>
    </row>
    <row r="4330" spans="4:4">
      <c r="D4330" s="184"/>
    </row>
    <row r="4331" spans="4:4">
      <c r="D4331" s="184"/>
    </row>
    <row r="4332" spans="4:4">
      <c r="D4332" s="184"/>
    </row>
    <row r="4333" spans="4:4">
      <c r="D4333" s="184"/>
    </row>
    <row r="4334" spans="4:4">
      <c r="D4334" s="184"/>
    </row>
    <row r="4335" spans="4:4">
      <c r="D4335" s="184"/>
    </row>
    <row r="4336" spans="4:4">
      <c r="D4336" s="184"/>
    </row>
    <row r="4337" spans="4:4">
      <c r="D4337" s="184"/>
    </row>
    <row r="4338" spans="4:4">
      <c r="D4338" s="184"/>
    </row>
    <row r="4339" spans="4:4">
      <c r="D4339" s="184"/>
    </row>
    <row r="4340" spans="4:4">
      <c r="D4340" s="184"/>
    </row>
    <row r="4341" spans="4:4">
      <c r="D4341" s="184"/>
    </row>
    <row r="4342" spans="4:4">
      <c r="D4342" s="184"/>
    </row>
    <row r="4343" spans="4:4">
      <c r="D4343" s="184"/>
    </row>
    <row r="4344" spans="4:4">
      <c r="D4344" s="184"/>
    </row>
    <row r="4345" spans="4:4">
      <c r="D4345" s="184"/>
    </row>
    <row r="4346" spans="4:4">
      <c r="D4346" s="184"/>
    </row>
    <row r="4347" spans="4:4">
      <c r="D4347" s="184"/>
    </row>
    <row r="4348" spans="4:4">
      <c r="D4348" s="184"/>
    </row>
    <row r="4349" spans="4:4">
      <c r="D4349" s="184"/>
    </row>
    <row r="4350" spans="4:4">
      <c r="D4350" s="184"/>
    </row>
    <row r="4351" spans="4:4">
      <c r="D4351" s="184"/>
    </row>
    <row r="4352" spans="4:4">
      <c r="D4352" s="184"/>
    </row>
    <row r="4353" spans="4:4">
      <c r="D4353" s="184"/>
    </row>
    <row r="4354" spans="4:4">
      <c r="D4354" s="184"/>
    </row>
    <row r="4355" spans="4:4">
      <c r="D4355" s="184"/>
    </row>
    <row r="4356" spans="4:4">
      <c r="D4356" s="184"/>
    </row>
    <row r="4357" spans="4:4">
      <c r="D4357" s="184"/>
    </row>
    <row r="4358" spans="4:4">
      <c r="D4358" s="184"/>
    </row>
    <row r="4359" spans="4:4">
      <c r="D4359" s="184"/>
    </row>
    <row r="4360" spans="4:4">
      <c r="D4360" s="184"/>
    </row>
    <row r="4361" spans="4:4">
      <c r="D4361" s="184"/>
    </row>
    <row r="4362" spans="4:4">
      <c r="D4362" s="184"/>
    </row>
    <row r="4363" spans="4:4">
      <c r="D4363" s="184"/>
    </row>
    <row r="4364" spans="4:4">
      <c r="D4364" s="184"/>
    </row>
    <row r="4365" spans="4:4">
      <c r="D4365" s="184"/>
    </row>
    <row r="4366" spans="4:4">
      <c r="D4366" s="184"/>
    </row>
    <row r="4367" spans="4:4">
      <c r="D4367" s="184"/>
    </row>
    <row r="4368" spans="4:4">
      <c r="D4368" s="184"/>
    </row>
    <row r="4369" spans="4:4">
      <c r="D4369" s="184"/>
    </row>
    <row r="4370" spans="4:4">
      <c r="D4370" s="184"/>
    </row>
    <row r="4371" spans="4:4">
      <c r="D4371" s="184"/>
    </row>
    <row r="4372" spans="4:4">
      <c r="D4372" s="184"/>
    </row>
    <row r="4373" spans="4:4">
      <c r="D4373" s="184"/>
    </row>
    <row r="4374" spans="4:4">
      <c r="D4374" s="184"/>
    </row>
    <row r="4375" spans="4:4">
      <c r="D4375" s="184"/>
    </row>
    <row r="4376" spans="4:4">
      <c r="D4376" s="184"/>
    </row>
    <row r="4377" spans="4:4">
      <c r="D4377" s="184"/>
    </row>
    <row r="4378" spans="4:4">
      <c r="D4378" s="184"/>
    </row>
    <row r="4379" spans="4:4">
      <c r="D4379" s="184"/>
    </row>
    <row r="4380" spans="4:4">
      <c r="D4380" s="184"/>
    </row>
    <row r="4381" spans="4:4">
      <c r="D4381" s="184"/>
    </row>
    <row r="4382" spans="4:4">
      <c r="D4382" s="184"/>
    </row>
    <row r="4383" spans="4:4">
      <c r="D4383" s="184"/>
    </row>
    <row r="4384" spans="4:4">
      <c r="D4384" s="184"/>
    </row>
    <row r="4385" spans="4:4">
      <c r="D4385" s="184"/>
    </row>
    <row r="4386" spans="4:4">
      <c r="D4386" s="184"/>
    </row>
    <row r="4387" spans="4:4">
      <c r="D4387" s="184"/>
    </row>
    <row r="4388" spans="4:4">
      <c r="D4388" s="184"/>
    </row>
    <row r="4389" spans="4:4">
      <c r="D4389" s="184"/>
    </row>
    <row r="4390" spans="4:4">
      <c r="D4390" s="184"/>
    </row>
    <row r="4391" spans="4:4">
      <c r="D4391" s="184"/>
    </row>
    <row r="4392" spans="4:4">
      <c r="D4392" s="184"/>
    </row>
    <row r="4393" spans="4:4">
      <c r="D4393" s="184"/>
    </row>
    <row r="4394" spans="4:4">
      <c r="D4394" s="184"/>
    </row>
    <row r="4395" spans="4:4">
      <c r="D4395" s="184"/>
    </row>
    <row r="4396" spans="4:4">
      <c r="D4396" s="184"/>
    </row>
    <row r="4397" spans="4:4">
      <c r="D4397" s="184"/>
    </row>
    <row r="4398" spans="4:4">
      <c r="D4398" s="184"/>
    </row>
    <row r="4399" spans="4:4">
      <c r="D4399" s="184"/>
    </row>
    <row r="4400" spans="4:4">
      <c r="D4400" s="184"/>
    </row>
    <row r="4401" spans="4:4">
      <c r="D4401" s="184"/>
    </row>
    <row r="4402" spans="4:4">
      <c r="D4402" s="184"/>
    </row>
    <row r="4403" spans="4:4">
      <c r="D4403" s="184"/>
    </row>
    <row r="4404" spans="4:4">
      <c r="D4404" s="184"/>
    </row>
    <row r="4405" spans="4:4">
      <c r="D4405" s="184"/>
    </row>
    <row r="4406" spans="4:4">
      <c r="D4406" s="184"/>
    </row>
    <row r="4407" spans="4:4">
      <c r="D4407" s="184"/>
    </row>
    <row r="4408" spans="4:4">
      <c r="D4408" s="184"/>
    </row>
    <row r="4409" spans="4:4">
      <c r="D4409" s="184"/>
    </row>
    <row r="4410" spans="4:4">
      <c r="D4410" s="184"/>
    </row>
    <row r="4411" spans="4:4">
      <c r="D4411" s="184"/>
    </row>
    <row r="4412" spans="4:4">
      <c r="D4412" s="184"/>
    </row>
    <row r="4413" spans="4:4">
      <c r="D4413" s="184"/>
    </row>
    <row r="4414" spans="4:4">
      <c r="D4414" s="184"/>
    </row>
    <row r="4415" spans="4:4">
      <c r="D4415" s="184"/>
    </row>
    <row r="4416" spans="4:4">
      <c r="D4416" s="184"/>
    </row>
    <row r="4417" spans="4:4">
      <c r="D4417" s="184"/>
    </row>
    <row r="4418" spans="4:4">
      <c r="D4418" s="184"/>
    </row>
    <row r="4419" spans="4:4">
      <c r="D4419" s="184"/>
    </row>
    <row r="4420" spans="4:4">
      <c r="D4420" s="184"/>
    </row>
    <row r="4421" spans="4:4">
      <c r="D4421" s="184"/>
    </row>
    <row r="4422" spans="4:4">
      <c r="D4422" s="184"/>
    </row>
    <row r="4423" spans="4:4">
      <c r="D4423" s="184"/>
    </row>
    <row r="4424" spans="4:4">
      <c r="D4424" s="184"/>
    </row>
    <row r="4425" spans="4:4">
      <c r="D4425" s="184"/>
    </row>
    <row r="4426" spans="4:4">
      <c r="D4426" s="184"/>
    </row>
    <row r="4427" spans="4:4">
      <c r="D4427" s="184"/>
    </row>
    <row r="4428" spans="4:4">
      <c r="D4428" s="184"/>
    </row>
    <row r="4429" spans="4:4">
      <c r="D4429" s="184"/>
    </row>
    <row r="4430" spans="4:4">
      <c r="D4430" s="184"/>
    </row>
    <row r="4431" spans="4:4">
      <c r="D4431" s="184"/>
    </row>
    <row r="4432" spans="4:4">
      <c r="D4432" s="184"/>
    </row>
    <row r="4433" spans="4:4">
      <c r="D4433" s="184"/>
    </row>
    <row r="4434" spans="4:4">
      <c r="D4434" s="184"/>
    </row>
    <row r="4435" spans="4:4">
      <c r="D4435" s="184"/>
    </row>
    <row r="4436" spans="4:4">
      <c r="D4436" s="184"/>
    </row>
    <row r="4437" spans="4:4">
      <c r="D4437" s="184"/>
    </row>
    <row r="4438" spans="4:4">
      <c r="D4438" s="184"/>
    </row>
    <row r="4439" spans="4:4">
      <c r="D4439" s="184"/>
    </row>
    <row r="4440" spans="4:4">
      <c r="D4440" s="184"/>
    </row>
    <row r="4441" spans="4:4">
      <c r="D4441" s="184"/>
    </row>
    <row r="4442" spans="4:4">
      <c r="D4442" s="184"/>
    </row>
    <row r="4443" spans="4:4">
      <c r="D4443" s="184"/>
    </row>
    <row r="4444" spans="4:4">
      <c r="D4444" s="184"/>
    </row>
    <row r="4445" spans="4:4">
      <c r="D4445" s="184"/>
    </row>
    <row r="4446" spans="4:4">
      <c r="D4446" s="184"/>
    </row>
    <row r="4447" spans="4:4">
      <c r="D4447" s="184"/>
    </row>
    <row r="4448" spans="4:4">
      <c r="D4448" s="184"/>
    </row>
    <row r="4449" spans="4:4">
      <c r="D4449" s="184"/>
    </row>
    <row r="4450" spans="4:4">
      <c r="D4450" s="184"/>
    </row>
    <row r="4451" spans="4:4">
      <c r="D4451" s="184"/>
    </row>
    <row r="4452" spans="4:4">
      <c r="D4452" s="184"/>
    </row>
    <row r="4453" spans="4:4">
      <c r="D4453" s="184"/>
    </row>
    <row r="4454" spans="4:4">
      <c r="D4454" s="184"/>
    </row>
    <row r="4455" spans="4:4">
      <c r="D4455" s="184"/>
    </row>
    <row r="4456" spans="4:4">
      <c r="D4456" s="184"/>
    </row>
    <row r="4457" spans="4:4">
      <c r="D4457" s="184"/>
    </row>
    <row r="4458" spans="4:4">
      <c r="D4458" s="184"/>
    </row>
    <row r="4459" spans="4:4">
      <c r="D4459" s="184"/>
    </row>
    <row r="4460" spans="4:4">
      <c r="D4460" s="184"/>
    </row>
    <row r="4461" spans="4:4">
      <c r="D4461" s="184"/>
    </row>
    <row r="4462" spans="4:4">
      <c r="D4462" s="184"/>
    </row>
    <row r="4463" spans="4:4">
      <c r="D4463" s="184"/>
    </row>
    <row r="4464" spans="4:4">
      <c r="D4464" s="184"/>
    </row>
    <row r="4465" spans="4:4">
      <c r="D4465" s="184"/>
    </row>
    <row r="4466" spans="4:4">
      <c r="D4466" s="184"/>
    </row>
    <row r="4467" spans="4:4">
      <c r="D4467" s="184"/>
    </row>
    <row r="4468" spans="4:4">
      <c r="D4468" s="184"/>
    </row>
    <row r="4469" spans="4:4">
      <c r="D4469" s="184"/>
    </row>
    <row r="4470" spans="4:4">
      <c r="D4470" s="184"/>
    </row>
    <row r="4471" spans="4:4">
      <c r="D4471" s="184"/>
    </row>
    <row r="4472" spans="4:4">
      <c r="D4472" s="184"/>
    </row>
    <row r="4473" spans="4:4">
      <c r="D4473" s="184"/>
    </row>
    <row r="4474" spans="4:4">
      <c r="D4474" s="184"/>
    </row>
    <row r="4475" spans="4:4">
      <c r="D4475" s="184"/>
    </row>
    <row r="4476" spans="4:4">
      <c r="D4476" s="184"/>
    </row>
    <row r="4477" spans="4:4">
      <c r="D4477" s="184"/>
    </row>
    <row r="4478" spans="4:4">
      <c r="D4478" s="184"/>
    </row>
    <row r="4479" spans="4:4">
      <c r="D4479" s="184"/>
    </row>
    <row r="4480" spans="4:4">
      <c r="D4480" s="184"/>
    </row>
    <row r="4481" spans="4:4">
      <c r="D4481" s="184"/>
    </row>
    <row r="4482" spans="4:4">
      <c r="D4482" s="184"/>
    </row>
    <row r="4483" spans="4:4">
      <c r="D4483" s="184"/>
    </row>
    <row r="4484" spans="4:4">
      <c r="D4484" s="184"/>
    </row>
    <row r="4485" spans="4:4">
      <c r="D4485" s="184"/>
    </row>
    <row r="4486" spans="4:4">
      <c r="D4486" s="184"/>
    </row>
    <row r="4487" spans="4:4">
      <c r="D4487" s="184"/>
    </row>
    <row r="4488" spans="4:4">
      <c r="D4488" s="184"/>
    </row>
    <row r="4489" spans="4:4">
      <c r="D4489" s="184"/>
    </row>
    <row r="4490" spans="4:4">
      <c r="D4490" s="184"/>
    </row>
    <row r="4491" spans="4:4">
      <c r="D4491" s="184"/>
    </row>
    <row r="4492" spans="4:4">
      <c r="D4492" s="184"/>
    </row>
    <row r="4493" spans="4:4">
      <c r="D4493" s="184"/>
    </row>
    <row r="4494" spans="4:4">
      <c r="D4494" s="184"/>
    </row>
    <row r="4495" spans="4:4">
      <c r="D4495" s="184"/>
    </row>
    <row r="4496" spans="4:4">
      <c r="D4496" s="184"/>
    </row>
    <row r="4497" spans="4:4">
      <c r="D4497" s="184"/>
    </row>
    <row r="4498" spans="4:4">
      <c r="D4498" s="184"/>
    </row>
    <row r="4499" spans="4:4">
      <c r="D4499" s="184"/>
    </row>
    <row r="4500" spans="4:4">
      <c r="D4500" s="184"/>
    </row>
    <row r="4501" spans="4:4">
      <c r="D4501" s="184"/>
    </row>
    <row r="4502" spans="4:4">
      <c r="D4502" s="184"/>
    </row>
    <row r="4503" spans="4:4">
      <c r="D4503" s="184"/>
    </row>
    <row r="4504" spans="4:4">
      <c r="D4504" s="184"/>
    </row>
    <row r="4505" spans="4:4">
      <c r="D4505" s="184"/>
    </row>
    <row r="4506" spans="4:4">
      <c r="D4506" s="184"/>
    </row>
    <row r="4507" spans="4:4">
      <c r="D4507" s="184"/>
    </row>
    <row r="4508" spans="4:4">
      <c r="D4508" s="184"/>
    </row>
    <row r="4509" spans="4:4">
      <c r="D4509" s="184"/>
    </row>
    <row r="4510" spans="4:4">
      <c r="D4510" s="184"/>
    </row>
    <row r="4511" spans="4:4">
      <c r="D4511" s="184"/>
    </row>
    <row r="4512" spans="4:4">
      <c r="D4512" s="184"/>
    </row>
    <row r="4513" spans="4:4">
      <c r="D4513" s="184"/>
    </row>
    <row r="4514" spans="4:4">
      <c r="D4514" s="184"/>
    </row>
    <row r="4515" spans="4:4">
      <c r="D4515" s="184"/>
    </row>
    <row r="4516" spans="4:4">
      <c r="D4516" s="184"/>
    </row>
    <row r="4517" spans="4:4">
      <c r="D4517" s="184"/>
    </row>
    <row r="4518" spans="4:4">
      <c r="D4518" s="184"/>
    </row>
    <row r="4519" spans="4:4">
      <c r="D4519" s="184"/>
    </row>
    <row r="4520" spans="4:4">
      <c r="D4520" s="184"/>
    </row>
    <row r="4521" spans="4:4">
      <c r="D4521" s="184"/>
    </row>
    <row r="4522" spans="4:4">
      <c r="D4522" s="184"/>
    </row>
    <row r="4523" spans="4:4">
      <c r="D4523" s="184"/>
    </row>
    <row r="4524" spans="4:4">
      <c r="D4524" s="184"/>
    </row>
    <row r="4525" spans="4:4">
      <c r="D4525" s="184"/>
    </row>
    <row r="4526" spans="4:4">
      <c r="D4526" s="184"/>
    </row>
    <row r="4527" spans="4:4">
      <c r="D4527" s="184"/>
    </row>
    <row r="4528" spans="4:4">
      <c r="D4528" s="184"/>
    </row>
    <row r="4529" spans="4:4">
      <c r="D4529" s="184"/>
    </row>
    <row r="4530" spans="4:4">
      <c r="D4530" s="184"/>
    </row>
    <row r="4531" spans="4:4">
      <c r="D4531" s="184"/>
    </row>
    <row r="4532" spans="4:4">
      <c r="D4532" s="184"/>
    </row>
    <row r="4533" spans="4:4">
      <c r="D4533" s="184"/>
    </row>
    <row r="4534" spans="4:4">
      <c r="D4534" s="184"/>
    </row>
    <row r="4535" spans="4:4">
      <c r="D4535" s="184"/>
    </row>
    <row r="4536" spans="4:4">
      <c r="D4536" s="184"/>
    </row>
    <row r="4537" spans="4:4">
      <c r="D4537" s="184"/>
    </row>
    <row r="4538" spans="4:4">
      <c r="D4538" s="184"/>
    </row>
    <row r="4539" spans="4:4">
      <c r="D4539" s="184"/>
    </row>
    <row r="4540" spans="4:4">
      <c r="D4540" s="184"/>
    </row>
    <row r="4541" spans="4:4">
      <c r="D4541" s="184"/>
    </row>
    <row r="4542" spans="4:4">
      <c r="D4542" s="184"/>
    </row>
    <row r="4543" spans="4:4">
      <c r="D4543" s="184"/>
    </row>
    <row r="4544" spans="4:4">
      <c r="D4544" s="184"/>
    </row>
    <row r="4545" spans="4:4">
      <c r="D4545" s="184"/>
    </row>
    <row r="4546" spans="4:4">
      <c r="D4546" s="184"/>
    </row>
    <row r="4547" spans="4:4">
      <c r="D4547" s="184"/>
    </row>
    <row r="4548" spans="4:4">
      <c r="D4548" s="184"/>
    </row>
    <row r="4549" spans="4:4">
      <c r="D4549" s="184"/>
    </row>
    <row r="4550" spans="4:4">
      <c r="D4550" s="184"/>
    </row>
    <row r="4551" spans="4:4">
      <c r="D4551" s="184"/>
    </row>
    <row r="4552" spans="4:4">
      <c r="D4552" s="184"/>
    </row>
    <row r="4553" spans="4:4">
      <c r="D4553" s="184"/>
    </row>
    <row r="4554" spans="4:4">
      <c r="D4554" s="184"/>
    </row>
    <row r="4555" spans="4:4">
      <c r="D4555" s="184"/>
    </row>
    <row r="4556" spans="4:4">
      <c r="D4556" s="184"/>
    </row>
    <row r="4557" spans="4:4">
      <c r="D4557" s="184"/>
    </row>
    <row r="4558" spans="4:4">
      <c r="D4558" s="184"/>
    </row>
    <row r="4559" spans="4:4">
      <c r="D4559" s="184"/>
    </row>
    <row r="4560" spans="4:4">
      <c r="D4560" s="184"/>
    </row>
    <row r="4561" spans="4:4">
      <c r="D4561" s="184"/>
    </row>
    <row r="4562" spans="4:4">
      <c r="D4562" s="184"/>
    </row>
    <row r="4563" spans="4:4">
      <c r="D4563" s="184"/>
    </row>
    <row r="4564" spans="4:4">
      <c r="D4564" s="184"/>
    </row>
    <row r="4565" spans="4:4">
      <c r="D4565" s="184"/>
    </row>
    <row r="4566" spans="4:4">
      <c r="D4566" s="184"/>
    </row>
    <row r="4567" spans="4:4">
      <c r="D4567" s="184"/>
    </row>
    <row r="4568" spans="4:4">
      <c r="D4568" s="184"/>
    </row>
    <row r="4569" spans="4:4">
      <c r="D4569" s="184"/>
    </row>
    <row r="4570" spans="4:4">
      <c r="D4570" s="184"/>
    </row>
    <row r="4571" spans="4:4">
      <c r="D4571" s="184"/>
    </row>
    <row r="4572" spans="4:4">
      <c r="D4572" s="184"/>
    </row>
    <row r="4573" spans="4:4">
      <c r="D4573" s="184"/>
    </row>
    <row r="4574" spans="4:4">
      <c r="D4574" s="184"/>
    </row>
    <row r="4575" spans="4:4">
      <c r="D4575" s="184"/>
    </row>
    <row r="4576" spans="4:4">
      <c r="D4576" s="184"/>
    </row>
    <row r="4577" spans="4:4">
      <c r="D4577" s="184"/>
    </row>
    <row r="4578" spans="4:4">
      <c r="D4578" s="184"/>
    </row>
    <row r="4579" spans="4:4">
      <c r="D4579" s="184"/>
    </row>
    <row r="4580" spans="4:4">
      <c r="D4580" s="184"/>
    </row>
    <row r="4581" spans="4:4">
      <c r="D4581" s="184"/>
    </row>
    <row r="4582" spans="4:4">
      <c r="D4582" s="184"/>
    </row>
    <row r="4583" spans="4:4">
      <c r="D4583" s="184"/>
    </row>
    <row r="4584" spans="4:4">
      <c r="D4584" s="184"/>
    </row>
    <row r="4585" spans="4:4">
      <c r="D4585" s="184"/>
    </row>
    <row r="4586" spans="4:4">
      <c r="D4586" s="184"/>
    </row>
    <row r="4587" spans="4:4">
      <c r="D4587" s="184"/>
    </row>
    <row r="4588" spans="4:4">
      <c r="D4588" s="184"/>
    </row>
    <row r="4589" spans="4:4">
      <c r="D4589" s="184"/>
    </row>
    <row r="4590" spans="4:4">
      <c r="D4590" s="184"/>
    </row>
    <row r="4591" spans="4:4">
      <c r="D4591" s="184"/>
    </row>
    <row r="4592" spans="4:4">
      <c r="D4592" s="184"/>
    </row>
    <row r="4593" spans="4:4">
      <c r="D4593" s="184"/>
    </row>
    <row r="4594" spans="4:4">
      <c r="D4594" s="184"/>
    </row>
    <row r="4595" spans="4:4">
      <c r="D4595" s="184"/>
    </row>
    <row r="4596" spans="4:4">
      <c r="D4596" s="184"/>
    </row>
    <row r="4597" spans="4:4">
      <c r="D4597" s="184"/>
    </row>
    <row r="4598" spans="4:4">
      <c r="D4598" s="184"/>
    </row>
    <row r="4599" spans="4:4">
      <c r="D4599" s="184"/>
    </row>
    <row r="4600" spans="4:4">
      <c r="D4600" s="184"/>
    </row>
    <row r="4601" spans="4:4">
      <c r="D4601" s="184"/>
    </row>
    <row r="4602" spans="4:4">
      <c r="D4602" s="184"/>
    </row>
    <row r="4603" spans="4:4">
      <c r="D4603" s="184"/>
    </row>
    <row r="4604" spans="4:4">
      <c r="D4604" s="184"/>
    </row>
    <row r="4605" spans="4:4">
      <c r="D4605" s="184"/>
    </row>
    <row r="4606" spans="4:4">
      <c r="D4606" s="184"/>
    </row>
    <row r="4607" spans="4:4">
      <c r="D4607" s="184"/>
    </row>
    <row r="4608" spans="4:4">
      <c r="D4608" s="184"/>
    </row>
    <row r="4609" spans="4:4">
      <c r="D4609" s="184"/>
    </row>
    <row r="4610" spans="4:4">
      <c r="D4610" s="184"/>
    </row>
    <row r="4611" spans="4:4">
      <c r="D4611" s="184"/>
    </row>
    <row r="4612" spans="4:4">
      <c r="D4612" s="184"/>
    </row>
    <row r="4613" spans="4:4">
      <c r="D4613" s="184"/>
    </row>
    <row r="4614" spans="4:4">
      <c r="D4614" s="184"/>
    </row>
    <row r="4615" spans="4:4">
      <c r="D4615" s="184"/>
    </row>
    <row r="4616" spans="4:4">
      <c r="D4616" s="184"/>
    </row>
    <row r="4617" spans="4:4">
      <c r="D4617" s="184"/>
    </row>
    <row r="4618" spans="4:4">
      <c r="D4618" s="184"/>
    </row>
    <row r="4619" spans="4:4">
      <c r="D4619" s="184"/>
    </row>
    <row r="4620" spans="4:4">
      <c r="D4620" s="184"/>
    </row>
    <row r="4621" spans="4:4">
      <c r="D4621" s="184"/>
    </row>
    <row r="4622" spans="4:4">
      <c r="D4622" s="184"/>
    </row>
    <row r="4623" spans="4:4">
      <c r="D4623" s="184"/>
    </row>
    <row r="4624" spans="4:4">
      <c r="D4624" s="184"/>
    </row>
    <row r="4625" spans="4:4">
      <c r="D4625" s="184"/>
    </row>
    <row r="4626" spans="4:4">
      <c r="D4626" s="184"/>
    </row>
    <row r="4627" spans="4:4">
      <c r="D4627" s="184"/>
    </row>
    <row r="4628" spans="4:4">
      <c r="D4628" s="184"/>
    </row>
    <row r="4629" spans="4:4">
      <c r="D4629" s="184"/>
    </row>
    <row r="4630" spans="4:4">
      <c r="D4630" s="184"/>
    </row>
    <row r="4631" spans="4:4">
      <c r="D4631" s="184"/>
    </row>
    <row r="4632" spans="4:4">
      <c r="D4632" s="184"/>
    </row>
    <row r="4633" spans="4:4">
      <c r="D4633" s="184"/>
    </row>
    <row r="4634" spans="4:4">
      <c r="D4634" s="184"/>
    </row>
    <row r="4635" spans="4:4">
      <c r="D4635" s="184"/>
    </row>
    <row r="4636" spans="4:4">
      <c r="D4636" s="184"/>
    </row>
    <row r="4637" spans="4:4">
      <c r="D4637" s="184"/>
    </row>
    <row r="4638" spans="4:4">
      <c r="D4638" s="184"/>
    </row>
    <row r="4639" spans="4:4">
      <c r="D4639" s="184"/>
    </row>
    <row r="4640" spans="4:4">
      <c r="D4640" s="184"/>
    </row>
    <row r="4641" spans="4:4">
      <c r="D4641" s="184"/>
    </row>
    <row r="4642" spans="4:4">
      <c r="D4642" s="184"/>
    </row>
    <row r="4643" spans="4:4">
      <c r="D4643" s="184"/>
    </row>
    <row r="4644" spans="4:4">
      <c r="D4644" s="184"/>
    </row>
    <row r="4645" spans="4:4">
      <c r="D4645" s="184"/>
    </row>
    <row r="4646" spans="4:4">
      <c r="D4646" s="184"/>
    </row>
    <row r="4647" spans="4:4">
      <c r="D4647" s="184"/>
    </row>
    <row r="4648" spans="4:4">
      <c r="D4648" s="184"/>
    </row>
    <row r="4649" spans="4:4">
      <c r="D4649" s="184"/>
    </row>
    <row r="4650" spans="4:4">
      <c r="D4650" s="184"/>
    </row>
    <row r="4651" spans="4:4">
      <c r="D4651" s="184"/>
    </row>
    <row r="4652" spans="4:4">
      <c r="D4652" s="184"/>
    </row>
    <row r="4653" spans="4:4">
      <c r="D4653" s="184"/>
    </row>
    <row r="4654" spans="4:4">
      <c r="D4654" s="184"/>
    </row>
    <row r="4655" spans="4:4">
      <c r="D4655" s="184"/>
    </row>
    <row r="4656" spans="4:4">
      <c r="D4656" s="184"/>
    </row>
    <row r="4657" spans="4:4">
      <c r="D4657" s="184"/>
    </row>
    <row r="4658" spans="4:4">
      <c r="D4658" s="184"/>
    </row>
    <row r="4659" spans="4:4">
      <c r="D4659" s="184"/>
    </row>
    <row r="4660" spans="4:4">
      <c r="D4660" s="184"/>
    </row>
    <row r="4661" spans="4:4">
      <c r="D4661" s="184"/>
    </row>
    <row r="4662" spans="4:4">
      <c r="D4662" s="184"/>
    </row>
    <row r="4663" spans="4:4">
      <c r="D4663" s="184"/>
    </row>
    <row r="4664" spans="4:4">
      <c r="D4664" s="184"/>
    </row>
    <row r="4665" spans="4:4">
      <c r="D4665" s="184"/>
    </row>
    <row r="4666" spans="4:4">
      <c r="D4666" s="184"/>
    </row>
    <row r="4667" spans="4:4">
      <c r="D4667" s="184"/>
    </row>
    <row r="4668" spans="4:4">
      <c r="D4668" s="184"/>
    </row>
    <row r="4669" spans="4:4">
      <c r="D4669" s="184"/>
    </row>
    <row r="4670" spans="4:4">
      <c r="D4670" s="184"/>
    </row>
    <row r="4671" spans="4:4">
      <c r="D4671" s="184"/>
    </row>
    <row r="4672" spans="4:4">
      <c r="D4672" s="184"/>
    </row>
    <row r="4673" spans="4:4">
      <c r="D4673" s="184"/>
    </row>
    <row r="4674" spans="4:4">
      <c r="D4674" s="184"/>
    </row>
    <row r="4675" spans="4:4">
      <c r="D4675" s="184"/>
    </row>
    <row r="4676" spans="4:4">
      <c r="D4676" s="184"/>
    </row>
    <row r="4677" spans="4:4">
      <c r="D4677" s="184"/>
    </row>
    <row r="4678" spans="4:4">
      <c r="D4678" s="184"/>
    </row>
    <row r="4679" spans="4:4">
      <c r="D4679" s="184"/>
    </row>
    <row r="4680" spans="4:4">
      <c r="D4680" s="184"/>
    </row>
    <row r="4681" spans="4:4">
      <c r="D4681" s="184"/>
    </row>
    <row r="4682" spans="4:4">
      <c r="D4682" s="184"/>
    </row>
    <row r="4683" spans="4:4">
      <c r="D4683" s="184"/>
    </row>
    <row r="4684" spans="4:4">
      <c r="D4684" s="184"/>
    </row>
    <row r="4685" spans="4:4">
      <c r="D4685" s="184"/>
    </row>
    <row r="4686" spans="4:4">
      <c r="D4686" s="184"/>
    </row>
    <row r="4687" spans="4:4">
      <c r="D4687" s="184"/>
    </row>
    <row r="4688" spans="4:4">
      <c r="D4688" s="184"/>
    </row>
    <row r="4689" spans="4:4">
      <c r="D4689" s="184"/>
    </row>
    <row r="4690" spans="4:4">
      <c r="D4690" s="184"/>
    </row>
    <row r="4691" spans="4:4">
      <c r="D4691" s="184"/>
    </row>
    <row r="4692" spans="4:4">
      <c r="D4692" s="184"/>
    </row>
    <row r="4693" spans="4:4">
      <c r="D4693" s="184"/>
    </row>
    <row r="4694" spans="4:4">
      <c r="D4694" s="184"/>
    </row>
    <row r="4695" spans="4:4">
      <c r="D4695" s="184"/>
    </row>
    <row r="4696" spans="4:4">
      <c r="D4696" s="184"/>
    </row>
    <row r="4697" spans="4:4">
      <c r="D4697" s="184"/>
    </row>
    <row r="4698" spans="4:4">
      <c r="D4698" s="184"/>
    </row>
    <row r="4699" spans="4:4">
      <c r="D4699" s="184"/>
    </row>
    <row r="4700" spans="4:4">
      <c r="D4700" s="184"/>
    </row>
    <row r="4701" spans="4:4">
      <c r="D4701" s="184"/>
    </row>
    <row r="4702" spans="4:4">
      <c r="D4702" s="184"/>
    </row>
    <row r="4703" spans="4:4">
      <c r="D4703" s="184"/>
    </row>
    <row r="4704" spans="4:4">
      <c r="D4704" s="184"/>
    </row>
    <row r="4705" spans="4:4">
      <c r="D4705" s="184"/>
    </row>
    <row r="4706" spans="4:4">
      <c r="D4706" s="184"/>
    </row>
    <row r="4707" spans="4:4">
      <c r="D4707" s="184"/>
    </row>
    <row r="4708" spans="4:4">
      <c r="D4708" s="184"/>
    </row>
    <row r="4709" spans="4:4">
      <c r="D4709" s="184"/>
    </row>
    <row r="4710" spans="4:4">
      <c r="D4710" s="184"/>
    </row>
    <row r="4711" spans="4:4">
      <c r="D4711" s="184"/>
    </row>
    <row r="4712" spans="4:4">
      <c r="D4712" s="184"/>
    </row>
    <row r="4713" spans="4:4">
      <c r="D4713" s="184"/>
    </row>
    <row r="4714" spans="4:4">
      <c r="D4714" s="184"/>
    </row>
    <row r="4715" spans="4:4">
      <c r="D4715" s="184"/>
    </row>
    <row r="4716" spans="4:4">
      <c r="D4716" s="184"/>
    </row>
    <row r="4717" spans="4:4">
      <c r="D4717" s="184"/>
    </row>
    <row r="4718" spans="4:4">
      <c r="D4718" s="184"/>
    </row>
    <row r="4719" spans="4:4">
      <c r="D4719" s="184"/>
    </row>
    <row r="4720" spans="4:4">
      <c r="D4720" s="184"/>
    </row>
    <row r="4721" spans="4:4">
      <c r="D4721" s="184"/>
    </row>
    <row r="4722" spans="4:4">
      <c r="D4722" s="184"/>
    </row>
    <row r="4723" spans="4:4">
      <c r="D4723" s="184"/>
    </row>
    <row r="4724" spans="4:4">
      <c r="D4724" s="184"/>
    </row>
    <row r="4725" spans="4:4">
      <c r="D4725" s="184"/>
    </row>
    <row r="4726" spans="4:4">
      <c r="D4726" s="184"/>
    </row>
    <row r="4727" spans="4:4">
      <c r="D4727" s="184"/>
    </row>
    <row r="4728" spans="4:4">
      <c r="D4728" s="184"/>
    </row>
    <row r="4729" spans="4:4">
      <c r="D4729" s="184"/>
    </row>
    <row r="4730" spans="4:4">
      <c r="D4730" s="184"/>
    </row>
    <row r="4731" spans="4:4">
      <c r="D4731" s="184"/>
    </row>
    <row r="4732" spans="4:4">
      <c r="D4732" s="184"/>
    </row>
    <row r="4733" spans="4:4">
      <c r="D4733" s="184"/>
    </row>
    <row r="4734" spans="4:4">
      <c r="D4734" s="184"/>
    </row>
    <row r="4735" spans="4:4">
      <c r="D4735" s="184"/>
    </row>
    <row r="4736" spans="4:4">
      <c r="D4736" s="184"/>
    </row>
    <row r="4737" spans="4:4">
      <c r="D4737" s="184"/>
    </row>
    <row r="4738" spans="4:4">
      <c r="D4738" s="184"/>
    </row>
    <row r="4739" spans="4:4">
      <c r="D4739" s="184"/>
    </row>
    <row r="4740" spans="4:4">
      <c r="D4740" s="184"/>
    </row>
    <row r="4741" spans="4:4">
      <c r="D4741" s="184"/>
    </row>
    <row r="4742" spans="4:4">
      <c r="D4742" s="184"/>
    </row>
    <row r="4743" spans="4:4">
      <c r="D4743" s="184"/>
    </row>
    <row r="4744" spans="4:4">
      <c r="D4744" s="184"/>
    </row>
    <row r="4745" spans="4:4">
      <c r="D4745" s="184"/>
    </row>
    <row r="4746" spans="4:4">
      <c r="D4746" s="184"/>
    </row>
    <row r="4747" spans="4:4">
      <c r="D4747" s="184"/>
    </row>
    <row r="4748" spans="4:4">
      <c r="D4748" s="184"/>
    </row>
    <row r="4749" spans="4:4">
      <c r="D4749" s="184"/>
    </row>
    <row r="4750" spans="4:4">
      <c r="D4750" s="184"/>
    </row>
    <row r="4751" spans="4:4">
      <c r="D4751" s="184"/>
    </row>
    <row r="4752" spans="4:4">
      <c r="D4752" s="184"/>
    </row>
    <row r="4753" spans="4:4">
      <c r="D4753" s="184"/>
    </row>
    <row r="4754" spans="4:4">
      <c r="D4754" s="184"/>
    </row>
    <row r="4755" spans="4:4">
      <c r="D4755" s="184"/>
    </row>
    <row r="4756" spans="4:4">
      <c r="D4756" s="184"/>
    </row>
    <row r="4757" spans="4:4">
      <c r="D4757" s="184"/>
    </row>
    <row r="4758" spans="4:4">
      <c r="D4758" s="184"/>
    </row>
    <row r="4759" spans="4:4">
      <c r="D4759" s="184"/>
    </row>
    <row r="4760" spans="4:4">
      <c r="D4760" s="184"/>
    </row>
    <row r="4761" spans="4:4">
      <c r="D4761" s="184"/>
    </row>
    <row r="4762" spans="4:4">
      <c r="D4762" s="184"/>
    </row>
    <row r="4763" spans="4:4">
      <c r="D4763" s="184"/>
    </row>
    <row r="4764" spans="4:4">
      <c r="D4764" s="184"/>
    </row>
    <row r="4765" spans="4:4">
      <c r="D4765" s="184"/>
    </row>
    <row r="4766" spans="4:4">
      <c r="D4766" s="184"/>
    </row>
    <row r="4767" spans="4:4">
      <c r="D4767" s="184"/>
    </row>
    <row r="4768" spans="4:4">
      <c r="D4768" s="184"/>
    </row>
    <row r="4769" spans="4:4">
      <c r="D4769" s="184"/>
    </row>
    <row r="4770" spans="4:4">
      <c r="D4770" s="184"/>
    </row>
    <row r="4771" spans="4:4">
      <c r="D4771" s="184"/>
    </row>
    <row r="4772" spans="4:4">
      <c r="D4772" s="184"/>
    </row>
    <row r="4773" spans="4:4">
      <c r="D4773" s="184"/>
    </row>
    <row r="4774" spans="4:4">
      <c r="D4774" s="184"/>
    </row>
    <row r="4775" spans="4:4">
      <c r="D4775" s="184"/>
    </row>
    <row r="4776" spans="4:4">
      <c r="D4776" s="184"/>
    </row>
    <row r="4777" spans="4:4">
      <c r="D4777" s="184"/>
    </row>
    <row r="4778" spans="4:4">
      <c r="D4778" s="184"/>
    </row>
    <row r="4779" spans="4:4">
      <c r="D4779" s="184"/>
    </row>
    <row r="4780" spans="4:4">
      <c r="D4780" s="184"/>
    </row>
    <row r="4781" spans="4:4">
      <c r="D4781" s="184"/>
    </row>
    <row r="4782" spans="4:4">
      <c r="D4782" s="184"/>
    </row>
    <row r="4783" spans="4:4">
      <c r="D4783" s="184"/>
    </row>
    <row r="4784" spans="4:4">
      <c r="D4784" s="184"/>
    </row>
    <row r="4785" spans="4:4">
      <c r="D4785" s="184"/>
    </row>
    <row r="4786" spans="4:4">
      <c r="D4786" s="184"/>
    </row>
    <row r="4787" spans="4:4">
      <c r="D4787" s="184"/>
    </row>
    <row r="4788" spans="4:4">
      <c r="D4788" s="184"/>
    </row>
    <row r="4789" spans="4:4">
      <c r="D4789" s="184"/>
    </row>
    <row r="4790" spans="4:4">
      <c r="D4790" s="184"/>
    </row>
    <row r="4791" spans="4:4">
      <c r="D4791" s="184"/>
    </row>
    <row r="4792" spans="4:4">
      <c r="D4792" s="184"/>
    </row>
    <row r="4793" spans="4:4">
      <c r="D4793" s="184"/>
    </row>
    <row r="4794" spans="4:4">
      <c r="D4794" s="184"/>
    </row>
    <row r="4795" spans="4:4">
      <c r="D4795" s="184"/>
    </row>
    <row r="4796" spans="4:4">
      <c r="D4796" s="184"/>
    </row>
    <row r="4797" spans="4:4">
      <c r="D4797" s="184"/>
    </row>
    <row r="4798" spans="4:4">
      <c r="D4798" s="184"/>
    </row>
    <row r="4799" spans="4:4">
      <c r="D4799" s="184"/>
    </row>
    <row r="4800" spans="4:4">
      <c r="D4800" s="184"/>
    </row>
    <row r="4801" spans="4:4">
      <c r="D4801" s="184"/>
    </row>
    <row r="4802" spans="4:4">
      <c r="D4802" s="184"/>
    </row>
    <row r="4803" spans="4:4">
      <c r="D4803" s="184"/>
    </row>
    <row r="4804" spans="4:4">
      <c r="D4804" s="184"/>
    </row>
    <row r="4805" spans="4:4">
      <c r="D4805" s="184"/>
    </row>
    <row r="4806" spans="4:4">
      <c r="D4806" s="184"/>
    </row>
    <row r="4807" spans="4:4">
      <c r="D4807" s="184"/>
    </row>
    <row r="4808" spans="4:4">
      <c r="D4808" s="184"/>
    </row>
    <row r="4809" spans="4:4">
      <c r="D4809" s="184"/>
    </row>
    <row r="4810" spans="4:4">
      <c r="D4810" s="184"/>
    </row>
    <row r="4811" spans="4:4">
      <c r="D4811" s="184"/>
    </row>
    <row r="4812" spans="4:4">
      <c r="D4812" s="184"/>
    </row>
    <row r="4813" spans="4:4">
      <c r="D4813" s="184"/>
    </row>
    <row r="4814" spans="4:4">
      <c r="D4814" s="184"/>
    </row>
    <row r="4815" spans="4:4">
      <c r="D4815" s="184"/>
    </row>
    <row r="4816" spans="4:4">
      <c r="D4816" s="184"/>
    </row>
    <row r="4817" spans="4:4">
      <c r="D4817" s="184"/>
    </row>
    <row r="4818" spans="4:4">
      <c r="D4818" s="184"/>
    </row>
    <row r="4819" spans="4:4">
      <c r="D4819" s="184"/>
    </row>
    <row r="4820" spans="4:4">
      <c r="D4820" s="184"/>
    </row>
    <row r="4821" spans="4:4">
      <c r="D4821" s="184"/>
    </row>
    <row r="4822" spans="4:4">
      <c r="D4822" s="184"/>
    </row>
    <row r="4823" spans="4:4">
      <c r="D4823" s="184"/>
    </row>
    <row r="4824" spans="4:4">
      <c r="D4824" s="184"/>
    </row>
    <row r="4825" spans="4:4">
      <c r="D4825" s="184"/>
    </row>
    <row r="4826" spans="4:4">
      <c r="D4826" s="184"/>
    </row>
    <row r="4827" spans="4:4">
      <c r="D4827" s="184"/>
    </row>
    <row r="4828" spans="4:4">
      <c r="D4828" s="184"/>
    </row>
    <row r="4829" spans="4:4">
      <c r="D4829" s="184"/>
    </row>
    <row r="4830" spans="4:4">
      <c r="D4830" s="184"/>
    </row>
    <row r="4831" spans="4:4">
      <c r="D4831" s="184"/>
    </row>
    <row r="4832" spans="4:4">
      <c r="D4832" s="184"/>
    </row>
    <row r="4833" spans="4:4">
      <c r="D4833" s="184"/>
    </row>
    <row r="4834" spans="4:4">
      <c r="D4834" s="184"/>
    </row>
    <row r="4835" spans="4:4">
      <c r="D4835" s="184"/>
    </row>
    <row r="4836" spans="4:4">
      <c r="D4836" s="184"/>
    </row>
    <row r="4837" spans="4:4">
      <c r="D4837" s="184"/>
    </row>
    <row r="4838" spans="4:4">
      <c r="D4838" s="184"/>
    </row>
    <row r="4839" spans="4:4">
      <c r="D4839" s="184"/>
    </row>
    <row r="4840" spans="4:4">
      <c r="D4840" s="184"/>
    </row>
    <row r="4841" spans="4:4">
      <c r="D4841" s="184"/>
    </row>
    <row r="4842" spans="4:4">
      <c r="D4842" s="184"/>
    </row>
    <row r="4843" spans="4:4">
      <c r="D4843" s="184"/>
    </row>
    <row r="4844" spans="4:4">
      <c r="D4844" s="184"/>
    </row>
    <row r="4845" spans="4:4">
      <c r="D4845" s="184"/>
    </row>
    <row r="4846" spans="4:4">
      <c r="D4846" s="184"/>
    </row>
    <row r="4847" spans="4:4">
      <c r="D4847" s="184"/>
    </row>
    <row r="4848" spans="4:4">
      <c r="D4848" s="184"/>
    </row>
    <row r="4849" spans="4:4">
      <c r="D4849" s="184"/>
    </row>
    <row r="4850" spans="4:4">
      <c r="D4850" s="184"/>
    </row>
    <row r="4851" spans="4:4">
      <c r="D4851" s="184"/>
    </row>
    <row r="4852" spans="4:4">
      <c r="D4852" s="184"/>
    </row>
    <row r="4853" spans="4:4">
      <c r="D4853" s="184"/>
    </row>
    <row r="4854" spans="4:4">
      <c r="D4854" s="184"/>
    </row>
    <row r="4855" spans="4:4">
      <c r="D4855" s="184"/>
    </row>
    <row r="4856" spans="4:4">
      <c r="D4856" s="184"/>
    </row>
    <row r="4857" spans="4:4">
      <c r="D4857" s="184"/>
    </row>
    <row r="4858" spans="4:4">
      <c r="D4858" s="184"/>
    </row>
    <row r="4859" spans="4:4">
      <c r="D4859" s="184"/>
    </row>
    <row r="4860" spans="4:4">
      <c r="D4860" s="184"/>
    </row>
    <row r="4861" spans="4:4">
      <c r="D4861" s="184"/>
    </row>
    <row r="4862" spans="4:4">
      <c r="D4862" s="184"/>
    </row>
    <row r="4863" spans="4:4">
      <c r="D4863" s="184"/>
    </row>
    <row r="4864" spans="4:4">
      <c r="D4864" s="184"/>
    </row>
    <row r="4865" spans="4:4">
      <c r="D4865" s="184"/>
    </row>
    <row r="4866" spans="4:4">
      <c r="D4866" s="184"/>
    </row>
    <row r="4867" spans="4:4">
      <c r="D4867" s="184"/>
    </row>
    <row r="4868" spans="4:4">
      <c r="D4868" s="184"/>
    </row>
    <row r="4869" spans="4:4">
      <c r="D4869" s="184"/>
    </row>
    <row r="4870" spans="4:4">
      <c r="D4870" s="184"/>
    </row>
    <row r="4871" spans="4:4">
      <c r="D4871" s="184"/>
    </row>
    <row r="4872" spans="4:4">
      <c r="D4872" s="184"/>
    </row>
    <row r="4873" spans="4:4">
      <c r="D4873" s="184"/>
    </row>
    <row r="4874" spans="4:4">
      <c r="D4874" s="184"/>
    </row>
    <row r="4875" spans="4:4">
      <c r="D4875" s="184"/>
    </row>
    <row r="4876" spans="4:4">
      <c r="D4876" s="184"/>
    </row>
    <row r="4877" spans="4:4">
      <c r="D4877" s="184"/>
    </row>
    <row r="4878" spans="4:4">
      <c r="D4878" s="184"/>
    </row>
    <row r="4879" spans="4:4">
      <c r="D4879" s="184"/>
    </row>
    <row r="4880" spans="4:4">
      <c r="D4880" s="184"/>
    </row>
    <row r="4881" spans="4:4">
      <c r="D4881" s="184"/>
    </row>
    <row r="4882" spans="4:4">
      <c r="D4882" s="184"/>
    </row>
    <row r="4883" spans="4:4">
      <c r="D4883" s="184"/>
    </row>
    <row r="4884" spans="4:4">
      <c r="D4884" s="184"/>
    </row>
    <row r="4885" spans="4:4">
      <c r="D4885" s="184"/>
    </row>
    <row r="4886" spans="4:4">
      <c r="D4886" s="184"/>
    </row>
    <row r="4887" spans="4:4">
      <c r="D4887" s="184"/>
    </row>
    <row r="4888" spans="4:4">
      <c r="D4888" s="184"/>
    </row>
    <row r="4889" spans="4:4">
      <c r="D4889" s="184"/>
    </row>
    <row r="4890" spans="4:4">
      <c r="D4890" s="184"/>
    </row>
    <row r="4891" spans="4:4">
      <c r="D4891" s="184"/>
    </row>
    <row r="4892" spans="4:4">
      <c r="D4892" s="184"/>
    </row>
    <row r="4893" spans="4:4">
      <c r="D4893" s="184"/>
    </row>
    <row r="4894" spans="4:4">
      <c r="D4894" s="184"/>
    </row>
    <row r="4895" spans="4:4">
      <c r="D4895" s="184"/>
    </row>
    <row r="4896" spans="4:4">
      <c r="D4896" s="184"/>
    </row>
    <row r="4897" spans="4:4">
      <c r="D4897" s="184"/>
    </row>
    <row r="4898" spans="4:4">
      <c r="D4898" s="184"/>
    </row>
    <row r="4899" spans="4:4">
      <c r="D4899" s="184"/>
    </row>
    <row r="4900" spans="4:4">
      <c r="D4900" s="184"/>
    </row>
    <row r="4901" spans="4:4">
      <c r="D4901" s="184"/>
    </row>
    <row r="4902" spans="4:4">
      <c r="D4902" s="184"/>
    </row>
    <row r="4903" spans="4:4">
      <c r="D4903" s="184"/>
    </row>
    <row r="4904" spans="4:4">
      <c r="D4904" s="184"/>
    </row>
    <row r="4905" spans="4:4">
      <c r="D4905" s="184"/>
    </row>
    <row r="4906" spans="4:4">
      <c r="D4906" s="184"/>
    </row>
    <row r="4907" spans="4:4">
      <c r="D4907" s="184"/>
    </row>
    <row r="4908" spans="4:4">
      <c r="D4908" s="184"/>
    </row>
    <row r="4909" spans="4:4">
      <c r="D4909" s="184"/>
    </row>
    <row r="4910" spans="4:4">
      <c r="D4910" s="184"/>
    </row>
    <row r="4911" spans="4:4">
      <c r="D4911" s="184"/>
    </row>
    <row r="4912" spans="4:4">
      <c r="D4912" s="184"/>
    </row>
    <row r="4913" spans="4:4">
      <c r="D4913" s="184"/>
    </row>
    <row r="4914" spans="4:4">
      <c r="D4914" s="184"/>
    </row>
    <row r="4915" spans="4:4">
      <c r="D4915" s="184"/>
    </row>
    <row r="4916" spans="4:4">
      <c r="D4916" s="184"/>
    </row>
    <row r="4917" spans="4:4">
      <c r="D4917" s="184"/>
    </row>
    <row r="4918" spans="4:4">
      <c r="D4918" s="184"/>
    </row>
    <row r="4919" spans="4:4">
      <c r="D4919" s="184"/>
    </row>
    <row r="4920" spans="4:4">
      <c r="D4920" s="184"/>
    </row>
    <row r="4921" spans="4:4">
      <c r="D4921" s="184"/>
    </row>
    <row r="4922" spans="4:4">
      <c r="D4922" s="184"/>
    </row>
    <row r="4923" spans="4:4">
      <c r="D4923" s="184"/>
    </row>
    <row r="4924" spans="4:4">
      <c r="D4924" s="184"/>
    </row>
    <row r="4925" spans="4:4">
      <c r="D4925" s="184"/>
    </row>
    <row r="4926" spans="4:4">
      <c r="D4926" s="184"/>
    </row>
    <row r="4927" spans="4:4">
      <c r="D4927" s="184"/>
    </row>
    <row r="4928" spans="4:4">
      <c r="D4928" s="184"/>
    </row>
    <row r="4929" spans="4:4">
      <c r="D4929" s="184"/>
    </row>
    <row r="4930" spans="4:4">
      <c r="D4930" s="184"/>
    </row>
    <row r="4931" spans="4:4">
      <c r="D4931" s="184"/>
    </row>
    <row r="4932" spans="4:4">
      <c r="D4932" s="184"/>
    </row>
    <row r="4933" spans="4:4">
      <c r="D4933" s="184"/>
    </row>
    <row r="4934" spans="4:4">
      <c r="D4934" s="184"/>
    </row>
    <row r="4935" spans="4:4">
      <c r="D4935" s="184"/>
    </row>
    <row r="4936" spans="4:4">
      <c r="D4936" s="184"/>
    </row>
    <row r="4937" spans="4:4">
      <c r="D4937" s="184"/>
    </row>
    <row r="4938" spans="4:4">
      <c r="D4938" s="184"/>
    </row>
    <row r="4939" spans="4:4">
      <c r="D4939" s="184"/>
    </row>
    <row r="4940" spans="4:4">
      <c r="D4940" s="184"/>
    </row>
    <row r="4941" spans="4:4">
      <c r="D4941" s="184"/>
    </row>
    <row r="4942" spans="4:4">
      <c r="D4942" s="184"/>
    </row>
    <row r="4943" spans="4:4">
      <c r="D4943" s="184"/>
    </row>
    <row r="4944" spans="4:4">
      <c r="D4944" s="184"/>
    </row>
    <row r="4945" spans="4:4">
      <c r="D4945" s="184"/>
    </row>
    <row r="4946" spans="4:4">
      <c r="D4946" s="184"/>
    </row>
    <row r="4947" spans="4:4">
      <c r="D4947" s="184"/>
    </row>
    <row r="4948" spans="4:4">
      <c r="D4948" s="184"/>
    </row>
    <row r="4949" spans="4:4">
      <c r="D4949" s="184"/>
    </row>
    <row r="4950" spans="4:4">
      <c r="D4950" s="184"/>
    </row>
    <row r="4951" spans="4:4">
      <c r="D4951" s="184"/>
    </row>
    <row r="4952" spans="4:4">
      <c r="D4952" s="184"/>
    </row>
    <row r="4953" spans="4:4">
      <c r="D4953" s="184"/>
    </row>
    <row r="4954" spans="4:4">
      <c r="D4954" s="184"/>
    </row>
    <row r="4955" spans="4:4">
      <c r="D4955" s="184"/>
    </row>
    <row r="4956" spans="4:4">
      <c r="D4956" s="184"/>
    </row>
    <row r="4957" spans="4:4">
      <c r="D4957" s="184"/>
    </row>
    <row r="4958" spans="4:4">
      <c r="D4958" s="184"/>
    </row>
    <row r="4959" spans="4:4">
      <c r="D4959" s="184"/>
    </row>
    <row r="4960" spans="4:4">
      <c r="D4960" s="184"/>
    </row>
    <row r="4961" spans="4:4">
      <c r="D4961" s="184"/>
    </row>
    <row r="4962" spans="4:4">
      <c r="D4962" s="184"/>
    </row>
    <row r="4963" spans="4:4">
      <c r="D4963" s="184"/>
    </row>
    <row r="4964" spans="4:4">
      <c r="D4964" s="184"/>
    </row>
    <row r="4965" spans="4:4">
      <c r="D4965" s="184"/>
    </row>
    <row r="4966" spans="4:4">
      <c r="D4966" s="184"/>
    </row>
    <row r="4967" spans="4:4">
      <c r="D4967" s="184"/>
    </row>
    <row r="4968" spans="4:4">
      <c r="D4968" s="184"/>
    </row>
    <row r="4969" spans="4:4">
      <c r="D4969" s="184"/>
    </row>
    <row r="4970" spans="4:4">
      <c r="D4970" s="184"/>
    </row>
    <row r="4971" spans="4:4">
      <c r="D4971" s="184"/>
    </row>
    <row r="4972" spans="4:4">
      <c r="D4972" s="184"/>
    </row>
    <row r="4973" spans="4:4">
      <c r="D4973" s="184"/>
    </row>
    <row r="4974" spans="4:4">
      <c r="D4974" s="184"/>
    </row>
    <row r="4975" spans="4:4">
      <c r="D4975" s="184"/>
    </row>
    <row r="4976" spans="4:4">
      <c r="D4976" s="184"/>
    </row>
    <row r="4977" spans="4:4">
      <c r="D4977" s="184"/>
    </row>
    <row r="4978" spans="4:4">
      <c r="D4978" s="184"/>
    </row>
    <row r="4979" spans="4:4">
      <c r="D4979" s="184"/>
    </row>
    <row r="4980" spans="4:4">
      <c r="D4980" s="184"/>
    </row>
    <row r="4981" spans="4:4">
      <c r="D4981" s="184"/>
    </row>
    <row r="4982" spans="4:4">
      <c r="D4982" s="184"/>
    </row>
    <row r="4983" spans="4:4">
      <c r="D4983" s="184"/>
    </row>
    <row r="4984" spans="4:4">
      <c r="D4984" s="184"/>
    </row>
    <row r="4985" spans="4:4">
      <c r="D4985" s="184"/>
    </row>
    <row r="4986" spans="4:4">
      <c r="D4986" s="184"/>
    </row>
    <row r="4987" spans="4:4">
      <c r="D4987" s="184"/>
    </row>
    <row r="4988" spans="4:4">
      <c r="D4988" s="184"/>
    </row>
    <row r="4989" spans="4:4">
      <c r="D4989" s="184"/>
    </row>
    <row r="4990" spans="4:4">
      <c r="D4990" s="184"/>
    </row>
    <row r="4991" spans="4:4">
      <c r="D4991" s="184"/>
    </row>
    <row r="4992" spans="4:4">
      <c r="D4992" s="184"/>
    </row>
    <row r="4993" spans="4:4">
      <c r="D4993" s="184"/>
    </row>
    <row r="4994" spans="4:4">
      <c r="D4994" s="184"/>
    </row>
    <row r="4995" spans="4:4">
      <c r="D4995" s="184"/>
    </row>
    <row r="4996" spans="4:4">
      <c r="D4996" s="184"/>
    </row>
    <row r="4997" spans="4:4">
      <c r="D4997" s="184"/>
    </row>
  </sheetData>
  <sheetProtection algorithmName="SHA-512" hashValue="iXQURSiPrtTu/bofN/nP6rVFnC+4gbA2kGrycdkAJQv8MGMJO/3vdbUZDpmpxuRfPv+Xwg/0xwN8LHbHT4Ghxg==" saltValue="sjBJK65hAQePLwlbz3kxzg==" spinCount="100000" sheet="1" objects="1" scenarios="1" selectLockedCells="1"/>
  <mergeCells count="7">
    <mergeCell ref="A65:K76"/>
    <mergeCell ref="A1:G1"/>
    <mergeCell ref="C2:K2"/>
    <mergeCell ref="C3:K3"/>
    <mergeCell ref="C4:K4"/>
    <mergeCell ref="A62:F62"/>
    <mergeCell ref="A64:C64"/>
  </mergeCells>
  <pageMargins left="0.7" right="0.7" top="0.78740157499999996" bottom="0.78740157499999996"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126"/>
  <sheetViews>
    <sheetView showGridLines="0" topLeftCell="A119" workbookViewId="0">
      <selection activeCell="I125" sqref="I125"/>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97</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ht="12" customHeight="1">
      <c r="B8" s="16"/>
      <c r="D8" s="23" t="s">
        <v>153</v>
      </c>
      <c r="L8" s="16"/>
    </row>
    <row r="9" spans="2:46" s="1" customFormat="1" ht="16.5" customHeight="1">
      <c r="B9" s="28"/>
      <c r="E9" s="655" t="s">
        <v>406</v>
      </c>
      <c r="F9" s="654"/>
      <c r="G9" s="654"/>
      <c r="H9" s="654"/>
      <c r="L9" s="28"/>
    </row>
    <row r="10" spans="2:46" s="1" customFormat="1" ht="12" customHeight="1">
      <c r="B10" s="28"/>
      <c r="D10" s="23" t="s">
        <v>407</v>
      </c>
      <c r="L10" s="28"/>
    </row>
    <row r="11" spans="2:46" s="1" customFormat="1" ht="16.5" customHeight="1">
      <c r="B11" s="28"/>
      <c r="E11" s="614" t="s">
        <v>560</v>
      </c>
      <c r="F11" s="654"/>
      <c r="G11" s="654"/>
      <c r="H11" s="654"/>
      <c r="L11" s="28"/>
    </row>
    <row r="12" spans="2:46" s="1" customFormat="1">
      <c r="B12" s="28"/>
      <c r="L12" s="28"/>
    </row>
    <row r="13" spans="2:46" s="1" customFormat="1" ht="12" customHeight="1">
      <c r="B13" s="28"/>
      <c r="D13" s="23" t="s">
        <v>18</v>
      </c>
      <c r="F13" s="21" t="s">
        <v>1</v>
      </c>
      <c r="I13" s="23" t="s">
        <v>19</v>
      </c>
      <c r="J13" s="21" t="s">
        <v>1</v>
      </c>
      <c r="L13" s="28"/>
    </row>
    <row r="14" spans="2:46" s="1" customFormat="1" ht="12" customHeight="1">
      <c r="B14" s="28"/>
      <c r="D14" s="23" t="s">
        <v>20</v>
      </c>
      <c r="F14" s="21" t="s">
        <v>21</v>
      </c>
      <c r="I14" s="23" t="s">
        <v>22</v>
      </c>
      <c r="J14" s="48" t="str">
        <f>'Rekapitulace stavby'!AN8</f>
        <v>19. 12. 2025</v>
      </c>
      <c r="L14" s="28"/>
    </row>
    <row r="15" spans="2:46" s="1" customFormat="1" ht="10.7" customHeight="1">
      <c r="B15" s="28"/>
      <c r="L15" s="28"/>
    </row>
    <row r="16" spans="2:46" s="1" customFormat="1" ht="12" customHeight="1">
      <c r="B16" s="28"/>
      <c r="D16" s="23" t="s">
        <v>24</v>
      </c>
      <c r="I16" s="23" t="s">
        <v>25</v>
      </c>
      <c r="J16" s="21" t="s">
        <v>1</v>
      </c>
      <c r="L16" s="28"/>
    </row>
    <row r="17" spans="2:12" s="1" customFormat="1" ht="18" customHeight="1">
      <c r="B17" s="28"/>
      <c r="E17" s="21" t="s">
        <v>26</v>
      </c>
      <c r="I17" s="23" t="s">
        <v>27</v>
      </c>
      <c r="J17" s="21" t="s">
        <v>1</v>
      </c>
      <c r="L17" s="28"/>
    </row>
    <row r="18" spans="2:12" s="1" customFormat="1" ht="6.95" customHeight="1">
      <c r="B18" s="28"/>
      <c r="L18" s="28"/>
    </row>
    <row r="19" spans="2:12" s="1" customFormat="1" ht="12" customHeight="1">
      <c r="B19" s="28"/>
      <c r="D19" s="23" t="s">
        <v>28</v>
      </c>
      <c r="I19" s="23" t="s">
        <v>25</v>
      </c>
      <c r="J19" s="24" t="str">
        <f>'Rekapitulace stavby'!AN13</f>
        <v>Vyplň údaj</v>
      </c>
      <c r="L19" s="28"/>
    </row>
    <row r="20" spans="2:12" s="1" customFormat="1" ht="18" customHeight="1">
      <c r="B20" s="28"/>
      <c r="E20" s="657" t="str">
        <f>'Rekapitulace stavby'!E14</f>
        <v>Vyplň údaj</v>
      </c>
      <c r="F20" s="646"/>
      <c r="G20" s="646"/>
      <c r="H20" s="646"/>
      <c r="I20" s="23" t="s">
        <v>27</v>
      </c>
      <c r="J20" s="24" t="str">
        <f>'Rekapitulace stavby'!AN14</f>
        <v>Vyplň údaj</v>
      </c>
      <c r="L20" s="28"/>
    </row>
    <row r="21" spans="2:12" s="1" customFormat="1" ht="6.95" customHeight="1">
      <c r="B21" s="28"/>
      <c r="L21" s="28"/>
    </row>
    <row r="22" spans="2:12" s="1" customFormat="1" ht="12" customHeight="1">
      <c r="B22" s="28"/>
      <c r="D22" s="23" t="s">
        <v>30</v>
      </c>
      <c r="I22" s="23" t="s">
        <v>25</v>
      </c>
      <c r="J22" s="21" t="s">
        <v>1</v>
      </c>
      <c r="L22" s="28"/>
    </row>
    <row r="23" spans="2:12" s="1" customFormat="1" ht="18" customHeight="1">
      <c r="B23" s="28"/>
      <c r="E23" s="21" t="s">
        <v>31</v>
      </c>
      <c r="I23" s="23" t="s">
        <v>27</v>
      </c>
      <c r="J23" s="21" t="s">
        <v>1</v>
      </c>
      <c r="L23" s="28"/>
    </row>
    <row r="24" spans="2:12" s="1" customFormat="1" ht="6.95" customHeight="1">
      <c r="B24" s="28"/>
      <c r="L24" s="28"/>
    </row>
    <row r="25" spans="2:12" s="1" customFormat="1" ht="12" customHeight="1">
      <c r="B25" s="28"/>
      <c r="D25" s="23" t="s">
        <v>33</v>
      </c>
      <c r="I25" s="23" t="s">
        <v>25</v>
      </c>
      <c r="J25" s="21" t="s">
        <v>1</v>
      </c>
      <c r="L25" s="28"/>
    </row>
    <row r="26" spans="2:12" s="1" customFormat="1" ht="18" customHeight="1">
      <c r="B26" s="28"/>
      <c r="E26" s="21" t="s">
        <v>34</v>
      </c>
      <c r="I26" s="23" t="s">
        <v>27</v>
      </c>
      <c r="J26" s="21" t="s">
        <v>1</v>
      </c>
      <c r="L26" s="28"/>
    </row>
    <row r="27" spans="2:12" s="1" customFormat="1" ht="6.95" customHeight="1">
      <c r="B27" s="28"/>
      <c r="L27" s="28"/>
    </row>
    <row r="28" spans="2:12" s="1" customFormat="1" ht="12" customHeight="1">
      <c r="B28" s="28"/>
      <c r="D28" s="23" t="s">
        <v>35</v>
      </c>
      <c r="L28" s="28"/>
    </row>
    <row r="29" spans="2:12" s="7" customFormat="1" ht="16.5" customHeight="1">
      <c r="B29" s="90"/>
      <c r="E29" s="650" t="s">
        <v>1</v>
      </c>
      <c r="F29" s="650"/>
      <c r="G29" s="650"/>
      <c r="H29" s="650"/>
      <c r="L29" s="90"/>
    </row>
    <row r="30" spans="2:12" s="1" customFormat="1" ht="6.95" customHeight="1">
      <c r="B30" s="28"/>
      <c r="L30" s="28"/>
    </row>
    <row r="31" spans="2:12" s="1" customFormat="1" ht="6.95" customHeight="1">
      <c r="B31" s="28"/>
      <c r="D31" s="49"/>
      <c r="E31" s="49"/>
      <c r="F31" s="49"/>
      <c r="G31" s="49"/>
      <c r="H31" s="49"/>
      <c r="I31" s="49"/>
      <c r="J31" s="49"/>
      <c r="K31" s="49"/>
      <c r="L31" s="28"/>
    </row>
    <row r="32" spans="2:12" s="1" customFormat="1" ht="25.35" customHeight="1">
      <c r="B32" s="28"/>
      <c r="D32" s="91" t="s">
        <v>37</v>
      </c>
      <c r="J32" s="62">
        <f>ROUND(J122, 2)</f>
        <v>0</v>
      </c>
      <c r="L32" s="28"/>
    </row>
    <row r="33" spans="2:12" s="1" customFormat="1" ht="6.95" customHeight="1">
      <c r="B33" s="28"/>
      <c r="D33" s="49"/>
      <c r="E33" s="49"/>
      <c r="F33" s="49"/>
      <c r="G33" s="49"/>
      <c r="H33" s="49"/>
      <c r="I33" s="49"/>
      <c r="J33" s="49"/>
      <c r="K33" s="49"/>
      <c r="L33" s="28"/>
    </row>
    <row r="34" spans="2:12" s="1" customFormat="1" ht="14.45" customHeight="1">
      <c r="B34" s="28"/>
      <c r="F34" s="31" t="s">
        <v>39</v>
      </c>
      <c r="I34" s="31" t="s">
        <v>38</v>
      </c>
      <c r="J34" s="31" t="s">
        <v>40</v>
      </c>
      <c r="L34" s="28"/>
    </row>
    <row r="35" spans="2:12" s="1" customFormat="1" ht="14.45" customHeight="1">
      <c r="B35" s="28"/>
      <c r="D35" s="51" t="s">
        <v>41</v>
      </c>
      <c r="E35" s="23" t="s">
        <v>42</v>
      </c>
      <c r="F35" s="82">
        <f>ROUND((SUM(BE122:BE125)),  2)</f>
        <v>0</v>
      </c>
      <c r="I35" s="92">
        <v>0.21</v>
      </c>
      <c r="J35" s="82">
        <f>ROUND(((SUM(BE122:BE125))*I35),  2)</f>
        <v>0</v>
      </c>
      <c r="L35" s="28"/>
    </row>
    <row r="36" spans="2:12" s="1" customFormat="1" ht="14.45" customHeight="1">
      <c r="B36" s="28"/>
      <c r="E36" s="23" t="s">
        <v>43</v>
      </c>
      <c r="F36" s="82">
        <f>ROUND((SUM(BF122:BF125)),  2)</f>
        <v>0</v>
      </c>
      <c r="I36" s="92">
        <v>0.12</v>
      </c>
      <c r="J36" s="82">
        <f>ROUND(((SUM(BF122:BF125))*I36),  2)</f>
        <v>0</v>
      </c>
      <c r="L36" s="28"/>
    </row>
    <row r="37" spans="2:12" s="1" customFormat="1" ht="14.45" hidden="1" customHeight="1">
      <c r="B37" s="28"/>
      <c r="E37" s="23" t="s">
        <v>44</v>
      </c>
      <c r="F37" s="82">
        <f>ROUND((SUM(BG122:BG125)),  2)</f>
        <v>0</v>
      </c>
      <c r="I37" s="92">
        <v>0.21</v>
      </c>
      <c r="J37" s="82">
        <f>0</f>
        <v>0</v>
      </c>
      <c r="L37" s="28"/>
    </row>
    <row r="38" spans="2:12" s="1" customFormat="1" ht="14.45" hidden="1" customHeight="1">
      <c r="B38" s="28"/>
      <c r="E38" s="23" t="s">
        <v>45</v>
      </c>
      <c r="F38" s="82">
        <f>ROUND((SUM(BH122:BH125)),  2)</f>
        <v>0</v>
      </c>
      <c r="I38" s="92">
        <v>0.12</v>
      </c>
      <c r="J38" s="82">
        <f>0</f>
        <v>0</v>
      </c>
      <c r="L38" s="28"/>
    </row>
    <row r="39" spans="2:12" s="1" customFormat="1" ht="14.45" hidden="1" customHeight="1">
      <c r="B39" s="28"/>
      <c r="E39" s="23" t="s">
        <v>46</v>
      </c>
      <c r="F39" s="82">
        <f>ROUND((SUM(BI122:BI125)),  2)</f>
        <v>0</v>
      </c>
      <c r="I39" s="92">
        <v>0</v>
      </c>
      <c r="J39" s="82">
        <f>0</f>
        <v>0</v>
      </c>
      <c r="L39" s="28"/>
    </row>
    <row r="40" spans="2:12" s="1" customFormat="1" ht="6.95" customHeight="1">
      <c r="B40" s="28"/>
      <c r="L40" s="28"/>
    </row>
    <row r="41" spans="2:12" s="1" customFormat="1" ht="25.35" customHeight="1">
      <c r="B41" s="28"/>
      <c r="C41" s="93"/>
      <c r="D41" s="94" t="s">
        <v>47</v>
      </c>
      <c r="E41" s="53"/>
      <c r="F41" s="53"/>
      <c r="G41" s="95" t="s">
        <v>48</v>
      </c>
      <c r="H41" s="96" t="s">
        <v>49</v>
      </c>
      <c r="I41" s="53"/>
      <c r="J41" s="97">
        <f>SUM(J32:J39)</f>
        <v>0</v>
      </c>
      <c r="K41" s="98"/>
      <c r="L41" s="28"/>
    </row>
    <row r="42" spans="2:12" s="1" customFormat="1" ht="14.45" customHeight="1">
      <c r="B42" s="28"/>
      <c r="L42" s="28"/>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12" s="1" customFormat="1" ht="6.95" customHeight="1">
      <c r="B81" s="42"/>
      <c r="C81" s="43"/>
      <c r="D81" s="43"/>
      <c r="E81" s="43"/>
      <c r="F81" s="43"/>
      <c r="G81" s="43"/>
      <c r="H81" s="43"/>
      <c r="I81" s="43"/>
      <c r="J81" s="43"/>
      <c r="K81" s="43"/>
      <c r="L81" s="28"/>
    </row>
    <row r="82" spans="2:12" s="1" customFormat="1" ht="24.95" customHeight="1">
      <c r="B82" s="28"/>
      <c r="C82" s="17" t="s">
        <v>155</v>
      </c>
      <c r="L82" s="28"/>
    </row>
    <row r="83" spans="2:12" s="1" customFormat="1" ht="6.95" customHeight="1">
      <c r="B83" s="28"/>
      <c r="L83" s="28"/>
    </row>
    <row r="84" spans="2:12" s="1" customFormat="1" ht="12" customHeight="1">
      <c r="B84" s="28"/>
      <c r="C84" s="23" t="s">
        <v>16</v>
      </c>
      <c r="L84" s="28"/>
    </row>
    <row r="85" spans="2:12" s="1" customFormat="1" ht="16.5" customHeight="1">
      <c r="B85" s="28"/>
      <c r="E85" s="655" t="str">
        <f>E7</f>
        <v>Rekonstrukce a modernizace fotbalového hřiště SK Union Břevnov</v>
      </c>
      <c r="F85" s="656"/>
      <c r="G85" s="656"/>
      <c r="H85" s="656"/>
      <c r="L85" s="28"/>
    </row>
    <row r="86" spans="2:12" ht="12" customHeight="1">
      <c r="B86" s="16"/>
      <c r="C86" s="23" t="s">
        <v>153</v>
      </c>
      <c r="L86" s="16"/>
    </row>
    <row r="87" spans="2:12" s="1" customFormat="1" ht="16.5" customHeight="1">
      <c r="B87" s="28"/>
      <c r="E87" s="655" t="s">
        <v>406</v>
      </c>
      <c r="F87" s="654"/>
      <c r="G87" s="654"/>
      <c r="H87" s="654"/>
      <c r="L87" s="28"/>
    </row>
    <row r="88" spans="2:12" s="1" customFormat="1" ht="12" customHeight="1">
      <c r="B88" s="28"/>
      <c r="C88" s="23" t="s">
        <v>407</v>
      </c>
      <c r="L88" s="28"/>
    </row>
    <row r="89" spans="2:12" s="1" customFormat="1" ht="16.5" customHeight="1">
      <c r="B89" s="28"/>
      <c r="E89" s="614" t="str">
        <f>E11</f>
        <v>SO-02.2 - Osvětlení hřiště</v>
      </c>
      <c r="F89" s="654"/>
      <c r="G89" s="654"/>
      <c r="H89" s="654"/>
      <c r="L89" s="28"/>
    </row>
    <row r="90" spans="2:12" s="1" customFormat="1" ht="6.95" customHeight="1">
      <c r="B90" s="28"/>
      <c r="L90" s="28"/>
    </row>
    <row r="91" spans="2:12" s="1" customFormat="1" ht="12" customHeight="1">
      <c r="B91" s="28"/>
      <c r="C91" s="23" t="s">
        <v>20</v>
      </c>
      <c r="F91" s="21" t="str">
        <f>F14</f>
        <v>Praha 6</v>
      </c>
      <c r="I91" s="23" t="s">
        <v>22</v>
      </c>
      <c r="J91" s="48" t="str">
        <f>IF(J14="","",J14)</f>
        <v>19. 12. 2025</v>
      </c>
      <c r="L91" s="28"/>
    </row>
    <row r="92" spans="2:12" s="1" customFormat="1" ht="6.95" customHeight="1">
      <c r="B92" s="28"/>
      <c r="L92" s="28"/>
    </row>
    <row r="93" spans="2:12" s="1" customFormat="1" ht="25.7" customHeight="1">
      <c r="B93" s="28"/>
      <c r="C93" s="23" t="s">
        <v>24</v>
      </c>
      <c r="F93" s="21" t="str">
        <f>E17</f>
        <v>Městská část Praha 6</v>
      </c>
      <c r="I93" s="23" t="s">
        <v>30</v>
      </c>
      <c r="J93" s="26" t="str">
        <f>E23</f>
        <v>Sportovní projekty s.r.o.</v>
      </c>
      <c r="L93" s="28"/>
    </row>
    <row r="94" spans="2:12" s="1" customFormat="1" ht="15.2" customHeight="1">
      <c r="B94" s="28"/>
      <c r="C94" s="23" t="s">
        <v>28</v>
      </c>
      <c r="F94" s="21" t="str">
        <f>IF(E20="","",E20)</f>
        <v>Vyplň údaj</v>
      </c>
      <c r="I94" s="23" t="s">
        <v>33</v>
      </c>
      <c r="J94" s="26" t="str">
        <f>E26</f>
        <v>F.Pecka</v>
      </c>
      <c r="L94" s="28"/>
    </row>
    <row r="95" spans="2:12" s="1" customFormat="1" ht="10.35" customHeight="1">
      <c r="B95" s="28"/>
      <c r="L95" s="28"/>
    </row>
    <row r="96" spans="2:12" s="1" customFormat="1" ht="29.25" customHeight="1">
      <c r="B96" s="28"/>
      <c r="C96" s="101" t="s">
        <v>156</v>
      </c>
      <c r="D96" s="93"/>
      <c r="E96" s="93"/>
      <c r="F96" s="93"/>
      <c r="G96" s="93"/>
      <c r="H96" s="93"/>
      <c r="I96" s="93"/>
      <c r="J96" s="102" t="s">
        <v>157</v>
      </c>
      <c r="K96" s="93"/>
      <c r="L96" s="28"/>
    </row>
    <row r="97" spans="2:47" s="1" customFormat="1" ht="10.35" customHeight="1">
      <c r="B97" s="28"/>
      <c r="L97" s="28"/>
    </row>
    <row r="98" spans="2:47" s="1" customFormat="1" ht="22.7" customHeight="1">
      <c r="B98" s="28"/>
      <c r="C98" s="103" t="s">
        <v>158</v>
      </c>
      <c r="J98" s="62">
        <f>J122</f>
        <v>0</v>
      </c>
      <c r="L98" s="28"/>
      <c r="AU98" s="13" t="s">
        <v>159</v>
      </c>
    </row>
    <row r="99" spans="2:47" s="8" customFormat="1" ht="24.95" customHeight="1">
      <c r="B99" s="104"/>
      <c r="D99" s="105" t="s">
        <v>166</v>
      </c>
      <c r="E99" s="106"/>
      <c r="F99" s="106"/>
      <c r="G99" s="106"/>
      <c r="H99" s="106"/>
      <c r="I99" s="106"/>
      <c r="J99" s="107">
        <f>J123</f>
        <v>0</v>
      </c>
      <c r="L99" s="104"/>
    </row>
    <row r="100" spans="2:47" s="9" customFormat="1" ht="19.899999999999999" customHeight="1">
      <c r="B100" s="108"/>
      <c r="D100" s="109" t="s">
        <v>561</v>
      </c>
      <c r="E100" s="110"/>
      <c r="F100" s="110"/>
      <c r="G100" s="110"/>
      <c r="H100" s="110"/>
      <c r="I100" s="110"/>
      <c r="J100" s="111">
        <f>J124</f>
        <v>0</v>
      </c>
      <c r="L100" s="108"/>
    </row>
    <row r="101" spans="2:47" s="1" customFormat="1" ht="21.75" customHeight="1">
      <c r="B101" s="28"/>
      <c r="L101" s="28"/>
    </row>
    <row r="102" spans="2:47" s="1" customFormat="1" ht="6.95" customHeight="1">
      <c r="B102" s="40"/>
      <c r="C102" s="41"/>
      <c r="D102" s="41"/>
      <c r="E102" s="41"/>
      <c r="F102" s="41"/>
      <c r="G102" s="41"/>
      <c r="H102" s="41"/>
      <c r="I102" s="41"/>
      <c r="J102" s="41"/>
      <c r="K102" s="41"/>
      <c r="L102" s="28"/>
    </row>
    <row r="106" spans="2:47" s="1" customFormat="1" ht="6.95" customHeight="1">
      <c r="B106" s="42"/>
      <c r="C106" s="43"/>
      <c r="D106" s="43"/>
      <c r="E106" s="43"/>
      <c r="F106" s="43"/>
      <c r="G106" s="43"/>
      <c r="H106" s="43"/>
      <c r="I106" s="43"/>
      <c r="J106" s="43"/>
      <c r="K106" s="43"/>
      <c r="L106" s="28"/>
    </row>
    <row r="107" spans="2:47" s="1" customFormat="1" ht="24.95" customHeight="1">
      <c r="B107" s="28"/>
      <c r="C107" s="17" t="s">
        <v>173</v>
      </c>
      <c r="L107" s="28"/>
    </row>
    <row r="108" spans="2:47" s="1" customFormat="1" ht="6.95" customHeight="1">
      <c r="B108" s="28"/>
      <c r="L108" s="28"/>
    </row>
    <row r="109" spans="2:47" s="1" customFormat="1" ht="12" customHeight="1">
      <c r="B109" s="28"/>
      <c r="C109" s="23" t="s">
        <v>16</v>
      </c>
      <c r="L109" s="28"/>
    </row>
    <row r="110" spans="2:47" s="1" customFormat="1" ht="16.5" customHeight="1">
      <c r="B110" s="28"/>
      <c r="E110" s="655" t="str">
        <f>E7</f>
        <v>Rekonstrukce a modernizace fotbalového hřiště SK Union Břevnov</v>
      </c>
      <c r="F110" s="656"/>
      <c r="G110" s="656"/>
      <c r="H110" s="656"/>
      <c r="L110" s="28"/>
    </row>
    <row r="111" spans="2:47" ht="12" customHeight="1">
      <c r="B111" s="16"/>
      <c r="C111" s="23" t="s">
        <v>153</v>
      </c>
      <c r="L111" s="16"/>
    </row>
    <row r="112" spans="2:47" s="1" customFormat="1" ht="16.5" customHeight="1">
      <c r="B112" s="28"/>
      <c r="E112" s="655" t="s">
        <v>406</v>
      </c>
      <c r="F112" s="654"/>
      <c r="G112" s="654"/>
      <c r="H112" s="654"/>
      <c r="L112" s="28"/>
    </row>
    <row r="113" spans="2:65" s="1" customFormat="1" ht="12" customHeight="1">
      <c r="B113" s="28"/>
      <c r="C113" s="23" t="s">
        <v>407</v>
      </c>
      <c r="L113" s="28"/>
    </row>
    <row r="114" spans="2:65" s="1" customFormat="1" ht="16.5" customHeight="1">
      <c r="B114" s="28"/>
      <c r="E114" s="614" t="str">
        <f>E11</f>
        <v>SO-02.2 - Osvětlení hřiště</v>
      </c>
      <c r="F114" s="654"/>
      <c r="G114" s="654"/>
      <c r="H114" s="654"/>
      <c r="L114" s="28"/>
    </row>
    <row r="115" spans="2:65" s="1" customFormat="1" ht="6.95" customHeight="1">
      <c r="B115" s="28"/>
      <c r="L115" s="28"/>
    </row>
    <row r="116" spans="2:65" s="1" customFormat="1" ht="12" customHeight="1">
      <c r="B116" s="28"/>
      <c r="C116" s="23" t="s">
        <v>20</v>
      </c>
      <c r="F116" s="21" t="str">
        <f>F14</f>
        <v>Praha 6</v>
      </c>
      <c r="I116" s="23" t="s">
        <v>22</v>
      </c>
      <c r="J116" s="48" t="str">
        <f>IF(J14="","",J14)</f>
        <v>19. 12. 2025</v>
      </c>
      <c r="L116" s="28"/>
    </row>
    <row r="117" spans="2:65" s="1" customFormat="1" ht="6.95" customHeight="1">
      <c r="B117" s="28"/>
      <c r="L117" s="28"/>
    </row>
    <row r="118" spans="2:65" s="1" customFormat="1" ht="25.7" customHeight="1">
      <c r="B118" s="28"/>
      <c r="C118" s="23" t="s">
        <v>24</v>
      </c>
      <c r="F118" s="21" t="str">
        <f>E17</f>
        <v>Městská část Praha 6</v>
      </c>
      <c r="I118" s="23" t="s">
        <v>30</v>
      </c>
      <c r="J118" s="26" t="str">
        <f>E23</f>
        <v>Sportovní projekty s.r.o.</v>
      </c>
      <c r="L118" s="28"/>
    </row>
    <row r="119" spans="2:65" s="1" customFormat="1" ht="15.2" customHeight="1">
      <c r="B119" s="28"/>
      <c r="C119" s="23" t="s">
        <v>28</v>
      </c>
      <c r="F119" s="21" t="str">
        <f>IF(E20="","",E20)</f>
        <v>Vyplň údaj</v>
      </c>
      <c r="I119" s="23" t="s">
        <v>33</v>
      </c>
      <c r="J119" s="26" t="str">
        <f>E26</f>
        <v>F.Pecka</v>
      </c>
      <c r="L119" s="28"/>
    </row>
    <row r="120" spans="2:65" s="1" customFormat="1" ht="10.35" customHeight="1">
      <c r="B120" s="28"/>
      <c r="L120" s="28"/>
    </row>
    <row r="121" spans="2:65" s="10" customFormat="1" ht="29.25" customHeight="1">
      <c r="B121" s="112"/>
      <c r="C121" s="113" t="s">
        <v>174</v>
      </c>
      <c r="D121" s="114" t="s">
        <v>62</v>
      </c>
      <c r="E121" s="114" t="s">
        <v>58</v>
      </c>
      <c r="F121" s="114" t="s">
        <v>59</v>
      </c>
      <c r="G121" s="114" t="s">
        <v>175</v>
      </c>
      <c r="H121" s="114" t="s">
        <v>176</v>
      </c>
      <c r="I121" s="114" t="s">
        <v>177</v>
      </c>
      <c r="J121" s="115" t="s">
        <v>157</v>
      </c>
      <c r="K121" s="116" t="s">
        <v>178</v>
      </c>
      <c r="L121" s="112"/>
      <c r="M121" s="55" t="s">
        <v>1</v>
      </c>
      <c r="N121" s="56" t="s">
        <v>41</v>
      </c>
      <c r="O121" s="56" t="s">
        <v>179</v>
      </c>
      <c r="P121" s="56" t="s">
        <v>180</v>
      </c>
      <c r="Q121" s="56" t="s">
        <v>181</v>
      </c>
      <c r="R121" s="56" t="s">
        <v>182</v>
      </c>
      <c r="S121" s="56" t="s">
        <v>183</v>
      </c>
      <c r="T121" s="57" t="s">
        <v>184</v>
      </c>
    </row>
    <row r="122" spans="2:65" s="1" customFormat="1" ht="22.7" customHeight="1">
      <c r="B122" s="28"/>
      <c r="C122" s="60" t="s">
        <v>185</v>
      </c>
      <c r="J122" s="117">
        <f>BK122</f>
        <v>0</v>
      </c>
      <c r="L122" s="28"/>
      <c r="M122" s="58"/>
      <c r="N122" s="49"/>
      <c r="O122" s="49"/>
      <c r="P122" s="118">
        <f>P123</f>
        <v>0</v>
      </c>
      <c r="Q122" s="49"/>
      <c r="R122" s="118">
        <f>R123</f>
        <v>0</v>
      </c>
      <c r="S122" s="49"/>
      <c r="T122" s="119">
        <f>T123</f>
        <v>0</v>
      </c>
      <c r="AT122" s="13" t="s">
        <v>76</v>
      </c>
      <c r="AU122" s="13" t="s">
        <v>159</v>
      </c>
      <c r="BK122" s="120">
        <f>BK123</f>
        <v>0</v>
      </c>
    </row>
    <row r="123" spans="2:65" s="11" customFormat="1" ht="25.9" customHeight="1">
      <c r="B123" s="121"/>
      <c r="D123" s="122" t="s">
        <v>76</v>
      </c>
      <c r="E123" s="123" t="s">
        <v>370</v>
      </c>
      <c r="F123" s="123" t="s">
        <v>371</v>
      </c>
      <c r="I123" s="124"/>
      <c r="J123" s="125">
        <f>BK123</f>
        <v>0</v>
      </c>
      <c r="L123" s="121"/>
      <c r="M123" s="126"/>
      <c r="P123" s="127">
        <f>P124</f>
        <v>0</v>
      </c>
      <c r="R123" s="127">
        <f>R124</f>
        <v>0</v>
      </c>
      <c r="T123" s="128">
        <f>T124</f>
        <v>0</v>
      </c>
      <c r="AR123" s="122" t="s">
        <v>87</v>
      </c>
      <c r="AT123" s="129" t="s">
        <v>76</v>
      </c>
      <c r="AU123" s="129" t="s">
        <v>77</v>
      </c>
      <c r="AY123" s="122" t="s">
        <v>188</v>
      </c>
      <c r="BK123" s="130">
        <f>BK124</f>
        <v>0</v>
      </c>
    </row>
    <row r="124" spans="2:65" s="11" customFormat="1" ht="22.7" customHeight="1">
      <c r="B124" s="121"/>
      <c r="D124" s="122" t="s">
        <v>76</v>
      </c>
      <c r="E124" s="131" t="s">
        <v>562</v>
      </c>
      <c r="F124" s="131" t="s">
        <v>563</v>
      </c>
      <c r="I124" s="124"/>
      <c r="J124" s="132">
        <f>BK124</f>
        <v>0</v>
      </c>
      <c r="L124" s="121"/>
      <c r="M124" s="126"/>
      <c r="P124" s="127">
        <f>P125</f>
        <v>0</v>
      </c>
      <c r="R124" s="127">
        <f>R125</f>
        <v>0</v>
      </c>
      <c r="T124" s="128">
        <f>T125</f>
        <v>0</v>
      </c>
      <c r="AR124" s="122" t="s">
        <v>87</v>
      </c>
      <c r="AT124" s="129" t="s">
        <v>76</v>
      </c>
      <c r="AU124" s="129" t="s">
        <v>85</v>
      </c>
      <c r="AY124" s="122" t="s">
        <v>188</v>
      </c>
      <c r="BK124" s="130">
        <f>BK125</f>
        <v>0</v>
      </c>
    </row>
    <row r="125" spans="2:65" s="1" customFormat="1" ht="16.5" customHeight="1">
      <c r="B125" s="28"/>
      <c r="C125" s="133" t="s">
        <v>85</v>
      </c>
      <c r="D125" s="133" t="s">
        <v>190</v>
      </c>
      <c r="E125" s="134" t="s">
        <v>564</v>
      </c>
      <c r="F125" s="135" t="s">
        <v>565</v>
      </c>
      <c r="G125" s="136" t="s">
        <v>445</v>
      </c>
      <c r="H125" s="137">
        <v>1</v>
      </c>
      <c r="I125" s="138">
        <f>SUM('SO-02.2'!G64)</f>
        <v>0</v>
      </c>
      <c r="J125" s="139">
        <f>ROUND(I125*H125,2)</f>
        <v>0</v>
      </c>
      <c r="K125" s="140"/>
      <c r="L125" s="28"/>
      <c r="M125" s="148" t="s">
        <v>1</v>
      </c>
      <c r="N125" s="149" t="s">
        <v>42</v>
      </c>
      <c r="O125" s="150"/>
      <c r="P125" s="151">
        <f>O125*H125</f>
        <v>0</v>
      </c>
      <c r="Q125" s="151">
        <v>0</v>
      </c>
      <c r="R125" s="151">
        <f>Q125*H125</f>
        <v>0</v>
      </c>
      <c r="S125" s="151">
        <v>0</v>
      </c>
      <c r="T125" s="152">
        <f>S125*H125</f>
        <v>0</v>
      </c>
      <c r="AR125" s="145" t="s">
        <v>251</v>
      </c>
      <c r="AT125" s="145" t="s">
        <v>190</v>
      </c>
      <c r="AU125" s="145" t="s">
        <v>87</v>
      </c>
      <c r="AY125" s="13" t="s">
        <v>188</v>
      </c>
      <c r="BE125" s="146">
        <f>IF(N125="základní",J125,0)</f>
        <v>0</v>
      </c>
      <c r="BF125" s="146">
        <f>IF(N125="snížená",J125,0)</f>
        <v>0</v>
      </c>
      <c r="BG125" s="146">
        <f>IF(N125="zákl. přenesená",J125,0)</f>
        <v>0</v>
      </c>
      <c r="BH125" s="146">
        <f>IF(N125="sníž. přenesená",J125,0)</f>
        <v>0</v>
      </c>
      <c r="BI125" s="146">
        <f>IF(N125="nulová",J125,0)</f>
        <v>0</v>
      </c>
      <c r="BJ125" s="13" t="s">
        <v>85</v>
      </c>
      <c r="BK125" s="146">
        <f>ROUND(I125*H125,2)</f>
        <v>0</v>
      </c>
      <c r="BL125" s="13" t="s">
        <v>251</v>
      </c>
      <c r="BM125" s="145" t="s">
        <v>566</v>
      </c>
    </row>
    <row r="126" spans="2:65" s="1" customFormat="1" ht="6.95" customHeight="1">
      <c r="B126" s="40"/>
      <c r="C126" s="41"/>
      <c r="D126" s="41"/>
      <c r="E126" s="41"/>
      <c r="F126" s="41"/>
      <c r="G126" s="41"/>
      <c r="H126" s="41"/>
      <c r="I126" s="41"/>
      <c r="J126" s="41"/>
      <c r="K126" s="41"/>
      <c r="L126" s="28"/>
    </row>
  </sheetData>
  <sheetProtection algorithmName="SHA-512" hashValue="IW0RcI7Ozf90TAMcryfeTUSBSM3cfLfBEnSH6KY7Vd2vpKENdE18JvpS+ik85r4Vu+23Ka8NDmgdZaZ8q8Uipg==" saltValue="wA3mpYNv/8HbyQFcy0XKnr6PcNXYoqZHuRxITD/4pdT5RdA3Tx1Rchm+RwbRjlyZ4SWjKOeWxpGbIOe7FWbo5A==" spinCount="100000" sheet="1" objects="1" scenarios="1" formatColumns="0" formatRows="0" autoFilter="0"/>
  <autoFilter ref="C121:K125"/>
  <mergeCells count="12">
    <mergeCell ref="E114:H114"/>
    <mergeCell ref="L2:V2"/>
    <mergeCell ref="E85:H85"/>
    <mergeCell ref="E87:H87"/>
    <mergeCell ref="E89:H89"/>
    <mergeCell ref="E110:H110"/>
    <mergeCell ref="E112:H112"/>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99"/>
  <sheetViews>
    <sheetView workbookViewId="0">
      <selection activeCell="H10" sqref="H10"/>
    </sheetView>
  </sheetViews>
  <sheetFormatPr defaultColWidth="11.1640625" defaultRowHeight="12" outlineLevelRow="1"/>
  <cols>
    <col min="1" max="1" width="4.1640625" style="181" customWidth="1"/>
    <col min="2" max="2" width="15.1640625" style="183" bestFit="1" customWidth="1"/>
    <col min="3" max="3" width="46.83203125" style="183" customWidth="1"/>
    <col min="4" max="4" width="5.83203125" style="181" customWidth="1"/>
    <col min="5" max="5" width="12.83203125" style="181" customWidth="1"/>
    <col min="6" max="6" width="12" style="181" customWidth="1"/>
    <col min="7" max="7" width="15.5" style="181" customWidth="1"/>
    <col min="8" max="11" width="11.1640625" style="181"/>
    <col min="12" max="13" width="11.1640625" style="181" hidden="1" customWidth="1"/>
    <col min="14" max="14" width="12.5" style="181" bestFit="1" customWidth="1"/>
    <col min="15" max="16384" width="11.1640625" style="181"/>
  </cols>
  <sheetData>
    <row r="1" spans="1:13" ht="15.75">
      <c r="A1" s="659" t="s">
        <v>3217</v>
      </c>
      <c r="B1" s="659"/>
      <c r="C1" s="659"/>
      <c r="D1" s="659"/>
      <c r="E1" s="659"/>
      <c r="F1" s="659"/>
      <c r="G1" s="659"/>
      <c r="H1" s="217"/>
      <c r="I1" s="217"/>
    </row>
    <row r="2" spans="1:13">
      <c r="A2" s="218" t="s">
        <v>3218</v>
      </c>
      <c r="B2" s="219" t="str">
        <f>[1]Stavba!CisloStavby</f>
        <v>0001</v>
      </c>
      <c r="C2" s="660" t="str">
        <f>[1]Stavba!NazevStavby</f>
        <v>UNION Břevnov</v>
      </c>
      <c r="D2" s="660"/>
      <c r="E2" s="660"/>
      <c r="F2" s="660"/>
      <c r="G2" s="660"/>
      <c r="H2" s="660"/>
      <c r="I2" s="660"/>
      <c r="J2" s="660"/>
      <c r="K2" s="660"/>
    </row>
    <row r="3" spans="1:13">
      <c r="A3" s="218" t="s">
        <v>3219</v>
      </c>
      <c r="B3" s="219" t="str">
        <f>cisloobjektu</f>
        <v>25.011</v>
      </c>
      <c r="C3" s="661" t="str">
        <f>[1]Stavba!E3</f>
        <v>SO-02.2 Osvětlení hřiště</v>
      </c>
      <c r="D3" s="661"/>
      <c r="E3" s="661"/>
      <c r="F3" s="661"/>
      <c r="G3" s="661"/>
      <c r="H3" s="661"/>
      <c r="I3" s="661"/>
      <c r="J3" s="661"/>
      <c r="K3" s="661"/>
    </row>
    <row r="4" spans="1:13">
      <c r="A4" s="220" t="s">
        <v>3220</v>
      </c>
      <c r="B4" s="221" t="str">
        <f>CisloStavebnihoRozpoctu</f>
        <v>01</v>
      </c>
      <c r="C4" s="662" t="str">
        <f>NazevStavebnihoRozpoctu</f>
        <v>projektový rozpočet</v>
      </c>
      <c r="D4" s="663"/>
      <c r="E4" s="663"/>
      <c r="F4" s="663"/>
      <c r="G4" s="663"/>
      <c r="H4" s="663"/>
      <c r="I4" s="663"/>
      <c r="J4" s="663"/>
      <c r="K4" s="664"/>
    </row>
    <row r="5" spans="1:13">
      <c r="D5" s="184"/>
      <c r="H5" s="217"/>
      <c r="I5" s="217"/>
    </row>
    <row r="6" spans="1:13" ht="24">
      <c r="A6" s="222" t="s">
        <v>3221</v>
      </c>
      <c r="B6" s="223" t="s">
        <v>3222</v>
      </c>
      <c r="C6" s="223" t="s">
        <v>3223</v>
      </c>
      <c r="D6" s="224" t="s">
        <v>175</v>
      </c>
      <c r="E6" s="222" t="s">
        <v>3224</v>
      </c>
      <c r="F6" s="222" t="s">
        <v>3225</v>
      </c>
      <c r="G6" s="225" t="s">
        <v>3226</v>
      </c>
      <c r="H6" s="226" t="s">
        <v>3227</v>
      </c>
      <c r="I6" s="226" t="s">
        <v>3228</v>
      </c>
      <c r="J6" s="227" t="s">
        <v>3229</v>
      </c>
      <c r="K6" s="227" t="s">
        <v>3230</v>
      </c>
      <c r="L6" s="227" t="s">
        <v>41</v>
      </c>
      <c r="M6" s="227" t="s">
        <v>3231</v>
      </c>
    </row>
    <row r="7" spans="1:13">
      <c r="A7" s="177"/>
      <c r="B7" s="178"/>
      <c r="C7" s="178"/>
      <c r="D7" s="180"/>
      <c r="E7" s="228"/>
      <c r="F7" s="229"/>
      <c r="G7" s="229"/>
      <c r="H7" s="230"/>
      <c r="I7" s="230"/>
      <c r="J7" s="229"/>
      <c r="K7" s="229"/>
      <c r="L7" s="229"/>
      <c r="M7" s="229"/>
    </row>
    <row r="8" spans="1:13" s="216" customFormat="1">
      <c r="A8" s="231" t="s">
        <v>3232</v>
      </c>
      <c r="B8" s="232" t="s">
        <v>3233</v>
      </c>
      <c r="C8" s="233" t="s">
        <v>3234</v>
      </c>
      <c r="D8" s="234"/>
      <c r="E8" s="235"/>
      <c r="F8" s="236"/>
      <c r="G8" s="236">
        <f>SUM(G9:G32)</f>
        <v>0</v>
      </c>
      <c r="H8" s="236"/>
      <c r="I8" s="236">
        <f>SUM(I9:I32)</f>
        <v>0</v>
      </c>
      <c r="J8" s="236"/>
      <c r="K8" s="237">
        <f>SUM(K9:K32)</f>
        <v>0</v>
      </c>
      <c r="L8" s="190"/>
      <c r="M8" s="190">
        <f>SUM(M9:M32)</f>
        <v>0</v>
      </c>
    </row>
    <row r="9" spans="1:13" s="216" customFormat="1" outlineLevel="1">
      <c r="A9" s="197">
        <v>1</v>
      </c>
      <c r="B9" s="198"/>
      <c r="C9" s="199" t="s">
        <v>3235</v>
      </c>
      <c r="D9" s="200" t="s">
        <v>445</v>
      </c>
      <c r="E9" s="201">
        <v>1</v>
      </c>
      <c r="F9" s="193">
        <f t="shared" ref="F9:F22" si="0">H9+J9</f>
        <v>0</v>
      </c>
      <c r="G9" s="193">
        <f t="shared" ref="G9:G29" si="1">E9*F9</f>
        <v>0</v>
      </c>
      <c r="H9" s="172"/>
      <c r="I9" s="193">
        <f t="shared" ref="I9:I32" si="2">ROUND(E9*H9,2)</f>
        <v>0</v>
      </c>
      <c r="J9" s="172"/>
      <c r="K9" s="186">
        <f t="shared" ref="K9:K22" si="3">ROUND(E9*J9,2)</f>
        <v>0</v>
      </c>
      <c r="L9" s="187">
        <v>21</v>
      </c>
      <c r="M9" s="187">
        <f t="shared" ref="M9:M24" si="4">G9*(1+L9/100)</f>
        <v>0</v>
      </c>
    </row>
    <row r="10" spans="1:13" s="216" customFormat="1" ht="24" outlineLevel="1">
      <c r="A10" s="197">
        <v>2</v>
      </c>
      <c r="B10" s="198"/>
      <c r="C10" s="199" t="s">
        <v>3236</v>
      </c>
      <c r="D10" s="200" t="s">
        <v>445</v>
      </c>
      <c r="E10" s="201">
        <v>1</v>
      </c>
      <c r="F10" s="193">
        <f t="shared" si="0"/>
        <v>0</v>
      </c>
      <c r="G10" s="193">
        <f t="shared" si="1"/>
        <v>0</v>
      </c>
      <c r="H10" s="172"/>
      <c r="I10" s="193">
        <f t="shared" si="2"/>
        <v>0</v>
      </c>
      <c r="J10" s="172"/>
      <c r="K10" s="186">
        <f t="shared" si="3"/>
        <v>0</v>
      </c>
      <c r="L10" s="187">
        <v>21</v>
      </c>
      <c r="M10" s="187">
        <f t="shared" si="4"/>
        <v>0</v>
      </c>
    </row>
    <row r="11" spans="1:13" s="216" customFormat="1" ht="13.5" customHeight="1" outlineLevel="1">
      <c r="A11" s="197">
        <v>3</v>
      </c>
      <c r="B11" s="198"/>
      <c r="C11" s="199" t="s">
        <v>3237</v>
      </c>
      <c r="D11" s="200" t="s">
        <v>445</v>
      </c>
      <c r="E11" s="201">
        <v>440</v>
      </c>
      <c r="F11" s="193">
        <f t="shared" si="0"/>
        <v>0</v>
      </c>
      <c r="G11" s="193">
        <f t="shared" si="1"/>
        <v>0</v>
      </c>
      <c r="H11" s="172"/>
      <c r="I11" s="193">
        <f t="shared" si="2"/>
        <v>0</v>
      </c>
      <c r="J11" s="172"/>
      <c r="K11" s="186">
        <f t="shared" si="3"/>
        <v>0</v>
      </c>
      <c r="L11" s="187">
        <v>21</v>
      </c>
      <c r="M11" s="187">
        <f t="shared" si="4"/>
        <v>0</v>
      </c>
    </row>
    <row r="12" spans="1:13" s="216" customFormat="1" ht="14.25" customHeight="1" outlineLevel="1">
      <c r="A12" s="197">
        <v>4</v>
      </c>
      <c r="B12" s="198"/>
      <c r="C12" s="199" t="s">
        <v>3238</v>
      </c>
      <c r="D12" s="200" t="s">
        <v>445</v>
      </c>
      <c r="E12" s="201">
        <v>350</v>
      </c>
      <c r="F12" s="193">
        <f t="shared" si="0"/>
        <v>0</v>
      </c>
      <c r="G12" s="193">
        <f t="shared" si="1"/>
        <v>0</v>
      </c>
      <c r="H12" s="172"/>
      <c r="I12" s="193">
        <f t="shared" si="2"/>
        <v>0</v>
      </c>
      <c r="J12" s="172"/>
      <c r="K12" s="186">
        <f t="shared" si="3"/>
        <v>0</v>
      </c>
      <c r="L12" s="187">
        <v>21</v>
      </c>
      <c r="M12" s="187">
        <f t="shared" si="4"/>
        <v>0</v>
      </c>
    </row>
    <row r="13" spans="1:13" s="216" customFormat="1" ht="24" outlineLevel="1">
      <c r="A13" s="197">
        <v>5</v>
      </c>
      <c r="B13" s="198" t="s">
        <v>3239</v>
      </c>
      <c r="C13" s="199" t="s">
        <v>3240</v>
      </c>
      <c r="D13" s="200" t="s">
        <v>218</v>
      </c>
      <c r="E13" s="201">
        <v>340</v>
      </c>
      <c r="F13" s="193">
        <f t="shared" si="0"/>
        <v>0</v>
      </c>
      <c r="G13" s="193">
        <f t="shared" si="1"/>
        <v>0</v>
      </c>
      <c r="H13" s="172"/>
      <c r="I13" s="193">
        <f t="shared" si="2"/>
        <v>0</v>
      </c>
      <c r="J13" s="172"/>
      <c r="K13" s="186">
        <f t="shared" si="3"/>
        <v>0</v>
      </c>
      <c r="L13" s="187">
        <v>21</v>
      </c>
      <c r="M13" s="187">
        <f t="shared" si="4"/>
        <v>0</v>
      </c>
    </row>
    <row r="14" spans="1:13" s="216" customFormat="1" ht="24" outlineLevel="1">
      <c r="A14" s="197">
        <v>6</v>
      </c>
      <c r="B14" s="198" t="s">
        <v>3239</v>
      </c>
      <c r="C14" s="199" t="s">
        <v>3241</v>
      </c>
      <c r="D14" s="200" t="s">
        <v>218</v>
      </c>
      <c r="E14" s="201">
        <v>10</v>
      </c>
      <c r="F14" s="193">
        <f t="shared" si="0"/>
        <v>0</v>
      </c>
      <c r="G14" s="193">
        <f t="shared" si="1"/>
        <v>0</v>
      </c>
      <c r="H14" s="172"/>
      <c r="I14" s="193">
        <f t="shared" si="2"/>
        <v>0</v>
      </c>
      <c r="J14" s="172"/>
      <c r="K14" s="186">
        <f t="shared" si="3"/>
        <v>0</v>
      </c>
      <c r="L14" s="187">
        <v>21</v>
      </c>
      <c r="M14" s="187">
        <f t="shared" si="4"/>
        <v>0</v>
      </c>
    </row>
    <row r="15" spans="1:13" s="216" customFormat="1" outlineLevel="1">
      <c r="A15" s="197">
        <v>7</v>
      </c>
      <c r="B15" s="198"/>
      <c r="C15" s="199" t="s">
        <v>3242</v>
      </c>
      <c r="D15" s="200" t="s">
        <v>445</v>
      </c>
      <c r="E15" s="201">
        <v>320</v>
      </c>
      <c r="F15" s="193">
        <f t="shared" si="0"/>
        <v>0</v>
      </c>
      <c r="G15" s="193">
        <f t="shared" si="1"/>
        <v>0</v>
      </c>
      <c r="H15" s="172"/>
      <c r="I15" s="193">
        <f t="shared" si="2"/>
        <v>0</v>
      </c>
      <c r="J15" s="172"/>
      <c r="K15" s="186">
        <f t="shared" si="3"/>
        <v>0</v>
      </c>
      <c r="L15" s="187">
        <v>21</v>
      </c>
      <c r="M15" s="187">
        <f t="shared" si="4"/>
        <v>0</v>
      </c>
    </row>
    <row r="16" spans="1:13" s="216" customFormat="1" outlineLevel="1">
      <c r="A16" s="197">
        <v>8</v>
      </c>
      <c r="B16" s="198"/>
      <c r="C16" s="199" t="s">
        <v>3243</v>
      </c>
      <c r="D16" s="200" t="s">
        <v>445</v>
      </c>
      <c r="E16" s="201">
        <v>8</v>
      </c>
      <c r="F16" s="193">
        <f t="shared" si="0"/>
        <v>0</v>
      </c>
      <c r="G16" s="193">
        <f t="shared" si="1"/>
        <v>0</v>
      </c>
      <c r="H16" s="172"/>
      <c r="I16" s="193">
        <f t="shared" si="2"/>
        <v>0</v>
      </c>
      <c r="J16" s="172"/>
      <c r="K16" s="186">
        <f t="shared" si="3"/>
        <v>0</v>
      </c>
      <c r="L16" s="187">
        <v>21</v>
      </c>
      <c r="M16" s="187">
        <f t="shared" si="4"/>
        <v>0</v>
      </c>
    </row>
    <row r="17" spans="1:13" s="216" customFormat="1" outlineLevel="1">
      <c r="A17" s="197">
        <v>9</v>
      </c>
      <c r="B17" s="198"/>
      <c r="C17" s="199" t="s">
        <v>3244</v>
      </c>
      <c r="D17" s="200" t="s">
        <v>500</v>
      </c>
      <c r="E17" s="201">
        <v>20</v>
      </c>
      <c r="F17" s="193">
        <f t="shared" si="0"/>
        <v>0</v>
      </c>
      <c r="G17" s="193">
        <f t="shared" si="1"/>
        <v>0</v>
      </c>
      <c r="H17" s="172"/>
      <c r="I17" s="193">
        <f t="shared" si="2"/>
        <v>0</v>
      </c>
      <c r="J17" s="172"/>
      <c r="K17" s="186">
        <f t="shared" si="3"/>
        <v>0</v>
      </c>
      <c r="L17" s="187">
        <v>21</v>
      </c>
      <c r="M17" s="187">
        <f t="shared" si="4"/>
        <v>0</v>
      </c>
    </row>
    <row r="18" spans="1:13" s="216" customFormat="1" outlineLevel="1">
      <c r="A18" s="197">
        <v>10</v>
      </c>
      <c r="B18" s="198"/>
      <c r="C18" s="199" t="s">
        <v>3245</v>
      </c>
      <c r="D18" s="200" t="s">
        <v>218</v>
      </c>
      <c r="E18" s="201">
        <v>20</v>
      </c>
      <c r="F18" s="193">
        <f t="shared" si="0"/>
        <v>0</v>
      </c>
      <c r="G18" s="193">
        <f t="shared" si="1"/>
        <v>0</v>
      </c>
      <c r="H18" s="172"/>
      <c r="I18" s="193">
        <f t="shared" si="2"/>
        <v>0</v>
      </c>
      <c r="J18" s="172"/>
      <c r="K18" s="186">
        <f t="shared" si="3"/>
        <v>0</v>
      </c>
      <c r="L18" s="187">
        <v>21</v>
      </c>
      <c r="M18" s="187">
        <f t="shared" si="4"/>
        <v>0</v>
      </c>
    </row>
    <row r="19" spans="1:13" s="216" customFormat="1" outlineLevel="1">
      <c r="A19" s="197">
        <v>11</v>
      </c>
      <c r="B19" s="198"/>
      <c r="C19" s="199" t="s">
        <v>3246</v>
      </c>
      <c r="D19" s="200" t="s">
        <v>218</v>
      </c>
      <c r="E19" s="201">
        <v>4</v>
      </c>
      <c r="F19" s="193">
        <f t="shared" si="0"/>
        <v>0</v>
      </c>
      <c r="G19" s="193">
        <f t="shared" si="1"/>
        <v>0</v>
      </c>
      <c r="H19" s="172"/>
      <c r="I19" s="193">
        <f t="shared" si="2"/>
        <v>0</v>
      </c>
      <c r="J19" s="172"/>
      <c r="K19" s="186">
        <f t="shared" si="3"/>
        <v>0</v>
      </c>
      <c r="L19" s="187">
        <v>21</v>
      </c>
      <c r="M19" s="187">
        <f t="shared" si="4"/>
        <v>0</v>
      </c>
    </row>
    <row r="20" spans="1:13" s="216" customFormat="1" outlineLevel="1">
      <c r="A20" s="197">
        <v>12</v>
      </c>
      <c r="B20" s="198"/>
      <c r="C20" s="199" t="s">
        <v>3247</v>
      </c>
      <c r="D20" s="200" t="s">
        <v>500</v>
      </c>
      <c r="E20" s="201">
        <v>4</v>
      </c>
      <c r="F20" s="193">
        <f t="shared" si="0"/>
        <v>0</v>
      </c>
      <c r="G20" s="193">
        <f t="shared" si="1"/>
        <v>0</v>
      </c>
      <c r="H20" s="172"/>
      <c r="I20" s="193">
        <f t="shared" si="2"/>
        <v>0</v>
      </c>
      <c r="J20" s="172"/>
      <c r="K20" s="186">
        <f t="shared" si="3"/>
        <v>0</v>
      </c>
      <c r="L20" s="187">
        <v>21</v>
      </c>
      <c r="M20" s="187">
        <f t="shared" si="4"/>
        <v>0</v>
      </c>
    </row>
    <row r="21" spans="1:13" s="216" customFormat="1" outlineLevel="1">
      <c r="A21" s="197">
        <v>13</v>
      </c>
      <c r="B21" s="198"/>
      <c r="C21" s="199" t="s">
        <v>3248</v>
      </c>
      <c r="D21" s="200" t="s">
        <v>500</v>
      </c>
      <c r="E21" s="201">
        <v>4</v>
      </c>
      <c r="F21" s="193">
        <f t="shared" si="0"/>
        <v>0</v>
      </c>
      <c r="G21" s="193">
        <f t="shared" si="1"/>
        <v>0</v>
      </c>
      <c r="H21" s="172"/>
      <c r="I21" s="193">
        <f t="shared" si="2"/>
        <v>0</v>
      </c>
      <c r="J21" s="172"/>
      <c r="K21" s="186">
        <f t="shared" si="3"/>
        <v>0</v>
      </c>
      <c r="L21" s="187">
        <v>21</v>
      </c>
      <c r="M21" s="187">
        <f t="shared" si="4"/>
        <v>0</v>
      </c>
    </row>
    <row r="22" spans="1:13" s="216" customFormat="1" outlineLevel="1">
      <c r="A22" s="197">
        <v>14</v>
      </c>
      <c r="B22" s="198"/>
      <c r="C22" s="199" t="s">
        <v>3249</v>
      </c>
      <c r="D22" s="200" t="s">
        <v>445</v>
      </c>
      <c r="E22" s="201">
        <v>4</v>
      </c>
      <c r="F22" s="193">
        <f t="shared" si="0"/>
        <v>0</v>
      </c>
      <c r="G22" s="193">
        <f t="shared" si="1"/>
        <v>0</v>
      </c>
      <c r="H22" s="172"/>
      <c r="I22" s="193">
        <f t="shared" si="2"/>
        <v>0</v>
      </c>
      <c r="J22" s="172"/>
      <c r="K22" s="186">
        <f t="shared" si="3"/>
        <v>0</v>
      </c>
      <c r="L22" s="187">
        <v>21</v>
      </c>
      <c r="M22" s="187">
        <f t="shared" si="4"/>
        <v>0</v>
      </c>
    </row>
    <row r="23" spans="1:13" s="216" customFormat="1" outlineLevel="1">
      <c r="A23" s="197">
        <v>15</v>
      </c>
      <c r="B23" s="198" t="s">
        <v>3250</v>
      </c>
      <c r="C23" s="199" t="s">
        <v>3251</v>
      </c>
      <c r="D23" s="200" t="s">
        <v>218</v>
      </c>
      <c r="E23" s="201">
        <v>320</v>
      </c>
      <c r="F23" s="193">
        <f>H23+J23</f>
        <v>0</v>
      </c>
      <c r="G23" s="193">
        <f t="shared" si="1"/>
        <v>0</v>
      </c>
      <c r="H23" s="172"/>
      <c r="I23" s="193">
        <f t="shared" si="2"/>
        <v>0</v>
      </c>
      <c r="J23" s="172"/>
      <c r="K23" s="186">
        <f>ROUND(E23*J23,2)</f>
        <v>0</v>
      </c>
      <c r="L23" s="187">
        <v>21</v>
      </c>
      <c r="M23" s="187">
        <f t="shared" si="4"/>
        <v>0</v>
      </c>
    </row>
    <row r="24" spans="1:13" s="216" customFormat="1" outlineLevel="1">
      <c r="A24" s="197">
        <v>16</v>
      </c>
      <c r="B24" s="198" t="s">
        <v>3250</v>
      </c>
      <c r="C24" s="199" t="s">
        <v>3252</v>
      </c>
      <c r="D24" s="200" t="s">
        <v>218</v>
      </c>
      <c r="E24" s="201">
        <v>10</v>
      </c>
      <c r="F24" s="193">
        <f>H24+J24</f>
        <v>0</v>
      </c>
      <c r="G24" s="193">
        <f t="shared" si="1"/>
        <v>0</v>
      </c>
      <c r="H24" s="172"/>
      <c r="I24" s="193">
        <f t="shared" si="2"/>
        <v>0</v>
      </c>
      <c r="J24" s="172"/>
      <c r="K24" s="186">
        <f>ROUND(E24*J24,2)</f>
        <v>0</v>
      </c>
      <c r="L24" s="187">
        <v>21</v>
      </c>
      <c r="M24" s="187">
        <f t="shared" si="4"/>
        <v>0</v>
      </c>
    </row>
    <row r="25" spans="1:13" s="216" customFormat="1" outlineLevel="1">
      <c r="A25" s="197">
        <v>17</v>
      </c>
      <c r="B25" s="198"/>
      <c r="C25" s="199" t="s">
        <v>3253</v>
      </c>
      <c r="D25" s="200" t="s">
        <v>377</v>
      </c>
      <c r="E25" s="201">
        <v>310</v>
      </c>
      <c r="F25" s="193">
        <f>H25+J25</f>
        <v>0</v>
      </c>
      <c r="G25" s="193">
        <f t="shared" si="1"/>
        <v>0</v>
      </c>
      <c r="H25" s="172"/>
      <c r="I25" s="193">
        <f t="shared" si="2"/>
        <v>0</v>
      </c>
      <c r="J25" s="172"/>
      <c r="K25" s="186">
        <f>ROUND(E25*J25,2)</f>
        <v>0</v>
      </c>
      <c r="L25" s="187">
        <v>21</v>
      </c>
      <c r="M25" s="187">
        <f>G25*(1+L25/100)</f>
        <v>0</v>
      </c>
    </row>
    <row r="26" spans="1:13" s="216" customFormat="1" outlineLevel="1">
      <c r="A26" s="197">
        <v>18</v>
      </c>
      <c r="B26" s="198"/>
      <c r="C26" s="199" t="s">
        <v>3254</v>
      </c>
      <c r="D26" s="200" t="s">
        <v>500</v>
      </c>
      <c r="E26" s="201">
        <v>5</v>
      </c>
      <c r="F26" s="193">
        <f t="shared" ref="F26:F32" si="5">H26+J26</f>
        <v>0</v>
      </c>
      <c r="G26" s="193">
        <f t="shared" si="1"/>
        <v>0</v>
      </c>
      <c r="H26" s="172"/>
      <c r="I26" s="193">
        <f t="shared" si="2"/>
        <v>0</v>
      </c>
      <c r="J26" s="172"/>
      <c r="K26" s="186">
        <f t="shared" ref="K26:K32" si="6">ROUND(E26*J26,2)</f>
        <v>0</v>
      </c>
      <c r="L26" s="187">
        <v>21</v>
      </c>
      <c r="M26" s="187">
        <f t="shared" ref="M26:M32" si="7">G26*(1+L26/100)</f>
        <v>0</v>
      </c>
    </row>
    <row r="27" spans="1:13" s="216" customFormat="1" ht="12.75" customHeight="1" outlineLevel="1">
      <c r="A27" s="197">
        <v>19</v>
      </c>
      <c r="B27" s="198"/>
      <c r="C27" s="199" t="s">
        <v>3255</v>
      </c>
      <c r="D27" s="200" t="s">
        <v>500</v>
      </c>
      <c r="E27" s="201">
        <v>20</v>
      </c>
      <c r="F27" s="193">
        <f t="shared" si="5"/>
        <v>0</v>
      </c>
      <c r="G27" s="193">
        <f t="shared" si="1"/>
        <v>0</v>
      </c>
      <c r="H27" s="172"/>
      <c r="I27" s="193">
        <f t="shared" si="2"/>
        <v>0</v>
      </c>
      <c r="J27" s="172"/>
      <c r="K27" s="186">
        <f t="shared" si="6"/>
        <v>0</v>
      </c>
      <c r="L27" s="187">
        <v>21</v>
      </c>
      <c r="M27" s="187">
        <f t="shared" si="7"/>
        <v>0</v>
      </c>
    </row>
    <row r="28" spans="1:13" s="216" customFormat="1" ht="12" customHeight="1" outlineLevel="1">
      <c r="A28" s="197">
        <v>20</v>
      </c>
      <c r="B28" s="198"/>
      <c r="C28" s="199" t="s">
        <v>3256</v>
      </c>
      <c r="D28" s="200" t="s">
        <v>500</v>
      </c>
      <c r="E28" s="201">
        <v>10</v>
      </c>
      <c r="F28" s="193">
        <f t="shared" si="5"/>
        <v>0</v>
      </c>
      <c r="G28" s="193">
        <f t="shared" si="1"/>
        <v>0</v>
      </c>
      <c r="H28" s="172"/>
      <c r="I28" s="193">
        <f t="shared" si="2"/>
        <v>0</v>
      </c>
      <c r="J28" s="172"/>
      <c r="K28" s="186">
        <f t="shared" si="6"/>
        <v>0</v>
      </c>
      <c r="L28" s="187">
        <v>21</v>
      </c>
      <c r="M28" s="187">
        <f t="shared" si="7"/>
        <v>0</v>
      </c>
    </row>
    <row r="29" spans="1:13" s="216" customFormat="1" outlineLevel="1">
      <c r="A29" s="197">
        <v>21</v>
      </c>
      <c r="B29" s="198"/>
      <c r="C29" s="199" t="s">
        <v>3257</v>
      </c>
      <c r="D29" s="200" t="s">
        <v>500</v>
      </c>
      <c r="E29" s="201">
        <v>3</v>
      </c>
      <c r="F29" s="193">
        <f t="shared" si="5"/>
        <v>0</v>
      </c>
      <c r="G29" s="193">
        <f t="shared" si="1"/>
        <v>0</v>
      </c>
      <c r="H29" s="172"/>
      <c r="I29" s="193">
        <f t="shared" si="2"/>
        <v>0</v>
      </c>
      <c r="J29" s="172"/>
      <c r="K29" s="186">
        <f t="shared" si="6"/>
        <v>0</v>
      </c>
      <c r="L29" s="187">
        <v>21</v>
      </c>
      <c r="M29" s="187">
        <f t="shared" si="7"/>
        <v>0</v>
      </c>
    </row>
    <row r="30" spans="1:13" s="216" customFormat="1" outlineLevel="1">
      <c r="A30" s="197">
        <v>22</v>
      </c>
      <c r="B30" s="198"/>
      <c r="C30" s="199" t="s">
        <v>3258</v>
      </c>
      <c r="D30" s="200" t="s">
        <v>193</v>
      </c>
      <c r="E30" s="201">
        <v>8</v>
      </c>
      <c r="F30" s="193">
        <f t="shared" si="5"/>
        <v>0</v>
      </c>
      <c r="G30" s="193">
        <f t="shared" ref="G30:G31" si="8">ROUND(E30*F30,2)</f>
        <v>0</v>
      </c>
      <c r="H30" s="172"/>
      <c r="I30" s="193">
        <f t="shared" si="2"/>
        <v>0</v>
      </c>
      <c r="J30" s="172"/>
      <c r="K30" s="186">
        <f t="shared" si="6"/>
        <v>0</v>
      </c>
      <c r="L30" s="187">
        <v>21</v>
      </c>
      <c r="M30" s="187">
        <f t="shared" si="7"/>
        <v>0</v>
      </c>
    </row>
    <row r="31" spans="1:13" s="216" customFormat="1" outlineLevel="1">
      <c r="A31" s="197">
        <v>23</v>
      </c>
      <c r="B31" s="198" t="s">
        <v>3259</v>
      </c>
      <c r="C31" s="199" t="s">
        <v>3260</v>
      </c>
      <c r="D31" s="200" t="s">
        <v>445</v>
      </c>
      <c r="E31" s="201">
        <v>8</v>
      </c>
      <c r="F31" s="193">
        <f t="shared" si="5"/>
        <v>0</v>
      </c>
      <c r="G31" s="193">
        <f t="shared" si="8"/>
        <v>0</v>
      </c>
      <c r="H31" s="172"/>
      <c r="I31" s="193">
        <f t="shared" si="2"/>
        <v>0</v>
      </c>
      <c r="J31" s="172"/>
      <c r="K31" s="186">
        <f t="shared" si="6"/>
        <v>0</v>
      </c>
      <c r="L31" s="187">
        <v>21</v>
      </c>
      <c r="M31" s="187">
        <f t="shared" si="7"/>
        <v>0</v>
      </c>
    </row>
    <row r="32" spans="1:13" s="216" customFormat="1" outlineLevel="1">
      <c r="A32" s="197">
        <v>24</v>
      </c>
      <c r="B32" s="198"/>
      <c r="C32" s="199" t="s">
        <v>3261</v>
      </c>
      <c r="D32" s="200" t="s">
        <v>445</v>
      </c>
      <c r="E32" s="201">
        <v>1</v>
      </c>
      <c r="F32" s="193">
        <f t="shared" si="5"/>
        <v>0</v>
      </c>
      <c r="G32" s="193">
        <f t="shared" ref="G32" si="9">E32*F32</f>
        <v>0</v>
      </c>
      <c r="H32" s="172"/>
      <c r="I32" s="193">
        <f t="shared" si="2"/>
        <v>0</v>
      </c>
      <c r="J32" s="172"/>
      <c r="K32" s="186">
        <f t="shared" si="6"/>
        <v>0</v>
      </c>
      <c r="L32" s="187">
        <v>21</v>
      </c>
      <c r="M32" s="187">
        <f t="shared" si="7"/>
        <v>0</v>
      </c>
    </row>
    <row r="33" spans="1:13">
      <c r="A33" s="203" t="s">
        <v>3232</v>
      </c>
      <c r="B33" s="204" t="s">
        <v>3262</v>
      </c>
      <c r="C33" s="205" t="s">
        <v>3263</v>
      </c>
      <c r="D33" s="206"/>
      <c r="E33" s="207"/>
      <c r="F33" s="208"/>
      <c r="G33" s="208">
        <f>SUM(G34:G47)</f>
        <v>0</v>
      </c>
      <c r="H33" s="171"/>
      <c r="I33" s="194">
        <f>SUM(I34:I47)</f>
        <v>0</v>
      </c>
      <c r="J33" s="171"/>
      <c r="K33" s="189">
        <f>SUM(K34:K47)</f>
        <v>0</v>
      </c>
      <c r="L33" s="190"/>
      <c r="M33" s="190">
        <f>SUM(M34:M47)</f>
        <v>0</v>
      </c>
    </row>
    <row r="34" spans="1:13" outlineLevel="1">
      <c r="A34" s="197">
        <v>25</v>
      </c>
      <c r="B34" s="198" t="s">
        <v>3264</v>
      </c>
      <c r="C34" s="199" t="s">
        <v>3265</v>
      </c>
      <c r="D34" s="200" t="s">
        <v>445</v>
      </c>
      <c r="E34" s="201">
        <v>2</v>
      </c>
      <c r="F34" s="193">
        <f t="shared" ref="F34:F40" si="10">H34+J34</f>
        <v>0</v>
      </c>
      <c r="G34" s="193">
        <f t="shared" ref="G34:G37" si="11">ROUND(E34*F34,2)</f>
        <v>0</v>
      </c>
      <c r="H34" s="172"/>
      <c r="I34" s="193">
        <f>ROUND(E34*H34,2)</f>
        <v>0</v>
      </c>
      <c r="J34" s="172"/>
      <c r="K34" s="186">
        <f>ROUND(E34*J34,2)</f>
        <v>0</v>
      </c>
      <c r="L34" s="187">
        <v>21</v>
      </c>
      <c r="M34" s="187">
        <f>G34*(1+L34/100)</f>
        <v>0</v>
      </c>
    </row>
    <row r="35" spans="1:13" outlineLevel="1">
      <c r="A35" s="197">
        <v>26</v>
      </c>
      <c r="B35" s="198" t="s">
        <v>3266</v>
      </c>
      <c r="C35" s="199" t="s">
        <v>3267</v>
      </c>
      <c r="D35" s="200" t="s">
        <v>445</v>
      </c>
      <c r="E35" s="201">
        <v>2</v>
      </c>
      <c r="F35" s="193">
        <f t="shared" si="10"/>
        <v>0</v>
      </c>
      <c r="G35" s="193">
        <f t="shared" si="11"/>
        <v>0</v>
      </c>
      <c r="H35" s="172"/>
      <c r="I35" s="193">
        <f>ROUND(E35*H35,2)</f>
        <v>0</v>
      </c>
      <c r="J35" s="172"/>
      <c r="K35" s="186">
        <f>ROUND(E35*J35,2)</f>
        <v>0</v>
      </c>
      <c r="L35" s="187">
        <v>21</v>
      </c>
      <c r="M35" s="187">
        <f t="shared" ref="M35:M40" si="12">G35*(1+L35/100)</f>
        <v>0</v>
      </c>
    </row>
    <row r="36" spans="1:13" outlineLevel="1">
      <c r="A36" s="197">
        <v>27</v>
      </c>
      <c r="B36" s="198"/>
      <c r="C36" s="199" t="s">
        <v>3268</v>
      </c>
      <c r="D36" s="200" t="s">
        <v>258</v>
      </c>
      <c r="E36" s="201">
        <v>32</v>
      </c>
      <c r="F36" s="193">
        <f t="shared" si="10"/>
        <v>0</v>
      </c>
      <c r="G36" s="193">
        <f t="shared" si="11"/>
        <v>0</v>
      </c>
      <c r="H36" s="172"/>
      <c r="I36" s="193">
        <f t="shared" ref="I36:I40" si="13">ROUND(E36*H36,2)</f>
        <v>0</v>
      </c>
      <c r="J36" s="172"/>
      <c r="K36" s="186">
        <f t="shared" ref="K36:K40" si="14">ROUND(E36*J36,2)</f>
        <v>0</v>
      </c>
      <c r="L36" s="187">
        <v>21</v>
      </c>
      <c r="M36" s="187">
        <f t="shared" si="12"/>
        <v>0</v>
      </c>
    </row>
    <row r="37" spans="1:13" ht="24" outlineLevel="1">
      <c r="A37" s="197">
        <v>28</v>
      </c>
      <c r="B37" s="198"/>
      <c r="C37" s="199" t="s">
        <v>3269</v>
      </c>
      <c r="D37" s="200" t="s">
        <v>445</v>
      </c>
      <c r="E37" s="201">
        <v>4</v>
      </c>
      <c r="F37" s="193">
        <f t="shared" si="10"/>
        <v>0</v>
      </c>
      <c r="G37" s="193">
        <f t="shared" si="11"/>
        <v>0</v>
      </c>
      <c r="H37" s="172"/>
      <c r="I37" s="193">
        <f t="shared" si="13"/>
        <v>0</v>
      </c>
      <c r="J37" s="172"/>
      <c r="K37" s="186">
        <f t="shared" si="14"/>
        <v>0</v>
      </c>
      <c r="L37" s="187">
        <v>21</v>
      </c>
      <c r="M37" s="187">
        <f t="shared" si="12"/>
        <v>0</v>
      </c>
    </row>
    <row r="38" spans="1:13" ht="24" outlineLevel="1">
      <c r="A38" s="197">
        <v>29</v>
      </c>
      <c r="B38" s="199" t="s">
        <v>3270</v>
      </c>
      <c r="C38" s="199" t="s">
        <v>3271</v>
      </c>
      <c r="D38" s="200" t="s">
        <v>218</v>
      </c>
      <c r="E38" s="201">
        <v>320</v>
      </c>
      <c r="F38" s="193">
        <f t="shared" si="10"/>
        <v>0</v>
      </c>
      <c r="G38" s="193">
        <f t="shared" ref="G38:G40" si="15">E38*F38</f>
        <v>0</v>
      </c>
      <c r="H38" s="172"/>
      <c r="I38" s="193">
        <f t="shared" si="13"/>
        <v>0</v>
      </c>
      <c r="J38" s="172"/>
      <c r="K38" s="186">
        <f t="shared" si="14"/>
        <v>0</v>
      </c>
      <c r="L38" s="187">
        <v>21</v>
      </c>
      <c r="M38" s="187">
        <f t="shared" si="12"/>
        <v>0</v>
      </c>
    </row>
    <row r="39" spans="1:13" ht="24" outlineLevel="1">
      <c r="A39" s="197">
        <v>30</v>
      </c>
      <c r="B39" s="199" t="s">
        <v>3272</v>
      </c>
      <c r="C39" s="199" t="s">
        <v>3273</v>
      </c>
      <c r="D39" s="200" t="s">
        <v>218</v>
      </c>
      <c r="E39" s="201">
        <v>320</v>
      </c>
      <c r="F39" s="193">
        <f t="shared" si="10"/>
        <v>0</v>
      </c>
      <c r="G39" s="193">
        <f t="shared" si="15"/>
        <v>0</v>
      </c>
      <c r="H39" s="172"/>
      <c r="I39" s="193">
        <f t="shared" si="13"/>
        <v>0</v>
      </c>
      <c r="J39" s="172"/>
      <c r="K39" s="186">
        <f t="shared" si="14"/>
        <v>0</v>
      </c>
      <c r="L39" s="187">
        <v>21</v>
      </c>
      <c r="M39" s="187">
        <f t="shared" si="12"/>
        <v>0</v>
      </c>
    </row>
    <row r="40" spans="1:13" outlineLevel="1">
      <c r="A40" s="197">
        <v>31</v>
      </c>
      <c r="B40" s="199" t="s">
        <v>3274</v>
      </c>
      <c r="C40" s="199" t="s">
        <v>3275</v>
      </c>
      <c r="D40" s="200" t="s">
        <v>218</v>
      </c>
      <c r="E40" s="201">
        <v>320</v>
      </c>
      <c r="F40" s="193">
        <f t="shared" si="10"/>
        <v>0</v>
      </c>
      <c r="G40" s="193">
        <f t="shared" si="15"/>
        <v>0</v>
      </c>
      <c r="H40" s="172"/>
      <c r="I40" s="193">
        <f t="shared" si="13"/>
        <v>0</v>
      </c>
      <c r="J40" s="172"/>
      <c r="K40" s="186">
        <f t="shared" si="14"/>
        <v>0</v>
      </c>
      <c r="L40" s="187">
        <v>21</v>
      </c>
      <c r="M40" s="187">
        <f t="shared" si="12"/>
        <v>0</v>
      </c>
    </row>
    <row r="41" spans="1:13" outlineLevel="1">
      <c r="A41" s="197">
        <v>32</v>
      </c>
      <c r="B41" s="198"/>
      <c r="C41" s="199" t="s">
        <v>3276</v>
      </c>
      <c r="D41" s="200" t="s">
        <v>205</v>
      </c>
      <c r="E41" s="201">
        <v>96</v>
      </c>
      <c r="F41" s="193">
        <f>H41+J41</f>
        <v>0</v>
      </c>
      <c r="G41" s="193">
        <f>ROUND(E41*F41,2)</f>
        <v>0</v>
      </c>
      <c r="H41" s="172"/>
      <c r="I41" s="193">
        <f>ROUND(E41*H41,2)</f>
        <v>0</v>
      </c>
      <c r="J41" s="172"/>
      <c r="K41" s="186">
        <f>ROUND(E41*J41,2)</f>
        <v>0</v>
      </c>
      <c r="L41" s="187">
        <v>21</v>
      </c>
      <c r="M41" s="187">
        <f>G41*(1+L41/100)</f>
        <v>0</v>
      </c>
    </row>
    <row r="42" spans="1:13" s="216" customFormat="1" ht="24" outlineLevel="1">
      <c r="A42" s="197">
        <v>33</v>
      </c>
      <c r="B42" s="199" t="s">
        <v>3277</v>
      </c>
      <c r="C42" s="199" t="s">
        <v>3278</v>
      </c>
      <c r="D42" s="200" t="s">
        <v>205</v>
      </c>
      <c r="E42" s="201">
        <v>112</v>
      </c>
      <c r="F42" s="193">
        <f t="shared" ref="F42:F47" si="16">H42+J42</f>
        <v>0</v>
      </c>
      <c r="G42" s="193">
        <f t="shared" ref="G42" si="17">E42*F42</f>
        <v>0</v>
      </c>
      <c r="H42" s="172"/>
      <c r="I42" s="193">
        <f t="shared" ref="I42" si="18">ROUND(E42*H42,2)</f>
        <v>0</v>
      </c>
      <c r="J42" s="172"/>
      <c r="K42" s="186">
        <f t="shared" ref="K42" si="19">ROUND(E42*J42,2)</f>
        <v>0</v>
      </c>
      <c r="L42" s="187">
        <v>21</v>
      </c>
      <c r="M42" s="187">
        <f t="shared" ref="M42:M47" si="20">G42*(1+L42/100)</f>
        <v>0</v>
      </c>
    </row>
    <row r="43" spans="1:13" ht="24" outlineLevel="1">
      <c r="A43" s="197">
        <v>34</v>
      </c>
      <c r="B43" s="199" t="s">
        <v>3279</v>
      </c>
      <c r="C43" s="199" t="s">
        <v>3280</v>
      </c>
      <c r="D43" s="200" t="s">
        <v>258</v>
      </c>
      <c r="E43" s="201">
        <v>32</v>
      </c>
      <c r="F43" s="193">
        <f t="shared" si="16"/>
        <v>0</v>
      </c>
      <c r="G43" s="193">
        <f t="shared" ref="G43:G44" si="21">ROUND(E43*F43,2)</f>
        <v>0</v>
      </c>
      <c r="H43" s="172"/>
      <c r="I43" s="193">
        <f>ROUND(E43*H43,2)</f>
        <v>0</v>
      </c>
      <c r="J43" s="172"/>
      <c r="K43" s="186">
        <f>ROUND(E43*J43,2)</f>
        <v>0</v>
      </c>
      <c r="L43" s="187">
        <v>21</v>
      </c>
      <c r="M43" s="187">
        <f t="shared" si="20"/>
        <v>0</v>
      </c>
    </row>
    <row r="44" spans="1:13" ht="24" outlineLevel="1">
      <c r="A44" s="197">
        <v>35</v>
      </c>
      <c r="B44" s="199" t="s">
        <v>3281</v>
      </c>
      <c r="C44" s="199" t="s">
        <v>3282</v>
      </c>
      <c r="D44" s="200" t="s">
        <v>218</v>
      </c>
      <c r="E44" s="201">
        <v>80</v>
      </c>
      <c r="F44" s="193">
        <f t="shared" si="16"/>
        <v>0</v>
      </c>
      <c r="G44" s="193">
        <f t="shared" si="21"/>
        <v>0</v>
      </c>
      <c r="H44" s="172"/>
      <c r="I44" s="193">
        <f t="shared" ref="I44" si="22">ROUND(E44*H44,2)</f>
        <v>0</v>
      </c>
      <c r="J44" s="172"/>
      <c r="K44" s="186">
        <f t="shared" ref="K44" si="23">ROUND(E44*J44,2)</f>
        <v>0</v>
      </c>
      <c r="L44" s="187">
        <v>21</v>
      </c>
      <c r="M44" s="187">
        <f t="shared" si="20"/>
        <v>0</v>
      </c>
    </row>
    <row r="45" spans="1:13" outlineLevel="1">
      <c r="A45" s="197">
        <v>36</v>
      </c>
      <c r="B45" s="198" t="s">
        <v>3283</v>
      </c>
      <c r="C45" s="199" t="s">
        <v>3284</v>
      </c>
      <c r="D45" s="200" t="s">
        <v>258</v>
      </c>
      <c r="E45" s="201">
        <v>32</v>
      </c>
      <c r="F45" s="193">
        <f t="shared" si="16"/>
        <v>0</v>
      </c>
      <c r="G45" s="202">
        <f t="shared" ref="G45" si="24">E45*F45</f>
        <v>0</v>
      </c>
      <c r="H45" s="172"/>
      <c r="I45" s="193">
        <f>ROUND(E45*H45,2)</f>
        <v>0</v>
      </c>
      <c r="J45" s="172"/>
      <c r="K45" s="186">
        <f>ROUND(E45*J45,2)</f>
        <v>0</v>
      </c>
      <c r="L45" s="187">
        <v>21</v>
      </c>
      <c r="M45" s="188">
        <f t="shared" si="20"/>
        <v>0</v>
      </c>
    </row>
    <row r="46" spans="1:13" ht="24" outlineLevel="1">
      <c r="A46" s="197">
        <v>37</v>
      </c>
      <c r="B46" s="199" t="s">
        <v>3285</v>
      </c>
      <c r="C46" s="199" t="s">
        <v>3286</v>
      </c>
      <c r="D46" s="200" t="s">
        <v>3287</v>
      </c>
      <c r="E46" s="201">
        <v>0.32</v>
      </c>
      <c r="F46" s="193">
        <f t="shared" si="16"/>
        <v>0</v>
      </c>
      <c r="G46" s="193">
        <f t="shared" ref="G46:G47" si="25">ROUND(E46*F46,2)</f>
        <v>0</v>
      </c>
      <c r="H46" s="172"/>
      <c r="I46" s="193">
        <f t="shared" ref="I46:I47" si="26">ROUND(E46*H46,2)</f>
        <v>0</v>
      </c>
      <c r="J46" s="172"/>
      <c r="K46" s="186">
        <f t="shared" ref="K46:K47" si="27">ROUND(E46*J46,2)</f>
        <v>0</v>
      </c>
      <c r="L46" s="187">
        <v>21</v>
      </c>
      <c r="M46" s="187">
        <f t="shared" si="20"/>
        <v>0</v>
      </c>
    </row>
    <row r="47" spans="1:13" outlineLevel="1">
      <c r="A47" s="197">
        <v>38</v>
      </c>
      <c r="B47" s="199" t="s">
        <v>3288</v>
      </c>
      <c r="C47" s="199" t="s">
        <v>3289</v>
      </c>
      <c r="D47" s="200" t="s">
        <v>193</v>
      </c>
      <c r="E47" s="201">
        <v>3</v>
      </c>
      <c r="F47" s="193">
        <f t="shared" si="16"/>
        <v>0</v>
      </c>
      <c r="G47" s="193">
        <f t="shared" si="25"/>
        <v>0</v>
      </c>
      <c r="H47" s="172"/>
      <c r="I47" s="193">
        <f t="shared" si="26"/>
        <v>0</v>
      </c>
      <c r="J47" s="172"/>
      <c r="K47" s="186">
        <f t="shared" si="27"/>
        <v>0</v>
      </c>
      <c r="L47" s="187">
        <v>21</v>
      </c>
      <c r="M47" s="187">
        <f t="shared" si="20"/>
        <v>0</v>
      </c>
    </row>
    <row r="48" spans="1:13">
      <c r="A48" s="203" t="s">
        <v>3232</v>
      </c>
      <c r="B48" s="204" t="s">
        <v>3290</v>
      </c>
      <c r="C48" s="205" t="s">
        <v>401</v>
      </c>
      <c r="D48" s="206"/>
      <c r="E48" s="207"/>
      <c r="F48" s="208"/>
      <c r="G48" s="208">
        <f>SUM(G49:G59)</f>
        <v>0</v>
      </c>
      <c r="H48" s="171"/>
      <c r="I48" s="194">
        <f>SUM(I49:I59)</f>
        <v>0</v>
      </c>
      <c r="J48" s="171"/>
      <c r="K48" s="189">
        <f>SUM(K49:K59)</f>
        <v>0</v>
      </c>
      <c r="L48" s="190"/>
      <c r="M48" s="190">
        <f>SUM(M49:M59)</f>
        <v>0</v>
      </c>
    </row>
    <row r="49" spans="1:14" outlineLevel="1">
      <c r="A49" s="197">
        <v>39</v>
      </c>
      <c r="B49" s="198" t="s">
        <v>3291</v>
      </c>
      <c r="C49" s="199" t="s">
        <v>3292</v>
      </c>
      <c r="D49" s="209" t="s">
        <v>3293</v>
      </c>
      <c r="E49" s="201">
        <v>1</v>
      </c>
      <c r="F49" s="202">
        <f t="shared" ref="F49:F53" si="28">H49+J49</f>
        <v>0</v>
      </c>
      <c r="G49" s="202">
        <f t="shared" ref="G49:G59" si="29">E49*F49</f>
        <v>0</v>
      </c>
      <c r="H49" s="173"/>
      <c r="I49" s="195">
        <f t="shared" ref="I49:I56" si="30">ROUND(E49*H49,2)</f>
        <v>0</v>
      </c>
      <c r="J49" s="174"/>
      <c r="K49" s="191">
        <f t="shared" ref="K49:K57" si="31">ROUND(E49*J49,2)</f>
        <v>0</v>
      </c>
      <c r="L49" s="188">
        <v>21</v>
      </c>
      <c r="M49" s="188">
        <f t="shared" ref="M49:M59" si="32">G49*(1+L49/100)</f>
        <v>0</v>
      </c>
    </row>
    <row r="50" spans="1:14" outlineLevel="1">
      <c r="A50" s="197">
        <v>40</v>
      </c>
      <c r="B50" s="198" t="s">
        <v>3294</v>
      </c>
      <c r="C50" s="199" t="s">
        <v>3295</v>
      </c>
      <c r="D50" s="209" t="s">
        <v>3293</v>
      </c>
      <c r="E50" s="201">
        <v>1</v>
      </c>
      <c r="F50" s="202">
        <f t="shared" si="28"/>
        <v>0</v>
      </c>
      <c r="G50" s="202">
        <f t="shared" si="29"/>
        <v>0</v>
      </c>
      <c r="H50" s="173"/>
      <c r="I50" s="195">
        <f t="shared" si="30"/>
        <v>0</v>
      </c>
      <c r="J50" s="174"/>
      <c r="K50" s="191">
        <f t="shared" si="31"/>
        <v>0</v>
      </c>
      <c r="L50" s="188">
        <v>21</v>
      </c>
      <c r="M50" s="188">
        <f t="shared" si="32"/>
        <v>0</v>
      </c>
    </row>
    <row r="51" spans="1:14" outlineLevel="1">
      <c r="A51" s="197">
        <v>41</v>
      </c>
      <c r="B51" s="198"/>
      <c r="C51" s="199" t="s">
        <v>3296</v>
      </c>
      <c r="D51" s="209" t="s">
        <v>3293</v>
      </c>
      <c r="E51" s="201">
        <v>12</v>
      </c>
      <c r="F51" s="202">
        <f t="shared" si="28"/>
        <v>0</v>
      </c>
      <c r="G51" s="202">
        <f t="shared" si="29"/>
        <v>0</v>
      </c>
      <c r="H51" s="173"/>
      <c r="I51" s="195">
        <f t="shared" si="30"/>
        <v>0</v>
      </c>
      <c r="J51" s="174"/>
      <c r="K51" s="191">
        <f t="shared" si="31"/>
        <v>0</v>
      </c>
      <c r="L51" s="188">
        <v>21</v>
      </c>
      <c r="M51" s="188">
        <f t="shared" si="32"/>
        <v>0</v>
      </c>
    </row>
    <row r="52" spans="1:14" outlineLevel="1">
      <c r="A52" s="197">
        <v>42</v>
      </c>
      <c r="B52" s="198"/>
      <c r="C52" s="199" t="s">
        <v>3297</v>
      </c>
      <c r="D52" s="209" t="s">
        <v>3293</v>
      </c>
      <c r="E52" s="201">
        <v>3</v>
      </c>
      <c r="F52" s="202">
        <f t="shared" si="28"/>
        <v>0</v>
      </c>
      <c r="G52" s="202">
        <f t="shared" si="29"/>
        <v>0</v>
      </c>
      <c r="H52" s="173"/>
      <c r="I52" s="195">
        <f t="shared" si="30"/>
        <v>0</v>
      </c>
      <c r="J52" s="174"/>
      <c r="K52" s="191">
        <f t="shared" si="31"/>
        <v>0</v>
      </c>
      <c r="L52" s="188">
        <v>21</v>
      </c>
      <c r="M52" s="188">
        <f t="shared" si="32"/>
        <v>0</v>
      </c>
    </row>
    <row r="53" spans="1:14" outlineLevel="1">
      <c r="A53" s="197">
        <v>43</v>
      </c>
      <c r="B53" s="210" t="s">
        <v>3298</v>
      </c>
      <c r="C53" s="211" t="s">
        <v>3299</v>
      </c>
      <c r="D53" s="212" t="s">
        <v>3293</v>
      </c>
      <c r="E53" s="201">
        <v>1</v>
      </c>
      <c r="F53" s="213">
        <f t="shared" si="28"/>
        <v>0</v>
      </c>
      <c r="G53" s="202">
        <f t="shared" si="29"/>
        <v>0</v>
      </c>
      <c r="H53" s="175"/>
      <c r="I53" s="196">
        <f t="shared" si="30"/>
        <v>0</v>
      </c>
      <c r="J53" s="176"/>
      <c r="K53" s="192">
        <f t="shared" si="31"/>
        <v>0</v>
      </c>
      <c r="L53" s="188">
        <v>21</v>
      </c>
      <c r="M53" s="188">
        <f t="shared" si="32"/>
        <v>0</v>
      </c>
    </row>
    <row r="54" spans="1:14" outlineLevel="1">
      <c r="A54" s="197">
        <v>44</v>
      </c>
      <c r="B54" s="198"/>
      <c r="C54" s="199" t="s">
        <v>3300</v>
      </c>
      <c r="D54" s="200" t="s">
        <v>393</v>
      </c>
      <c r="E54" s="201">
        <v>1</v>
      </c>
      <c r="F54" s="193">
        <f>H54+J54</f>
        <v>0</v>
      </c>
      <c r="G54" s="202">
        <f>ROUND(E54*F54,2)</f>
        <v>0</v>
      </c>
      <c r="H54" s="175"/>
      <c r="I54" s="193">
        <f t="shared" si="30"/>
        <v>0</v>
      </c>
      <c r="J54" s="172"/>
      <c r="K54" s="186">
        <f t="shared" si="31"/>
        <v>0</v>
      </c>
      <c r="L54" s="187">
        <v>21</v>
      </c>
      <c r="M54" s="187">
        <f t="shared" si="32"/>
        <v>0</v>
      </c>
    </row>
    <row r="55" spans="1:14" outlineLevel="1">
      <c r="A55" s="197">
        <v>45</v>
      </c>
      <c r="B55" s="198"/>
      <c r="C55" s="199" t="s">
        <v>3301</v>
      </c>
      <c r="D55" s="200" t="s">
        <v>393</v>
      </c>
      <c r="E55" s="201">
        <v>1</v>
      </c>
      <c r="F55" s="193">
        <f t="shared" ref="F55:F59" si="33">H55+J55</f>
        <v>0</v>
      </c>
      <c r="G55" s="202">
        <f t="shared" ref="G55:G56" si="34">ROUND(E55*F55,2)</f>
        <v>0</v>
      </c>
      <c r="H55" s="175"/>
      <c r="I55" s="193">
        <f t="shared" si="30"/>
        <v>0</v>
      </c>
      <c r="J55" s="172"/>
      <c r="K55" s="186">
        <f t="shared" si="31"/>
        <v>0</v>
      </c>
      <c r="L55" s="187">
        <v>21</v>
      </c>
      <c r="M55" s="187">
        <f t="shared" si="32"/>
        <v>0</v>
      </c>
    </row>
    <row r="56" spans="1:14" outlineLevel="1">
      <c r="A56" s="197">
        <v>46</v>
      </c>
      <c r="B56" s="198" t="s">
        <v>3302</v>
      </c>
      <c r="C56" s="199" t="s">
        <v>3303</v>
      </c>
      <c r="D56" s="200" t="s">
        <v>393</v>
      </c>
      <c r="E56" s="201">
        <v>1</v>
      </c>
      <c r="F56" s="193">
        <f t="shared" si="33"/>
        <v>0</v>
      </c>
      <c r="G56" s="202">
        <f t="shared" si="34"/>
        <v>0</v>
      </c>
      <c r="H56" s="175"/>
      <c r="I56" s="193">
        <f t="shared" si="30"/>
        <v>0</v>
      </c>
      <c r="J56" s="172"/>
      <c r="K56" s="186">
        <f t="shared" si="31"/>
        <v>0</v>
      </c>
      <c r="L56" s="187">
        <v>21</v>
      </c>
      <c r="M56" s="187">
        <f t="shared" si="32"/>
        <v>0</v>
      </c>
    </row>
    <row r="57" spans="1:14" outlineLevel="1">
      <c r="A57" s="197">
        <v>47</v>
      </c>
      <c r="B57" s="198" t="s">
        <v>3304</v>
      </c>
      <c r="C57" s="199" t="s">
        <v>3305</v>
      </c>
      <c r="D57" s="212" t="s">
        <v>445</v>
      </c>
      <c r="E57" s="201">
        <v>1</v>
      </c>
      <c r="F57" s="193">
        <f t="shared" si="33"/>
        <v>0</v>
      </c>
      <c r="G57" s="202">
        <f t="shared" si="29"/>
        <v>0</v>
      </c>
      <c r="H57" s="175"/>
      <c r="I57" s="193">
        <f>ROUND(E57*H57,2)</f>
        <v>0</v>
      </c>
      <c r="J57" s="172"/>
      <c r="K57" s="186">
        <f t="shared" si="31"/>
        <v>0</v>
      </c>
      <c r="L57" s="187">
        <v>21</v>
      </c>
      <c r="M57" s="187">
        <f t="shared" si="32"/>
        <v>0</v>
      </c>
    </row>
    <row r="58" spans="1:14" outlineLevel="1">
      <c r="A58" s="197">
        <v>48</v>
      </c>
      <c r="B58" s="198" t="s">
        <v>3306</v>
      </c>
      <c r="C58" s="199" t="s">
        <v>3307</v>
      </c>
      <c r="D58" s="200" t="s">
        <v>3293</v>
      </c>
      <c r="E58" s="201">
        <v>1</v>
      </c>
      <c r="F58" s="193">
        <f t="shared" si="33"/>
        <v>0</v>
      </c>
      <c r="G58" s="202">
        <f t="shared" si="29"/>
        <v>0</v>
      </c>
      <c r="H58" s="172"/>
      <c r="I58" s="193">
        <f>ROUND(E58*H58,2)</f>
        <v>0</v>
      </c>
      <c r="J58" s="172"/>
      <c r="K58" s="186">
        <f>ROUND(E58*J58,2)</f>
        <v>0</v>
      </c>
      <c r="L58" s="187">
        <v>21</v>
      </c>
      <c r="M58" s="187">
        <f t="shared" si="32"/>
        <v>0</v>
      </c>
    </row>
    <row r="59" spans="1:14" outlineLevel="1">
      <c r="A59" s="197">
        <v>49</v>
      </c>
      <c r="B59" s="198" t="s">
        <v>3308</v>
      </c>
      <c r="C59" s="199" t="s">
        <v>3309</v>
      </c>
      <c r="D59" s="200" t="s">
        <v>3293</v>
      </c>
      <c r="E59" s="201">
        <v>5</v>
      </c>
      <c r="F59" s="193">
        <f t="shared" si="33"/>
        <v>0</v>
      </c>
      <c r="G59" s="202">
        <f t="shared" si="29"/>
        <v>0</v>
      </c>
      <c r="H59" s="172"/>
      <c r="I59" s="193">
        <f>ROUND(E59*H59,2)</f>
        <v>0</v>
      </c>
      <c r="J59" s="172"/>
      <c r="K59" s="186">
        <f>ROUND(E59*J59,2)</f>
        <v>0</v>
      </c>
      <c r="L59" s="187">
        <v>21</v>
      </c>
      <c r="M59" s="187">
        <f t="shared" si="32"/>
        <v>0</v>
      </c>
    </row>
    <row r="60" spans="1:14">
      <c r="A60" s="203" t="s">
        <v>3232</v>
      </c>
      <c r="B60" s="204" t="s">
        <v>3310</v>
      </c>
      <c r="C60" s="205" t="s">
        <v>3311</v>
      </c>
      <c r="D60" s="206"/>
      <c r="E60" s="207"/>
      <c r="F60" s="208"/>
      <c r="G60" s="208">
        <f>SUM(G61:G62)</f>
        <v>0</v>
      </c>
      <c r="H60" s="171"/>
      <c r="I60" s="194">
        <f>SUM(I61:I62)</f>
        <v>0</v>
      </c>
      <c r="J60" s="171"/>
      <c r="K60" s="189">
        <f>SUM(K61:K62)</f>
        <v>0</v>
      </c>
      <c r="L60" s="190"/>
      <c r="M60" s="190">
        <f>SUM(M61:M62)</f>
        <v>0</v>
      </c>
    </row>
    <row r="61" spans="1:14" outlineLevel="1">
      <c r="A61" s="214">
        <v>50</v>
      </c>
      <c r="B61" s="198" t="s">
        <v>3312</v>
      </c>
      <c r="C61" s="199" t="s">
        <v>3313</v>
      </c>
      <c r="D61" s="200" t="s">
        <v>3293</v>
      </c>
      <c r="E61" s="201">
        <v>1</v>
      </c>
      <c r="F61" s="193">
        <f>H61+J61</f>
        <v>0</v>
      </c>
      <c r="G61" s="202">
        <f t="shared" ref="G61:G62" si="35">E61*F61</f>
        <v>0</v>
      </c>
      <c r="H61" s="172"/>
      <c r="I61" s="193">
        <f>ROUND(E61*H61,2)</f>
        <v>0</v>
      </c>
      <c r="J61" s="172"/>
      <c r="K61" s="191">
        <f t="shared" ref="K61:K62" si="36">ROUND(E61*J61,2)</f>
        <v>0</v>
      </c>
      <c r="L61" s="187">
        <v>21</v>
      </c>
      <c r="M61" s="187">
        <f>G61*(1+L61/100)</f>
        <v>0</v>
      </c>
    </row>
    <row r="62" spans="1:14" outlineLevel="1">
      <c r="A62" s="214">
        <v>51</v>
      </c>
      <c r="B62" s="210" t="s">
        <v>964</v>
      </c>
      <c r="C62" s="211" t="s">
        <v>3314</v>
      </c>
      <c r="D62" s="212" t="s">
        <v>3293</v>
      </c>
      <c r="E62" s="215">
        <v>1</v>
      </c>
      <c r="F62" s="213">
        <f t="shared" ref="F62" si="37">H62+J62</f>
        <v>0</v>
      </c>
      <c r="G62" s="213">
        <f t="shared" si="35"/>
        <v>0</v>
      </c>
      <c r="H62" s="175"/>
      <c r="I62" s="196">
        <f t="shared" ref="I62" si="38">ROUND(E62*H62,2)</f>
        <v>0</v>
      </c>
      <c r="J62" s="176"/>
      <c r="K62" s="192">
        <f t="shared" si="36"/>
        <v>0</v>
      </c>
      <c r="L62" s="188">
        <v>21</v>
      </c>
      <c r="M62" s="188">
        <f t="shared" ref="M62" si="39">G62*(1+L62/100)</f>
        <v>0</v>
      </c>
      <c r="N62" s="185"/>
    </row>
    <row r="63" spans="1:14">
      <c r="A63" s="177"/>
      <c r="B63" s="178"/>
      <c r="C63" s="179"/>
      <c r="D63" s="180"/>
      <c r="E63" s="177"/>
      <c r="F63" s="177"/>
      <c r="G63" s="177"/>
      <c r="H63" s="177"/>
      <c r="I63" s="177"/>
      <c r="J63" s="177"/>
      <c r="K63" s="177"/>
      <c r="L63" s="177"/>
      <c r="M63" s="177"/>
    </row>
    <row r="64" spans="1:14">
      <c r="A64" s="665" t="s">
        <v>3226</v>
      </c>
      <c r="B64" s="666"/>
      <c r="C64" s="666"/>
      <c r="D64" s="666"/>
      <c r="E64" s="666"/>
      <c r="F64" s="667"/>
      <c r="G64" s="182">
        <f>G8+G33+G48+G60</f>
        <v>0</v>
      </c>
    </row>
    <row r="65" spans="1:11">
      <c r="D65" s="184"/>
      <c r="G65" s="185"/>
    </row>
    <row r="66" spans="1:11">
      <c r="A66" s="668" t="s">
        <v>3315</v>
      </c>
      <c r="B66" s="668"/>
      <c r="C66" s="669"/>
      <c r="D66" s="180"/>
      <c r="E66" s="177"/>
      <c r="F66" s="177"/>
      <c r="G66" s="177"/>
      <c r="H66" s="177"/>
      <c r="I66" s="177"/>
      <c r="J66" s="177"/>
      <c r="K66" s="177"/>
    </row>
    <row r="67" spans="1:11">
      <c r="A67" s="658" t="s">
        <v>3316</v>
      </c>
      <c r="B67" s="658"/>
      <c r="C67" s="658"/>
      <c r="D67" s="658"/>
      <c r="E67" s="658"/>
      <c r="F67" s="658"/>
      <c r="G67" s="658"/>
      <c r="H67" s="658"/>
      <c r="I67" s="658"/>
      <c r="J67" s="658"/>
      <c r="K67" s="658"/>
    </row>
    <row r="68" spans="1:11">
      <c r="A68" s="658"/>
      <c r="B68" s="658"/>
      <c r="C68" s="658"/>
      <c r="D68" s="658"/>
      <c r="E68" s="658"/>
      <c r="F68" s="658"/>
      <c r="G68" s="658"/>
      <c r="H68" s="658"/>
      <c r="I68" s="658"/>
      <c r="J68" s="658"/>
      <c r="K68" s="658"/>
    </row>
    <row r="69" spans="1:11">
      <c r="A69" s="658"/>
      <c r="B69" s="658"/>
      <c r="C69" s="658"/>
      <c r="D69" s="658"/>
      <c r="E69" s="658"/>
      <c r="F69" s="658"/>
      <c r="G69" s="658"/>
      <c r="H69" s="658"/>
      <c r="I69" s="658"/>
      <c r="J69" s="658"/>
      <c r="K69" s="658"/>
    </row>
    <row r="70" spans="1:11">
      <c r="A70" s="658"/>
      <c r="B70" s="658"/>
      <c r="C70" s="658"/>
      <c r="D70" s="658"/>
      <c r="E70" s="658"/>
      <c r="F70" s="658"/>
      <c r="G70" s="658"/>
      <c r="H70" s="658"/>
      <c r="I70" s="658"/>
      <c r="J70" s="658"/>
      <c r="K70" s="658"/>
    </row>
    <row r="71" spans="1:11">
      <c r="A71" s="658"/>
      <c r="B71" s="658"/>
      <c r="C71" s="658"/>
      <c r="D71" s="658"/>
      <c r="E71" s="658"/>
      <c r="F71" s="658"/>
      <c r="G71" s="658"/>
      <c r="H71" s="658"/>
      <c r="I71" s="658"/>
      <c r="J71" s="658"/>
      <c r="K71" s="658"/>
    </row>
    <row r="72" spans="1:11">
      <c r="A72" s="658"/>
      <c r="B72" s="658"/>
      <c r="C72" s="658"/>
      <c r="D72" s="658"/>
      <c r="E72" s="658"/>
      <c r="F72" s="658"/>
      <c r="G72" s="658"/>
      <c r="H72" s="658"/>
      <c r="I72" s="658"/>
      <c r="J72" s="658"/>
      <c r="K72" s="658"/>
    </row>
    <row r="73" spans="1:11">
      <c r="A73" s="658"/>
      <c r="B73" s="658"/>
      <c r="C73" s="658"/>
      <c r="D73" s="658"/>
      <c r="E73" s="658"/>
      <c r="F73" s="658"/>
      <c r="G73" s="658"/>
      <c r="H73" s="658"/>
      <c r="I73" s="658"/>
      <c r="J73" s="658"/>
      <c r="K73" s="658"/>
    </row>
    <row r="74" spans="1:11">
      <c r="A74" s="658"/>
      <c r="B74" s="658"/>
      <c r="C74" s="658"/>
      <c r="D74" s="658"/>
      <c r="E74" s="658"/>
      <c r="F74" s="658"/>
      <c r="G74" s="658"/>
      <c r="H74" s="658"/>
      <c r="I74" s="658"/>
      <c r="J74" s="658"/>
      <c r="K74" s="658"/>
    </row>
    <row r="75" spans="1:11">
      <c r="A75" s="658"/>
      <c r="B75" s="658"/>
      <c r="C75" s="658"/>
      <c r="D75" s="658"/>
      <c r="E75" s="658"/>
      <c r="F75" s="658"/>
      <c r="G75" s="658"/>
      <c r="H75" s="658"/>
      <c r="I75" s="658"/>
      <c r="J75" s="658"/>
      <c r="K75" s="658"/>
    </row>
    <row r="76" spans="1:11">
      <c r="A76" s="658"/>
      <c r="B76" s="658"/>
      <c r="C76" s="658"/>
      <c r="D76" s="658"/>
      <c r="E76" s="658"/>
      <c r="F76" s="658"/>
      <c r="G76" s="658"/>
      <c r="H76" s="658"/>
      <c r="I76" s="658"/>
      <c r="J76" s="658"/>
      <c r="K76" s="658"/>
    </row>
    <row r="77" spans="1:11">
      <c r="A77" s="658"/>
      <c r="B77" s="658"/>
      <c r="C77" s="658"/>
      <c r="D77" s="658"/>
      <c r="E77" s="658"/>
      <c r="F77" s="658"/>
      <c r="G77" s="658"/>
      <c r="H77" s="658"/>
      <c r="I77" s="658"/>
      <c r="J77" s="658"/>
      <c r="K77" s="658"/>
    </row>
    <row r="78" spans="1:11" ht="92.25" customHeight="1">
      <c r="A78" s="658"/>
      <c r="B78" s="658"/>
      <c r="C78" s="658"/>
      <c r="D78" s="658"/>
      <c r="E78" s="658"/>
      <c r="F78" s="658"/>
      <c r="G78" s="658"/>
      <c r="H78" s="658"/>
      <c r="I78" s="658"/>
      <c r="J78" s="658"/>
      <c r="K78" s="658"/>
    </row>
    <row r="79" spans="1:11">
      <c r="D79" s="184"/>
    </row>
    <row r="80" spans="1:11">
      <c r="D80" s="184"/>
    </row>
    <row r="81" spans="4:4">
      <c r="D81" s="184"/>
    </row>
    <row r="82" spans="4:4">
      <c r="D82" s="184"/>
    </row>
    <row r="83" spans="4:4">
      <c r="D83" s="184"/>
    </row>
    <row r="84" spans="4:4">
      <c r="D84" s="184"/>
    </row>
    <row r="85" spans="4:4">
      <c r="D85" s="184"/>
    </row>
    <row r="86" spans="4:4">
      <c r="D86" s="184"/>
    </row>
    <row r="87" spans="4:4">
      <c r="D87" s="184"/>
    </row>
    <row r="88" spans="4:4">
      <c r="D88" s="184"/>
    </row>
    <row r="89" spans="4:4">
      <c r="D89" s="184"/>
    </row>
    <row r="90" spans="4:4">
      <c r="D90" s="184"/>
    </row>
    <row r="91" spans="4:4">
      <c r="D91" s="184"/>
    </row>
    <row r="92" spans="4:4">
      <c r="D92" s="184"/>
    </row>
    <row r="93" spans="4:4">
      <c r="D93" s="184"/>
    </row>
    <row r="94" spans="4:4">
      <c r="D94" s="184"/>
    </row>
    <row r="95" spans="4:4">
      <c r="D95" s="184"/>
    </row>
    <row r="96" spans="4:4">
      <c r="D96" s="184"/>
    </row>
    <row r="97" spans="4:4">
      <c r="D97" s="184"/>
    </row>
    <row r="98" spans="4:4">
      <c r="D98" s="184"/>
    </row>
    <row r="99" spans="4:4">
      <c r="D99" s="184"/>
    </row>
    <row r="100" spans="4:4">
      <c r="D100" s="184"/>
    </row>
    <row r="101" spans="4:4">
      <c r="D101" s="184"/>
    </row>
    <row r="102" spans="4:4">
      <c r="D102" s="184"/>
    </row>
    <row r="103" spans="4:4">
      <c r="D103" s="184"/>
    </row>
    <row r="104" spans="4:4">
      <c r="D104" s="184"/>
    </row>
    <row r="105" spans="4:4">
      <c r="D105" s="184"/>
    </row>
    <row r="106" spans="4:4">
      <c r="D106" s="184"/>
    </row>
    <row r="107" spans="4:4">
      <c r="D107" s="184"/>
    </row>
    <row r="108" spans="4:4">
      <c r="D108" s="184"/>
    </row>
    <row r="109" spans="4:4">
      <c r="D109" s="184"/>
    </row>
    <row r="110" spans="4:4">
      <c r="D110" s="184"/>
    </row>
    <row r="111" spans="4:4">
      <c r="D111" s="184"/>
    </row>
    <row r="112" spans="4:4">
      <c r="D112" s="184"/>
    </row>
    <row r="113" spans="4:4">
      <c r="D113" s="184"/>
    </row>
    <row r="114" spans="4:4">
      <c r="D114" s="184"/>
    </row>
    <row r="115" spans="4:4">
      <c r="D115" s="184"/>
    </row>
    <row r="116" spans="4:4">
      <c r="D116" s="184"/>
    </row>
    <row r="117" spans="4:4">
      <c r="D117" s="184"/>
    </row>
    <row r="118" spans="4:4">
      <c r="D118" s="184"/>
    </row>
    <row r="119" spans="4:4">
      <c r="D119" s="184"/>
    </row>
    <row r="120" spans="4:4">
      <c r="D120" s="184"/>
    </row>
    <row r="121" spans="4:4">
      <c r="D121" s="184"/>
    </row>
    <row r="122" spans="4:4">
      <c r="D122" s="184"/>
    </row>
    <row r="123" spans="4:4">
      <c r="D123" s="184"/>
    </row>
    <row r="124" spans="4:4">
      <c r="D124" s="184"/>
    </row>
    <row r="125" spans="4:4">
      <c r="D125" s="184"/>
    </row>
    <row r="126" spans="4:4">
      <c r="D126" s="184"/>
    </row>
    <row r="127" spans="4:4">
      <c r="D127" s="184"/>
    </row>
    <row r="128" spans="4:4">
      <c r="D128" s="184"/>
    </row>
    <row r="129" spans="4:4">
      <c r="D129" s="184"/>
    </row>
    <row r="130" spans="4:4">
      <c r="D130" s="184"/>
    </row>
    <row r="131" spans="4:4">
      <c r="D131" s="184"/>
    </row>
    <row r="132" spans="4:4">
      <c r="D132" s="184"/>
    </row>
    <row r="133" spans="4:4">
      <c r="D133" s="184"/>
    </row>
    <row r="134" spans="4:4">
      <c r="D134" s="184"/>
    </row>
    <row r="135" spans="4:4">
      <c r="D135" s="184"/>
    </row>
    <row r="136" spans="4:4">
      <c r="D136" s="184"/>
    </row>
    <row r="137" spans="4:4">
      <c r="D137" s="184"/>
    </row>
    <row r="138" spans="4:4">
      <c r="D138" s="184"/>
    </row>
    <row r="139" spans="4:4">
      <c r="D139" s="184"/>
    </row>
    <row r="140" spans="4:4">
      <c r="D140" s="184"/>
    </row>
    <row r="141" spans="4:4">
      <c r="D141" s="184"/>
    </row>
    <row r="142" spans="4:4">
      <c r="D142" s="184"/>
    </row>
    <row r="143" spans="4:4">
      <c r="D143" s="184"/>
    </row>
    <row r="144" spans="4:4">
      <c r="D144" s="184"/>
    </row>
    <row r="145" spans="4:4">
      <c r="D145" s="184"/>
    </row>
    <row r="146" spans="4:4">
      <c r="D146" s="184"/>
    </row>
    <row r="147" spans="4:4">
      <c r="D147" s="184"/>
    </row>
    <row r="148" spans="4:4">
      <c r="D148" s="184"/>
    </row>
    <row r="149" spans="4:4">
      <c r="D149" s="184"/>
    </row>
    <row r="150" spans="4:4">
      <c r="D150" s="184"/>
    </row>
    <row r="151" spans="4:4">
      <c r="D151" s="184"/>
    </row>
    <row r="152" spans="4:4">
      <c r="D152" s="184"/>
    </row>
    <row r="153" spans="4:4">
      <c r="D153" s="184"/>
    </row>
    <row r="154" spans="4:4">
      <c r="D154" s="184"/>
    </row>
    <row r="155" spans="4:4">
      <c r="D155" s="184"/>
    </row>
    <row r="156" spans="4:4">
      <c r="D156" s="184"/>
    </row>
    <row r="157" spans="4:4">
      <c r="D157" s="184"/>
    </row>
    <row r="158" spans="4:4">
      <c r="D158" s="184"/>
    </row>
    <row r="159" spans="4:4">
      <c r="D159" s="184"/>
    </row>
    <row r="160" spans="4:4">
      <c r="D160" s="184"/>
    </row>
    <row r="161" spans="4:4">
      <c r="D161" s="184"/>
    </row>
    <row r="162" spans="4:4">
      <c r="D162" s="184"/>
    </row>
    <row r="163" spans="4:4">
      <c r="D163" s="184"/>
    </row>
    <row r="164" spans="4:4">
      <c r="D164" s="184"/>
    </row>
    <row r="165" spans="4:4">
      <c r="D165" s="184"/>
    </row>
    <row r="166" spans="4:4">
      <c r="D166" s="184"/>
    </row>
    <row r="167" spans="4:4">
      <c r="D167" s="184"/>
    </row>
    <row r="168" spans="4:4">
      <c r="D168" s="184"/>
    </row>
    <row r="169" spans="4:4">
      <c r="D169" s="184"/>
    </row>
    <row r="170" spans="4:4">
      <c r="D170" s="184"/>
    </row>
    <row r="171" spans="4:4">
      <c r="D171" s="184"/>
    </row>
    <row r="172" spans="4:4">
      <c r="D172" s="184"/>
    </row>
    <row r="173" spans="4:4">
      <c r="D173" s="184"/>
    </row>
    <row r="174" spans="4:4">
      <c r="D174" s="184"/>
    </row>
    <row r="175" spans="4:4">
      <c r="D175" s="184"/>
    </row>
    <row r="176" spans="4:4">
      <c r="D176" s="184"/>
    </row>
    <row r="177" spans="4:4">
      <c r="D177" s="184"/>
    </row>
    <row r="178" spans="4:4">
      <c r="D178" s="184"/>
    </row>
    <row r="179" spans="4:4">
      <c r="D179" s="184"/>
    </row>
    <row r="180" spans="4:4">
      <c r="D180" s="184"/>
    </row>
    <row r="181" spans="4:4">
      <c r="D181" s="184"/>
    </row>
    <row r="182" spans="4:4">
      <c r="D182" s="184"/>
    </row>
    <row r="183" spans="4:4">
      <c r="D183" s="184"/>
    </row>
    <row r="184" spans="4:4">
      <c r="D184" s="184"/>
    </row>
    <row r="185" spans="4:4">
      <c r="D185" s="184"/>
    </row>
    <row r="186" spans="4:4">
      <c r="D186" s="184"/>
    </row>
    <row r="187" spans="4:4">
      <c r="D187" s="184"/>
    </row>
    <row r="188" spans="4:4">
      <c r="D188" s="184"/>
    </row>
    <row r="189" spans="4:4">
      <c r="D189" s="184"/>
    </row>
    <row r="190" spans="4:4">
      <c r="D190" s="184"/>
    </row>
    <row r="191" spans="4:4">
      <c r="D191" s="184"/>
    </row>
    <row r="192" spans="4:4">
      <c r="D192" s="184"/>
    </row>
    <row r="193" spans="4:4">
      <c r="D193" s="184"/>
    </row>
    <row r="194" spans="4:4">
      <c r="D194" s="184"/>
    </row>
    <row r="195" spans="4:4">
      <c r="D195" s="184"/>
    </row>
    <row r="196" spans="4:4">
      <c r="D196" s="184"/>
    </row>
    <row r="197" spans="4:4">
      <c r="D197" s="184"/>
    </row>
    <row r="198" spans="4:4">
      <c r="D198" s="184"/>
    </row>
    <row r="199" spans="4:4">
      <c r="D199" s="184"/>
    </row>
    <row r="200" spans="4:4">
      <c r="D200" s="184"/>
    </row>
    <row r="201" spans="4:4">
      <c r="D201" s="184"/>
    </row>
    <row r="202" spans="4:4">
      <c r="D202" s="184"/>
    </row>
    <row r="203" spans="4:4">
      <c r="D203" s="184"/>
    </row>
    <row r="204" spans="4:4">
      <c r="D204" s="184"/>
    </row>
    <row r="205" spans="4:4">
      <c r="D205" s="184"/>
    </row>
    <row r="206" spans="4:4">
      <c r="D206" s="184"/>
    </row>
    <row r="207" spans="4:4">
      <c r="D207" s="184"/>
    </row>
    <row r="208" spans="4:4">
      <c r="D208" s="184"/>
    </row>
    <row r="209" spans="4:4">
      <c r="D209" s="184"/>
    </row>
    <row r="210" spans="4:4">
      <c r="D210" s="184"/>
    </row>
    <row r="211" spans="4:4">
      <c r="D211" s="184"/>
    </row>
    <row r="212" spans="4:4">
      <c r="D212" s="184"/>
    </row>
    <row r="213" spans="4:4">
      <c r="D213" s="184"/>
    </row>
    <row r="214" spans="4:4">
      <c r="D214" s="184"/>
    </row>
    <row r="215" spans="4:4">
      <c r="D215" s="184"/>
    </row>
    <row r="216" spans="4:4">
      <c r="D216" s="184"/>
    </row>
    <row r="217" spans="4:4">
      <c r="D217" s="184"/>
    </row>
    <row r="218" spans="4:4">
      <c r="D218" s="184"/>
    </row>
    <row r="219" spans="4:4">
      <c r="D219" s="184"/>
    </row>
    <row r="220" spans="4:4">
      <c r="D220" s="184"/>
    </row>
    <row r="221" spans="4:4">
      <c r="D221" s="184"/>
    </row>
    <row r="222" spans="4:4">
      <c r="D222" s="184"/>
    </row>
    <row r="223" spans="4:4">
      <c r="D223" s="184"/>
    </row>
    <row r="224" spans="4:4">
      <c r="D224" s="184"/>
    </row>
    <row r="225" spans="4:4">
      <c r="D225" s="184"/>
    </row>
    <row r="226" spans="4:4">
      <c r="D226" s="184"/>
    </row>
    <row r="227" spans="4:4">
      <c r="D227" s="184"/>
    </row>
    <row r="228" spans="4:4">
      <c r="D228" s="184"/>
    </row>
    <row r="229" spans="4:4">
      <c r="D229" s="184"/>
    </row>
    <row r="230" spans="4:4">
      <c r="D230" s="184"/>
    </row>
    <row r="231" spans="4:4">
      <c r="D231" s="184"/>
    </row>
    <row r="232" spans="4:4">
      <c r="D232" s="184"/>
    </row>
    <row r="233" spans="4:4">
      <c r="D233" s="184"/>
    </row>
    <row r="234" spans="4:4">
      <c r="D234" s="184"/>
    </row>
    <row r="235" spans="4:4">
      <c r="D235" s="184"/>
    </row>
    <row r="236" spans="4:4">
      <c r="D236" s="184"/>
    </row>
    <row r="237" spans="4:4">
      <c r="D237" s="184"/>
    </row>
    <row r="238" spans="4:4">
      <c r="D238" s="184"/>
    </row>
    <row r="239" spans="4:4">
      <c r="D239" s="184"/>
    </row>
    <row r="240" spans="4:4">
      <c r="D240" s="184"/>
    </row>
    <row r="241" spans="4:4">
      <c r="D241" s="184"/>
    </row>
    <row r="242" spans="4:4">
      <c r="D242" s="184"/>
    </row>
    <row r="243" spans="4:4">
      <c r="D243" s="184"/>
    </row>
    <row r="244" spans="4:4">
      <c r="D244" s="184"/>
    </row>
    <row r="245" spans="4:4">
      <c r="D245" s="184"/>
    </row>
    <row r="246" spans="4:4">
      <c r="D246" s="184"/>
    </row>
    <row r="247" spans="4:4">
      <c r="D247" s="184"/>
    </row>
    <row r="248" spans="4:4">
      <c r="D248" s="184"/>
    </row>
    <row r="249" spans="4:4">
      <c r="D249" s="184"/>
    </row>
    <row r="250" spans="4:4">
      <c r="D250" s="184"/>
    </row>
    <row r="251" spans="4:4">
      <c r="D251" s="184"/>
    </row>
    <row r="252" spans="4:4">
      <c r="D252" s="184"/>
    </row>
    <row r="253" spans="4:4">
      <c r="D253" s="184"/>
    </row>
    <row r="254" spans="4:4">
      <c r="D254" s="184"/>
    </row>
    <row r="255" spans="4:4">
      <c r="D255" s="184"/>
    </row>
    <row r="256" spans="4:4">
      <c r="D256" s="184"/>
    </row>
    <row r="257" spans="4:4">
      <c r="D257" s="184"/>
    </row>
    <row r="258" spans="4:4">
      <c r="D258" s="184"/>
    </row>
    <row r="259" spans="4:4">
      <c r="D259" s="184"/>
    </row>
    <row r="260" spans="4:4">
      <c r="D260" s="184"/>
    </row>
    <row r="261" spans="4:4">
      <c r="D261" s="184"/>
    </row>
    <row r="262" spans="4:4">
      <c r="D262" s="184"/>
    </row>
    <row r="263" spans="4:4">
      <c r="D263" s="184"/>
    </row>
    <row r="264" spans="4:4">
      <c r="D264" s="184"/>
    </row>
    <row r="265" spans="4:4">
      <c r="D265" s="184"/>
    </row>
    <row r="266" spans="4:4">
      <c r="D266" s="184"/>
    </row>
    <row r="267" spans="4:4">
      <c r="D267" s="184"/>
    </row>
    <row r="268" spans="4:4">
      <c r="D268" s="184"/>
    </row>
    <row r="269" spans="4:4">
      <c r="D269" s="184"/>
    </row>
    <row r="270" spans="4:4">
      <c r="D270" s="184"/>
    </row>
    <row r="271" spans="4:4">
      <c r="D271" s="184"/>
    </row>
    <row r="272" spans="4:4">
      <c r="D272" s="184"/>
    </row>
    <row r="273" spans="4:4">
      <c r="D273" s="184"/>
    </row>
    <row r="274" spans="4:4">
      <c r="D274" s="184"/>
    </row>
    <row r="275" spans="4:4">
      <c r="D275" s="184"/>
    </row>
    <row r="276" spans="4:4">
      <c r="D276" s="184"/>
    </row>
    <row r="277" spans="4:4">
      <c r="D277" s="184"/>
    </row>
    <row r="278" spans="4:4">
      <c r="D278" s="184"/>
    </row>
    <row r="279" spans="4:4">
      <c r="D279" s="184"/>
    </row>
    <row r="280" spans="4:4">
      <c r="D280" s="184"/>
    </row>
    <row r="281" spans="4:4">
      <c r="D281" s="184"/>
    </row>
    <row r="282" spans="4:4">
      <c r="D282" s="184"/>
    </row>
    <row r="283" spans="4:4">
      <c r="D283" s="184"/>
    </row>
    <row r="284" spans="4:4">
      <c r="D284" s="184"/>
    </row>
    <row r="285" spans="4:4">
      <c r="D285" s="184"/>
    </row>
    <row r="286" spans="4:4">
      <c r="D286" s="184"/>
    </row>
    <row r="287" spans="4:4">
      <c r="D287" s="184"/>
    </row>
    <row r="288" spans="4:4">
      <c r="D288" s="184"/>
    </row>
    <row r="289" spans="4:4">
      <c r="D289" s="184"/>
    </row>
    <row r="290" spans="4:4">
      <c r="D290" s="184"/>
    </row>
    <row r="291" spans="4:4">
      <c r="D291" s="184"/>
    </row>
    <row r="292" spans="4:4">
      <c r="D292" s="184"/>
    </row>
    <row r="293" spans="4:4">
      <c r="D293" s="184"/>
    </row>
    <row r="294" spans="4:4">
      <c r="D294" s="184"/>
    </row>
    <row r="295" spans="4:4">
      <c r="D295" s="184"/>
    </row>
    <row r="296" spans="4:4">
      <c r="D296" s="184"/>
    </row>
    <row r="297" spans="4:4">
      <c r="D297" s="184"/>
    </row>
    <row r="298" spans="4:4">
      <c r="D298" s="184"/>
    </row>
    <row r="299" spans="4:4">
      <c r="D299" s="184"/>
    </row>
    <row r="300" spans="4:4">
      <c r="D300" s="184"/>
    </row>
    <row r="301" spans="4:4">
      <c r="D301" s="184"/>
    </row>
    <row r="302" spans="4:4">
      <c r="D302" s="184"/>
    </row>
    <row r="303" spans="4:4">
      <c r="D303" s="184"/>
    </row>
    <row r="304" spans="4:4">
      <c r="D304" s="184"/>
    </row>
    <row r="305" spans="4:4">
      <c r="D305" s="184"/>
    </row>
    <row r="306" spans="4:4">
      <c r="D306" s="184"/>
    </row>
    <row r="307" spans="4:4">
      <c r="D307" s="184"/>
    </row>
    <row r="308" spans="4:4">
      <c r="D308" s="184"/>
    </row>
    <row r="309" spans="4:4">
      <c r="D309" s="184"/>
    </row>
    <row r="310" spans="4:4">
      <c r="D310" s="184"/>
    </row>
    <row r="311" spans="4:4">
      <c r="D311" s="184"/>
    </row>
    <row r="312" spans="4:4">
      <c r="D312" s="184"/>
    </row>
    <row r="313" spans="4:4">
      <c r="D313" s="184"/>
    </row>
    <row r="314" spans="4:4">
      <c r="D314" s="184"/>
    </row>
    <row r="315" spans="4:4">
      <c r="D315" s="184"/>
    </row>
    <row r="316" spans="4:4">
      <c r="D316" s="184"/>
    </row>
    <row r="317" spans="4:4">
      <c r="D317" s="184"/>
    </row>
    <row r="318" spans="4:4">
      <c r="D318" s="184"/>
    </row>
    <row r="319" spans="4:4">
      <c r="D319" s="184"/>
    </row>
    <row r="320" spans="4:4">
      <c r="D320" s="184"/>
    </row>
    <row r="321" spans="4:4">
      <c r="D321" s="184"/>
    </row>
    <row r="322" spans="4:4">
      <c r="D322" s="184"/>
    </row>
    <row r="323" spans="4:4">
      <c r="D323" s="184"/>
    </row>
    <row r="324" spans="4:4">
      <c r="D324" s="184"/>
    </row>
    <row r="325" spans="4:4">
      <c r="D325" s="184"/>
    </row>
    <row r="326" spans="4:4">
      <c r="D326" s="184"/>
    </row>
    <row r="327" spans="4:4">
      <c r="D327" s="184"/>
    </row>
    <row r="328" spans="4:4">
      <c r="D328" s="184"/>
    </row>
    <row r="329" spans="4:4">
      <c r="D329" s="184"/>
    </row>
    <row r="330" spans="4:4">
      <c r="D330" s="184"/>
    </row>
    <row r="331" spans="4:4">
      <c r="D331" s="184"/>
    </row>
    <row r="332" spans="4:4">
      <c r="D332" s="184"/>
    </row>
    <row r="333" spans="4:4">
      <c r="D333" s="184"/>
    </row>
    <row r="334" spans="4:4">
      <c r="D334" s="184"/>
    </row>
    <row r="335" spans="4:4">
      <c r="D335" s="184"/>
    </row>
    <row r="336" spans="4:4">
      <c r="D336" s="184"/>
    </row>
    <row r="337" spans="4:4">
      <c r="D337" s="184"/>
    </row>
    <row r="338" spans="4:4">
      <c r="D338" s="184"/>
    </row>
    <row r="339" spans="4:4">
      <c r="D339" s="184"/>
    </row>
    <row r="340" spans="4:4">
      <c r="D340" s="184"/>
    </row>
    <row r="341" spans="4:4">
      <c r="D341" s="184"/>
    </row>
    <row r="342" spans="4:4">
      <c r="D342" s="184"/>
    </row>
    <row r="343" spans="4:4">
      <c r="D343" s="184"/>
    </row>
    <row r="344" spans="4:4">
      <c r="D344" s="184"/>
    </row>
    <row r="345" spans="4:4">
      <c r="D345" s="184"/>
    </row>
    <row r="346" spans="4:4">
      <c r="D346" s="184"/>
    </row>
    <row r="347" spans="4:4">
      <c r="D347" s="184"/>
    </row>
    <row r="348" spans="4:4">
      <c r="D348" s="184"/>
    </row>
    <row r="349" spans="4:4">
      <c r="D349" s="184"/>
    </row>
    <row r="350" spans="4:4">
      <c r="D350" s="184"/>
    </row>
    <row r="351" spans="4:4">
      <c r="D351" s="184"/>
    </row>
    <row r="352" spans="4:4">
      <c r="D352" s="184"/>
    </row>
    <row r="353" spans="4:4">
      <c r="D353" s="184"/>
    </row>
    <row r="354" spans="4:4">
      <c r="D354" s="184"/>
    </row>
    <row r="355" spans="4:4">
      <c r="D355" s="184"/>
    </row>
    <row r="356" spans="4:4">
      <c r="D356" s="184"/>
    </row>
    <row r="357" spans="4:4">
      <c r="D357" s="184"/>
    </row>
    <row r="358" spans="4:4">
      <c r="D358" s="184"/>
    </row>
    <row r="359" spans="4:4">
      <c r="D359" s="184"/>
    </row>
    <row r="360" spans="4:4">
      <c r="D360" s="184"/>
    </row>
    <row r="361" spans="4:4">
      <c r="D361" s="184"/>
    </row>
    <row r="362" spans="4:4">
      <c r="D362" s="184"/>
    </row>
    <row r="363" spans="4:4">
      <c r="D363" s="184"/>
    </row>
    <row r="364" spans="4:4">
      <c r="D364" s="184"/>
    </row>
    <row r="365" spans="4:4">
      <c r="D365" s="184"/>
    </row>
    <row r="366" spans="4:4">
      <c r="D366" s="184"/>
    </row>
    <row r="367" spans="4:4">
      <c r="D367" s="184"/>
    </row>
    <row r="368" spans="4:4">
      <c r="D368" s="184"/>
    </row>
    <row r="369" spans="4:4">
      <c r="D369" s="184"/>
    </row>
    <row r="370" spans="4:4">
      <c r="D370" s="184"/>
    </row>
    <row r="371" spans="4:4">
      <c r="D371" s="184"/>
    </row>
    <row r="372" spans="4:4">
      <c r="D372" s="184"/>
    </row>
    <row r="373" spans="4:4">
      <c r="D373" s="184"/>
    </row>
    <row r="374" spans="4:4">
      <c r="D374" s="184"/>
    </row>
    <row r="375" spans="4:4">
      <c r="D375" s="184"/>
    </row>
    <row r="376" spans="4:4">
      <c r="D376" s="184"/>
    </row>
    <row r="377" spans="4:4">
      <c r="D377" s="184"/>
    </row>
    <row r="378" spans="4:4">
      <c r="D378" s="184"/>
    </row>
    <row r="379" spans="4:4">
      <c r="D379" s="184"/>
    </row>
    <row r="380" spans="4:4">
      <c r="D380" s="184"/>
    </row>
    <row r="381" spans="4:4">
      <c r="D381" s="184"/>
    </row>
    <row r="382" spans="4:4">
      <c r="D382" s="184"/>
    </row>
    <row r="383" spans="4:4">
      <c r="D383" s="184"/>
    </row>
    <row r="384" spans="4:4">
      <c r="D384" s="184"/>
    </row>
    <row r="385" spans="4:4">
      <c r="D385" s="184"/>
    </row>
    <row r="386" spans="4:4">
      <c r="D386" s="184"/>
    </row>
    <row r="387" spans="4:4">
      <c r="D387" s="184"/>
    </row>
    <row r="388" spans="4:4">
      <c r="D388" s="184"/>
    </row>
    <row r="389" spans="4:4">
      <c r="D389" s="184"/>
    </row>
    <row r="390" spans="4:4">
      <c r="D390" s="184"/>
    </row>
    <row r="391" spans="4:4">
      <c r="D391" s="184"/>
    </row>
    <row r="392" spans="4:4">
      <c r="D392" s="184"/>
    </row>
    <row r="393" spans="4:4">
      <c r="D393" s="184"/>
    </row>
    <row r="394" spans="4:4">
      <c r="D394" s="184"/>
    </row>
    <row r="395" spans="4:4">
      <c r="D395" s="184"/>
    </row>
    <row r="396" spans="4:4">
      <c r="D396" s="184"/>
    </row>
    <row r="397" spans="4:4">
      <c r="D397" s="184"/>
    </row>
    <row r="398" spans="4:4">
      <c r="D398" s="184"/>
    </row>
    <row r="399" spans="4:4">
      <c r="D399" s="184"/>
    </row>
    <row r="400" spans="4:4">
      <c r="D400" s="184"/>
    </row>
    <row r="401" spans="4:4">
      <c r="D401" s="184"/>
    </row>
    <row r="402" spans="4:4">
      <c r="D402" s="184"/>
    </row>
    <row r="403" spans="4:4">
      <c r="D403" s="184"/>
    </row>
    <row r="404" spans="4:4">
      <c r="D404" s="184"/>
    </row>
    <row r="405" spans="4:4">
      <c r="D405" s="184"/>
    </row>
    <row r="406" spans="4:4">
      <c r="D406" s="184"/>
    </row>
    <row r="407" spans="4:4">
      <c r="D407" s="184"/>
    </row>
    <row r="408" spans="4:4">
      <c r="D408" s="184"/>
    </row>
    <row r="409" spans="4:4">
      <c r="D409" s="184"/>
    </row>
    <row r="410" spans="4:4">
      <c r="D410" s="184"/>
    </row>
    <row r="411" spans="4:4">
      <c r="D411" s="184"/>
    </row>
    <row r="412" spans="4:4">
      <c r="D412" s="184"/>
    </row>
    <row r="413" spans="4:4">
      <c r="D413" s="184"/>
    </row>
    <row r="414" spans="4:4">
      <c r="D414" s="184"/>
    </row>
    <row r="415" spans="4:4">
      <c r="D415" s="184"/>
    </row>
    <row r="416" spans="4:4">
      <c r="D416" s="184"/>
    </row>
    <row r="417" spans="4:4">
      <c r="D417" s="184"/>
    </row>
    <row r="418" spans="4:4">
      <c r="D418" s="184"/>
    </row>
    <row r="419" spans="4:4">
      <c r="D419" s="184"/>
    </row>
    <row r="420" spans="4:4">
      <c r="D420" s="184"/>
    </row>
    <row r="421" spans="4:4">
      <c r="D421" s="184"/>
    </row>
    <row r="422" spans="4:4">
      <c r="D422" s="184"/>
    </row>
    <row r="423" spans="4:4">
      <c r="D423" s="184"/>
    </row>
    <row r="424" spans="4:4">
      <c r="D424" s="184"/>
    </row>
    <row r="425" spans="4:4">
      <c r="D425" s="184"/>
    </row>
    <row r="426" spans="4:4">
      <c r="D426" s="184"/>
    </row>
    <row r="427" spans="4:4">
      <c r="D427" s="184"/>
    </row>
    <row r="428" spans="4:4">
      <c r="D428" s="184"/>
    </row>
    <row r="429" spans="4:4">
      <c r="D429" s="184"/>
    </row>
    <row r="430" spans="4:4">
      <c r="D430" s="184"/>
    </row>
    <row r="431" spans="4:4">
      <c r="D431" s="184"/>
    </row>
    <row r="432" spans="4:4">
      <c r="D432" s="184"/>
    </row>
    <row r="433" spans="4:4">
      <c r="D433" s="184"/>
    </row>
    <row r="434" spans="4:4">
      <c r="D434" s="184"/>
    </row>
    <row r="435" spans="4:4">
      <c r="D435" s="184"/>
    </row>
    <row r="436" spans="4:4">
      <c r="D436" s="184"/>
    </row>
    <row r="437" spans="4:4">
      <c r="D437" s="184"/>
    </row>
    <row r="438" spans="4:4">
      <c r="D438" s="184"/>
    </row>
    <row r="439" spans="4:4">
      <c r="D439" s="184"/>
    </row>
    <row r="440" spans="4:4">
      <c r="D440" s="184"/>
    </row>
    <row r="441" spans="4:4">
      <c r="D441" s="184"/>
    </row>
    <row r="442" spans="4:4">
      <c r="D442" s="184"/>
    </row>
    <row r="443" spans="4:4">
      <c r="D443" s="184"/>
    </row>
    <row r="444" spans="4:4">
      <c r="D444" s="184"/>
    </row>
    <row r="445" spans="4:4">
      <c r="D445" s="184"/>
    </row>
    <row r="446" spans="4:4">
      <c r="D446" s="184"/>
    </row>
    <row r="447" spans="4:4">
      <c r="D447" s="184"/>
    </row>
    <row r="448" spans="4:4">
      <c r="D448" s="184"/>
    </row>
    <row r="449" spans="4:4">
      <c r="D449" s="184"/>
    </row>
    <row r="450" spans="4:4">
      <c r="D450" s="184"/>
    </row>
    <row r="451" spans="4:4">
      <c r="D451" s="184"/>
    </row>
    <row r="452" spans="4:4">
      <c r="D452" s="184"/>
    </row>
    <row r="453" spans="4:4">
      <c r="D453" s="184"/>
    </row>
    <row r="454" spans="4:4">
      <c r="D454" s="184"/>
    </row>
    <row r="455" spans="4:4">
      <c r="D455" s="184"/>
    </row>
    <row r="456" spans="4:4">
      <c r="D456" s="184"/>
    </row>
    <row r="457" spans="4:4">
      <c r="D457" s="184"/>
    </row>
    <row r="458" spans="4:4">
      <c r="D458" s="184"/>
    </row>
    <row r="459" spans="4:4">
      <c r="D459" s="184"/>
    </row>
    <row r="460" spans="4:4">
      <c r="D460" s="184"/>
    </row>
    <row r="461" spans="4:4">
      <c r="D461" s="184"/>
    </row>
    <row r="462" spans="4:4">
      <c r="D462" s="184"/>
    </row>
    <row r="463" spans="4:4">
      <c r="D463" s="184"/>
    </row>
    <row r="464" spans="4:4">
      <c r="D464" s="184"/>
    </row>
    <row r="465" spans="4:4">
      <c r="D465" s="184"/>
    </row>
    <row r="466" spans="4:4">
      <c r="D466" s="184"/>
    </row>
    <row r="467" spans="4:4">
      <c r="D467" s="184"/>
    </row>
    <row r="468" spans="4:4">
      <c r="D468" s="184"/>
    </row>
    <row r="469" spans="4:4">
      <c r="D469" s="184"/>
    </row>
    <row r="470" spans="4:4">
      <c r="D470" s="184"/>
    </row>
    <row r="471" spans="4:4">
      <c r="D471" s="184"/>
    </row>
    <row r="472" spans="4:4">
      <c r="D472" s="184"/>
    </row>
    <row r="473" spans="4:4">
      <c r="D473" s="184"/>
    </row>
    <row r="474" spans="4:4">
      <c r="D474" s="184"/>
    </row>
    <row r="475" spans="4:4">
      <c r="D475" s="184"/>
    </row>
    <row r="476" spans="4:4">
      <c r="D476" s="184"/>
    </row>
    <row r="477" spans="4:4">
      <c r="D477" s="184"/>
    </row>
    <row r="478" spans="4:4">
      <c r="D478" s="184"/>
    </row>
    <row r="479" spans="4:4">
      <c r="D479" s="184"/>
    </row>
    <row r="480" spans="4:4">
      <c r="D480" s="184"/>
    </row>
    <row r="481" spans="4:4">
      <c r="D481" s="184"/>
    </row>
    <row r="482" spans="4:4">
      <c r="D482" s="184"/>
    </row>
    <row r="483" spans="4:4">
      <c r="D483" s="184"/>
    </row>
    <row r="484" spans="4:4">
      <c r="D484" s="184"/>
    </row>
    <row r="485" spans="4:4">
      <c r="D485" s="184"/>
    </row>
    <row r="486" spans="4:4">
      <c r="D486" s="184"/>
    </row>
    <row r="487" spans="4:4">
      <c r="D487" s="184"/>
    </row>
    <row r="488" spans="4:4">
      <c r="D488" s="184"/>
    </row>
    <row r="489" spans="4:4">
      <c r="D489" s="184"/>
    </row>
    <row r="490" spans="4:4">
      <c r="D490" s="184"/>
    </row>
    <row r="491" spans="4:4">
      <c r="D491" s="184"/>
    </row>
    <row r="492" spans="4:4">
      <c r="D492" s="184"/>
    </row>
    <row r="493" spans="4:4">
      <c r="D493" s="184"/>
    </row>
    <row r="494" spans="4:4">
      <c r="D494" s="184"/>
    </row>
    <row r="495" spans="4:4">
      <c r="D495" s="184"/>
    </row>
    <row r="496" spans="4:4">
      <c r="D496" s="184"/>
    </row>
    <row r="497" spans="4:4">
      <c r="D497" s="184"/>
    </row>
    <row r="498" spans="4:4">
      <c r="D498" s="184"/>
    </row>
    <row r="499" spans="4:4">
      <c r="D499" s="184"/>
    </row>
    <row r="500" spans="4:4">
      <c r="D500" s="184"/>
    </row>
    <row r="501" spans="4:4">
      <c r="D501" s="184"/>
    </row>
    <row r="502" spans="4:4">
      <c r="D502" s="184"/>
    </row>
    <row r="503" spans="4:4">
      <c r="D503" s="184"/>
    </row>
    <row r="504" spans="4:4">
      <c r="D504" s="184"/>
    </row>
    <row r="505" spans="4:4">
      <c r="D505" s="184"/>
    </row>
    <row r="506" spans="4:4">
      <c r="D506" s="184"/>
    </row>
    <row r="507" spans="4:4">
      <c r="D507" s="184"/>
    </row>
    <row r="508" spans="4:4">
      <c r="D508" s="184"/>
    </row>
    <row r="509" spans="4:4">
      <c r="D509" s="184"/>
    </row>
    <row r="510" spans="4:4">
      <c r="D510" s="184"/>
    </row>
    <row r="511" spans="4:4">
      <c r="D511" s="184"/>
    </row>
    <row r="512" spans="4:4">
      <c r="D512" s="184"/>
    </row>
    <row r="513" spans="4:4">
      <c r="D513" s="184"/>
    </row>
    <row r="514" spans="4:4">
      <c r="D514" s="184"/>
    </row>
    <row r="515" spans="4:4">
      <c r="D515" s="184"/>
    </row>
    <row r="516" spans="4:4">
      <c r="D516" s="184"/>
    </row>
    <row r="517" spans="4:4">
      <c r="D517" s="184"/>
    </row>
    <row r="518" spans="4:4">
      <c r="D518" s="184"/>
    </row>
    <row r="519" spans="4:4">
      <c r="D519" s="184"/>
    </row>
    <row r="520" spans="4:4">
      <c r="D520" s="184"/>
    </row>
    <row r="521" spans="4:4">
      <c r="D521" s="184"/>
    </row>
    <row r="522" spans="4:4">
      <c r="D522" s="184"/>
    </row>
    <row r="523" spans="4:4">
      <c r="D523" s="184"/>
    </row>
    <row r="524" spans="4:4">
      <c r="D524" s="184"/>
    </row>
    <row r="525" spans="4:4">
      <c r="D525" s="184"/>
    </row>
    <row r="526" spans="4:4">
      <c r="D526" s="184"/>
    </row>
    <row r="527" spans="4:4">
      <c r="D527" s="184"/>
    </row>
    <row r="528" spans="4:4">
      <c r="D528" s="184"/>
    </row>
    <row r="529" spans="4:4">
      <c r="D529" s="184"/>
    </row>
    <row r="530" spans="4:4">
      <c r="D530" s="184"/>
    </row>
    <row r="531" spans="4:4">
      <c r="D531" s="184"/>
    </row>
    <row r="532" spans="4:4">
      <c r="D532" s="184"/>
    </row>
    <row r="533" spans="4:4">
      <c r="D533" s="184"/>
    </row>
    <row r="534" spans="4:4">
      <c r="D534" s="184"/>
    </row>
    <row r="535" spans="4:4">
      <c r="D535" s="184"/>
    </row>
    <row r="536" spans="4:4">
      <c r="D536" s="184"/>
    </row>
    <row r="537" spans="4:4">
      <c r="D537" s="184"/>
    </row>
    <row r="538" spans="4:4">
      <c r="D538" s="184"/>
    </row>
    <row r="539" spans="4:4">
      <c r="D539" s="184"/>
    </row>
    <row r="540" spans="4:4">
      <c r="D540" s="184"/>
    </row>
    <row r="541" spans="4:4">
      <c r="D541" s="184"/>
    </row>
    <row r="542" spans="4:4">
      <c r="D542" s="184"/>
    </row>
    <row r="543" spans="4:4">
      <c r="D543" s="184"/>
    </row>
    <row r="544" spans="4:4">
      <c r="D544" s="184"/>
    </row>
    <row r="545" spans="4:4">
      <c r="D545" s="184"/>
    </row>
    <row r="546" spans="4:4">
      <c r="D546" s="184"/>
    </row>
    <row r="547" spans="4:4">
      <c r="D547" s="184"/>
    </row>
    <row r="548" spans="4:4">
      <c r="D548" s="184"/>
    </row>
    <row r="549" spans="4:4">
      <c r="D549" s="184"/>
    </row>
    <row r="550" spans="4:4">
      <c r="D550" s="184"/>
    </row>
    <row r="551" spans="4:4">
      <c r="D551" s="184"/>
    </row>
    <row r="552" spans="4:4">
      <c r="D552" s="184"/>
    </row>
    <row r="553" spans="4:4">
      <c r="D553" s="184"/>
    </row>
    <row r="554" spans="4:4">
      <c r="D554" s="184"/>
    </row>
    <row r="555" spans="4:4">
      <c r="D555" s="184"/>
    </row>
    <row r="556" spans="4:4">
      <c r="D556" s="184"/>
    </row>
    <row r="557" spans="4:4">
      <c r="D557" s="184"/>
    </row>
    <row r="558" spans="4:4">
      <c r="D558" s="184"/>
    </row>
    <row r="559" spans="4:4">
      <c r="D559" s="184"/>
    </row>
    <row r="560" spans="4:4">
      <c r="D560" s="184"/>
    </row>
    <row r="561" spans="4:4">
      <c r="D561" s="184"/>
    </row>
    <row r="562" spans="4:4">
      <c r="D562" s="184"/>
    </row>
    <row r="563" spans="4:4">
      <c r="D563" s="184"/>
    </row>
    <row r="564" spans="4:4">
      <c r="D564" s="184"/>
    </row>
    <row r="565" spans="4:4">
      <c r="D565" s="184"/>
    </row>
    <row r="566" spans="4:4">
      <c r="D566" s="184"/>
    </row>
    <row r="567" spans="4:4">
      <c r="D567" s="184"/>
    </row>
    <row r="568" spans="4:4">
      <c r="D568" s="184"/>
    </row>
    <row r="569" spans="4:4">
      <c r="D569" s="184"/>
    </row>
    <row r="570" spans="4:4">
      <c r="D570" s="184"/>
    </row>
    <row r="571" spans="4:4">
      <c r="D571" s="184"/>
    </row>
    <row r="572" spans="4:4">
      <c r="D572" s="184"/>
    </row>
    <row r="573" spans="4:4">
      <c r="D573" s="184"/>
    </row>
    <row r="574" spans="4:4">
      <c r="D574" s="184"/>
    </row>
    <row r="575" spans="4:4">
      <c r="D575" s="184"/>
    </row>
    <row r="576" spans="4:4">
      <c r="D576" s="184"/>
    </row>
    <row r="577" spans="4:4">
      <c r="D577" s="184"/>
    </row>
    <row r="578" spans="4:4">
      <c r="D578" s="184"/>
    </row>
    <row r="579" spans="4:4">
      <c r="D579" s="184"/>
    </row>
    <row r="580" spans="4:4">
      <c r="D580" s="184"/>
    </row>
    <row r="581" spans="4:4">
      <c r="D581" s="184"/>
    </row>
    <row r="582" spans="4:4">
      <c r="D582" s="184"/>
    </row>
    <row r="583" spans="4:4">
      <c r="D583" s="184"/>
    </row>
    <row r="584" spans="4:4">
      <c r="D584" s="184"/>
    </row>
    <row r="585" spans="4:4">
      <c r="D585" s="184"/>
    </row>
    <row r="586" spans="4:4">
      <c r="D586" s="184"/>
    </row>
    <row r="587" spans="4:4">
      <c r="D587" s="184"/>
    </row>
    <row r="588" spans="4:4">
      <c r="D588" s="184"/>
    </row>
    <row r="589" spans="4:4">
      <c r="D589" s="184"/>
    </row>
    <row r="590" spans="4:4">
      <c r="D590" s="184"/>
    </row>
    <row r="591" spans="4:4">
      <c r="D591" s="184"/>
    </row>
    <row r="592" spans="4:4">
      <c r="D592" s="184"/>
    </row>
    <row r="593" spans="4:4">
      <c r="D593" s="184"/>
    </row>
    <row r="594" spans="4:4">
      <c r="D594" s="184"/>
    </row>
    <row r="595" spans="4:4">
      <c r="D595" s="184"/>
    </row>
    <row r="596" spans="4:4">
      <c r="D596" s="184"/>
    </row>
    <row r="597" spans="4:4">
      <c r="D597" s="184"/>
    </row>
    <row r="598" spans="4:4">
      <c r="D598" s="184"/>
    </row>
    <row r="599" spans="4:4">
      <c r="D599" s="184"/>
    </row>
    <row r="600" spans="4:4">
      <c r="D600" s="184"/>
    </row>
    <row r="601" spans="4:4">
      <c r="D601" s="184"/>
    </row>
    <row r="602" spans="4:4">
      <c r="D602" s="184"/>
    </row>
    <row r="603" spans="4:4">
      <c r="D603" s="184"/>
    </row>
    <row r="604" spans="4:4">
      <c r="D604" s="184"/>
    </row>
    <row r="605" spans="4:4">
      <c r="D605" s="184"/>
    </row>
    <row r="606" spans="4:4">
      <c r="D606" s="184"/>
    </row>
    <row r="607" spans="4:4">
      <c r="D607" s="184"/>
    </row>
    <row r="608" spans="4:4">
      <c r="D608" s="184"/>
    </row>
    <row r="609" spans="4:4">
      <c r="D609" s="184"/>
    </row>
    <row r="610" spans="4:4">
      <c r="D610" s="184"/>
    </row>
    <row r="611" spans="4:4">
      <c r="D611" s="184"/>
    </row>
    <row r="612" spans="4:4">
      <c r="D612" s="184"/>
    </row>
    <row r="613" spans="4:4">
      <c r="D613" s="184"/>
    </row>
    <row r="614" spans="4:4">
      <c r="D614" s="184"/>
    </row>
    <row r="615" spans="4:4">
      <c r="D615" s="184"/>
    </row>
    <row r="616" spans="4:4">
      <c r="D616" s="184"/>
    </row>
    <row r="617" spans="4:4">
      <c r="D617" s="184"/>
    </row>
    <row r="618" spans="4:4">
      <c r="D618" s="184"/>
    </row>
    <row r="619" spans="4:4">
      <c r="D619" s="184"/>
    </row>
    <row r="620" spans="4:4">
      <c r="D620" s="184"/>
    </row>
    <row r="621" spans="4:4">
      <c r="D621" s="184"/>
    </row>
    <row r="622" spans="4:4">
      <c r="D622" s="184"/>
    </row>
    <row r="623" spans="4:4">
      <c r="D623" s="184"/>
    </row>
    <row r="624" spans="4:4">
      <c r="D624" s="184"/>
    </row>
    <row r="625" spans="4:4">
      <c r="D625" s="184"/>
    </row>
    <row r="626" spans="4:4">
      <c r="D626" s="184"/>
    </row>
    <row r="627" spans="4:4">
      <c r="D627" s="184"/>
    </row>
    <row r="628" spans="4:4">
      <c r="D628" s="184"/>
    </row>
    <row r="629" spans="4:4">
      <c r="D629" s="184"/>
    </row>
    <row r="630" spans="4:4">
      <c r="D630" s="184"/>
    </row>
    <row r="631" spans="4:4">
      <c r="D631" s="184"/>
    </row>
    <row r="632" spans="4:4">
      <c r="D632" s="184"/>
    </row>
    <row r="633" spans="4:4">
      <c r="D633" s="184"/>
    </row>
    <row r="634" spans="4:4">
      <c r="D634" s="184"/>
    </row>
    <row r="635" spans="4:4">
      <c r="D635" s="184"/>
    </row>
    <row r="636" spans="4:4">
      <c r="D636" s="184"/>
    </row>
    <row r="637" spans="4:4">
      <c r="D637" s="184"/>
    </row>
    <row r="638" spans="4:4">
      <c r="D638" s="184"/>
    </row>
    <row r="639" spans="4:4">
      <c r="D639" s="184"/>
    </row>
    <row r="640" spans="4:4">
      <c r="D640" s="184"/>
    </row>
    <row r="641" spans="4:4">
      <c r="D641" s="184"/>
    </row>
    <row r="642" spans="4:4">
      <c r="D642" s="184"/>
    </row>
    <row r="643" spans="4:4">
      <c r="D643" s="184"/>
    </row>
    <row r="644" spans="4:4">
      <c r="D644" s="184"/>
    </row>
    <row r="645" spans="4:4">
      <c r="D645" s="184"/>
    </row>
    <row r="646" spans="4:4">
      <c r="D646" s="184"/>
    </row>
    <row r="647" spans="4:4">
      <c r="D647" s="184"/>
    </row>
    <row r="648" spans="4:4">
      <c r="D648" s="184"/>
    </row>
    <row r="649" spans="4:4">
      <c r="D649" s="184"/>
    </row>
    <row r="650" spans="4:4">
      <c r="D650" s="184"/>
    </row>
    <row r="651" spans="4:4">
      <c r="D651" s="184"/>
    </row>
    <row r="652" spans="4:4">
      <c r="D652" s="184"/>
    </row>
    <row r="653" spans="4:4">
      <c r="D653" s="184"/>
    </row>
    <row r="654" spans="4:4">
      <c r="D654" s="184"/>
    </row>
    <row r="655" spans="4:4">
      <c r="D655" s="184"/>
    </row>
    <row r="656" spans="4:4">
      <c r="D656" s="184"/>
    </row>
    <row r="657" spans="4:4">
      <c r="D657" s="184"/>
    </row>
    <row r="658" spans="4:4">
      <c r="D658" s="184"/>
    </row>
    <row r="659" spans="4:4">
      <c r="D659" s="184"/>
    </row>
    <row r="660" spans="4:4">
      <c r="D660" s="184"/>
    </row>
    <row r="661" spans="4:4">
      <c r="D661" s="184"/>
    </row>
    <row r="662" spans="4:4">
      <c r="D662" s="184"/>
    </row>
    <row r="663" spans="4:4">
      <c r="D663" s="184"/>
    </row>
    <row r="664" spans="4:4">
      <c r="D664" s="184"/>
    </row>
    <row r="665" spans="4:4">
      <c r="D665" s="184"/>
    </row>
    <row r="666" spans="4:4">
      <c r="D666" s="184"/>
    </row>
    <row r="667" spans="4:4">
      <c r="D667" s="184"/>
    </row>
    <row r="668" spans="4:4">
      <c r="D668" s="184"/>
    </row>
    <row r="669" spans="4:4">
      <c r="D669" s="184"/>
    </row>
    <row r="670" spans="4:4">
      <c r="D670" s="184"/>
    </row>
    <row r="671" spans="4:4">
      <c r="D671" s="184"/>
    </row>
    <row r="672" spans="4:4">
      <c r="D672" s="184"/>
    </row>
    <row r="673" spans="4:4">
      <c r="D673" s="184"/>
    </row>
    <row r="674" spans="4:4">
      <c r="D674" s="184"/>
    </row>
    <row r="675" spans="4:4">
      <c r="D675" s="184"/>
    </row>
    <row r="676" spans="4:4">
      <c r="D676" s="184"/>
    </row>
    <row r="677" spans="4:4">
      <c r="D677" s="184"/>
    </row>
    <row r="678" spans="4:4">
      <c r="D678" s="184"/>
    </row>
    <row r="679" spans="4:4">
      <c r="D679" s="184"/>
    </row>
    <row r="680" spans="4:4">
      <c r="D680" s="184"/>
    </row>
    <row r="681" spans="4:4">
      <c r="D681" s="184"/>
    </row>
    <row r="682" spans="4:4">
      <c r="D682" s="184"/>
    </row>
    <row r="683" spans="4:4">
      <c r="D683" s="184"/>
    </row>
    <row r="684" spans="4:4">
      <c r="D684" s="184"/>
    </row>
    <row r="685" spans="4:4">
      <c r="D685" s="184"/>
    </row>
    <row r="686" spans="4:4">
      <c r="D686" s="184"/>
    </row>
    <row r="687" spans="4:4">
      <c r="D687" s="184"/>
    </row>
    <row r="688" spans="4:4">
      <c r="D688" s="184"/>
    </row>
    <row r="689" spans="4:4">
      <c r="D689" s="184"/>
    </row>
    <row r="690" spans="4:4">
      <c r="D690" s="184"/>
    </row>
    <row r="691" spans="4:4">
      <c r="D691" s="184"/>
    </row>
    <row r="692" spans="4:4">
      <c r="D692" s="184"/>
    </row>
    <row r="693" spans="4:4">
      <c r="D693" s="184"/>
    </row>
    <row r="694" spans="4:4">
      <c r="D694" s="184"/>
    </row>
    <row r="695" spans="4:4">
      <c r="D695" s="184"/>
    </row>
    <row r="696" spans="4:4">
      <c r="D696" s="184"/>
    </row>
    <row r="697" spans="4:4">
      <c r="D697" s="184"/>
    </row>
    <row r="698" spans="4:4">
      <c r="D698" s="184"/>
    </row>
    <row r="699" spans="4:4">
      <c r="D699" s="184"/>
    </row>
    <row r="700" spans="4:4">
      <c r="D700" s="184"/>
    </row>
    <row r="701" spans="4:4">
      <c r="D701" s="184"/>
    </row>
    <row r="702" spans="4:4">
      <c r="D702" s="184"/>
    </row>
    <row r="703" spans="4:4">
      <c r="D703" s="184"/>
    </row>
    <row r="704" spans="4:4">
      <c r="D704" s="184"/>
    </row>
    <row r="705" spans="4:4">
      <c r="D705" s="184"/>
    </row>
    <row r="706" spans="4:4">
      <c r="D706" s="184"/>
    </row>
    <row r="707" spans="4:4">
      <c r="D707" s="184"/>
    </row>
    <row r="708" spans="4:4">
      <c r="D708" s="184"/>
    </row>
    <row r="709" spans="4:4">
      <c r="D709" s="184"/>
    </row>
    <row r="710" spans="4:4">
      <c r="D710" s="184"/>
    </row>
    <row r="711" spans="4:4">
      <c r="D711" s="184"/>
    </row>
    <row r="712" spans="4:4">
      <c r="D712" s="184"/>
    </row>
    <row r="713" spans="4:4">
      <c r="D713" s="184"/>
    </row>
    <row r="714" spans="4:4">
      <c r="D714" s="184"/>
    </row>
    <row r="715" spans="4:4">
      <c r="D715" s="184"/>
    </row>
    <row r="716" spans="4:4">
      <c r="D716" s="184"/>
    </row>
    <row r="717" spans="4:4">
      <c r="D717" s="184"/>
    </row>
    <row r="718" spans="4:4">
      <c r="D718" s="184"/>
    </row>
    <row r="719" spans="4:4">
      <c r="D719" s="184"/>
    </row>
    <row r="720" spans="4:4">
      <c r="D720" s="184"/>
    </row>
    <row r="721" spans="4:4">
      <c r="D721" s="184"/>
    </row>
    <row r="722" spans="4:4">
      <c r="D722" s="184"/>
    </row>
    <row r="723" spans="4:4">
      <c r="D723" s="184"/>
    </row>
    <row r="724" spans="4:4">
      <c r="D724" s="184"/>
    </row>
    <row r="725" spans="4:4">
      <c r="D725" s="184"/>
    </row>
    <row r="726" spans="4:4">
      <c r="D726" s="184"/>
    </row>
    <row r="727" spans="4:4">
      <c r="D727" s="184"/>
    </row>
    <row r="728" spans="4:4">
      <c r="D728" s="184"/>
    </row>
    <row r="729" spans="4:4">
      <c r="D729" s="184"/>
    </row>
    <row r="730" spans="4:4">
      <c r="D730" s="184"/>
    </row>
    <row r="731" spans="4:4">
      <c r="D731" s="184"/>
    </row>
    <row r="732" spans="4:4">
      <c r="D732" s="184"/>
    </row>
    <row r="733" spans="4:4">
      <c r="D733" s="184"/>
    </row>
    <row r="734" spans="4:4">
      <c r="D734" s="184"/>
    </row>
    <row r="735" spans="4:4">
      <c r="D735" s="184"/>
    </row>
    <row r="736" spans="4:4">
      <c r="D736" s="184"/>
    </row>
    <row r="737" spans="4:4">
      <c r="D737" s="184"/>
    </row>
    <row r="738" spans="4:4">
      <c r="D738" s="184"/>
    </row>
    <row r="739" spans="4:4">
      <c r="D739" s="184"/>
    </row>
    <row r="740" spans="4:4">
      <c r="D740" s="184"/>
    </row>
    <row r="741" spans="4:4">
      <c r="D741" s="184"/>
    </row>
    <row r="742" spans="4:4">
      <c r="D742" s="184"/>
    </row>
    <row r="743" spans="4:4">
      <c r="D743" s="184"/>
    </row>
    <row r="744" spans="4:4">
      <c r="D744" s="184"/>
    </row>
    <row r="745" spans="4:4">
      <c r="D745" s="184"/>
    </row>
    <row r="746" spans="4:4">
      <c r="D746" s="184"/>
    </row>
    <row r="747" spans="4:4">
      <c r="D747" s="184"/>
    </row>
    <row r="748" spans="4:4">
      <c r="D748" s="184"/>
    </row>
    <row r="749" spans="4:4">
      <c r="D749" s="184"/>
    </row>
    <row r="750" spans="4:4">
      <c r="D750" s="184"/>
    </row>
    <row r="751" spans="4:4">
      <c r="D751" s="184"/>
    </row>
    <row r="752" spans="4:4">
      <c r="D752" s="184"/>
    </row>
    <row r="753" spans="4:4">
      <c r="D753" s="184"/>
    </row>
    <row r="754" spans="4:4">
      <c r="D754" s="184"/>
    </row>
    <row r="755" spans="4:4">
      <c r="D755" s="184"/>
    </row>
    <row r="756" spans="4:4">
      <c r="D756" s="184"/>
    </row>
    <row r="757" spans="4:4">
      <c r="D757" s="184"/>
    </row>
    <row r="758" spans="4:4">
      <c r="D758" s="184"/>
    </row>
    <row r="759" spans="4:4">
      <c r="D759" s="184"/>
    </row>
    <row r="760" spans="4:4">
      <c r="D760" s="184"/>
    </row>
    <row r="761" spans="4:4">
      <c r="D761" s="184"/>
    </row>
    <row r="762" spans="4:4">
      <c r="D762" s="184"/>
    </row>
    <row r="763" spans="4:4">
      <c r="D763" s="184"/>
    </row>
    <row r="764" spans="4:4">
      <c r="D764" s="184"/>
    </row>
    <row r="765" spans="4:4">
      <c r="D765" s="184"/>
    </row>
    <row r="766" spans="4:4">
      <c r="D766" s="184"/>
    </row>
    <row r="767" spans="4:4">
      <c r="D767" s="184"/>
    </row>
    <row r="768" spans="4:4">
      <c r="D768" s="184"/>
    </row>
    <row r="769" spans="4:4">
      <c r="D769" s="184"/>
    </row>
    <row r="770" spans="4:4">
      <c r="D770" s="184"/>
    </row>
    <row r="771" spans="4:4">
      <c r="D771" s="184"/>
    </row>
    <row r="772" spans="4:4">
      <c r="D772" s="184"/>
    </row>
    <row r="773" spans="4:4">
      <c r="D773" s="184"/>
    </row>
    <row r="774" spans="4:4">
      <c r="D774" s="184"/>
    </row>
    <row r="775" spans="4:4">
      <c r="D775" s="184"/>
    </row>
    <row r="776" spans="4:4">
      <c r="D776" s="184"/>
    </row>
    <row r="777" spans="4:4">
      <c r="D777" s="184"/>
    </row>
    <row r="778" spans="4:4">
      <c r="D778" s="184"/>
    </row>
    <row r="779" spans="4:4">
      <c r="D779" s="184"/>
    </row>
    <row r="780" spans="4:4">
      <c r="D780" s="184"/>
    </row>
    <row r="781" spans="4:4">
      <c r="D781" s="184"/>
    </row>
    <row r="782" spans="4:4">
      <c r="D782" s="184"/>
    </row>
    <row r="783" spans="4:4">
      <c r="D783" s="184"/>
    </row>
    <row r="784" spans="4:4">
      <c r="D784" s="184"/>
    </row>
    <row r="785" spans="4:4">
      <c r="D785" s="184"/>
    </row>
    <row r="786" spans="4:4">
      <c r="D786" s="184"/>
    </row>
    <row r="787" spans="4:4">
      <c r="D787" s="184"/>
    </row>
    <row r="788" spans="4:4">
      <c r="D788" s="184"/>
    </row>
    <row r="789" spans="4:4">
      <c r="D789" s="184"/>
    </row>
    <row r="790" spans="4:4">
      <c r="D790" s="184"/>
    </row>
    <row r="791" spans="4:4">
      <c r="D791" s="184"/>
    </row>
    <row r="792" spans="4:4">
      <c r="D792" s="184"/>
    </row>
    <row r="793" spans="4:4">
      <c r="D793" s="184"/>
    </row>
    <row r="794" spans="4:4">
      <c r="D794" s="184"/>
    </row>
    <row r="795" spans="4:4">
      <c r="D795" s="184"/>
    </row>
    <row r="796" spans="4:4">
      <c r="D796" s="184"/>
    </row>
    <row r="797" spans="4:4">
      <c r="D797" s="184"/>
    </row>
    <row r="798" spans="4:4">
      <c r="D798" s="184"/>
    </row>
    <row r="799" spans="4:4">
      <c r="D799" s="184"/>
    </row>
    <row r="800" spans="4:4">
      <c r="D800" s="184"/>
    </row>
    <row r="801" spans="4:4">
      <c r="D801" s="184"/>
    </row>
    <row r="802" spans="4:4">
      <c r="D802" s="184"/>
    </row>
    <row r="803" spans="4:4">
      <c r="D803" s="184"/>
    </row>
    <row r="804" spans="4:4">
      <c r="D804" s="184"/>
    </row>
    <row r="805" spans="4:4">
      <c r="D805" s="184"/>
    </row>
    <row r="806" spans="4:4">
      <c r="D806" s="184"/>
    </row>
    <row r="807" spans="4:4">
      <c r="D807" s="184"/>
    </row>
    <row r="808" spans="4:4">
      <c r="D808" s="184"/>
    </row>
    <row r="809" spans="4:4">
      <c r="D809" s="184"/>
    </row>
    <row r="810" spans="4:4">
      <c r="D810" s="184"/>
    </row>
    <row r="811" spans="4:4">
      <c r="D811" s="184"/>
    </row>
    <row r="812" spans="4:4">
      <c r="D812" s="184"/>
    </row>
    <row r="813" spans="4:4">
      <c r="D813" s="184"/>
    </row>
    <row r="814" spans="4:4">
      <c r="D814" s="184"/>
    </row>
    <row r="815" spans="4:4">
      <c r="D815" s="184"/>
    </row>
    <row r="816" spans="4:4">
      <c r="D816" s="184"/>
    </row>
    <row r="817" spans="4:4">
      <c r="D817" s="184"/>
    </row>
    <row r="818" spans="4:4">
      <c r="D818" s="184"/>
    </row>
    <row r="819" spans="4:4">
      <c r="D819" s="184"/>
    </row>
    <row r="820" spans="4:4">
      <c r="D820" s="184"/>
    </row>
    <row r="821" spans="4:4">
      <c r="D821" s="184"/>
    </row>
    <row r="822" spans="4:4">
      <c r="D822" s="184"/>
    </row>
    <row r="823" spans="4:4">
      <c r="D823" s="184"/>
    </row>
    <row r="824" spans="4:4">
      <c r="D824" s="184"/>
    </row>
    <row r="825" spans="4:4">
      <c r="D825" s="184"/>
    </row>
    <row r="826" spans="4:4">
      <c r="D826" s="184"/>
    </row>
    <row r="827" spans="4:4">
      <c r="D827" s="184"/>
    </row>
    <row r="828" spans="4:4">
      <c r="D828" s="184"/>
    </row>
    <row r="829" spans="4:4">
      <c r="D829" s="184"/>
    </row>
    <row r="830" spans="4:4">
      <c r="D830" s="184"/>
    </row>
    <row r="831" spans="4:4">
      <c r="D831" s="184"/>
    </row>
    <row r="832" spans="4:4">
      <c r="D832" s="184"/>
    </row>
    <row r="833" spans="4:4">
      <c r="D833" s="184"/>
    </row>
    <row r="834" spans="4:4">
      <c r="D834" s="184"/>
    </row>
    <row r="835" spans="4:4">
      <c r="D835" s="184"/>
    </row>
    <row r="836" spans="4:4">
      <c r="D836" s="184"/>
    </row>
    <row r="837" spans="4:4">
      <c r="D837" s="184"/>
    </row>
    <row r="838" spans="4:4">
      <c r="D838" s="184"/>
    </row>
    <row r="839" spans="4:4">
      <c r="D839" s="184"/>
    </row>
    <row r="840" spans="4:4">
      <c r="D840" s="184"/>
    </row>
    <row r="841" spans="4:4">
      <c r="D841" s="184"/>
    </row>
    <row r="842" spans="4:4">
      <c r="D842" s="184"/>
    </row>
    <row r="843" spans="4:4">
      <c r="D843" s="184"/>
    </row>
    <row r="844" spans="4:4">
      <c r="D844" s="184"/>
    </row>
    <row r="845" spans="4:4">
      <c r="D845" s="184"/>
    </row>
    <row r="846" spans="4:4">
      <c r="D846" s="184"/>
    </row>
    <row r="847" spans="4:4">
      <c r="D847" s="184"/>
    </row>
    <row r="848" spans="4:4">
      <c r="D848" s="184"/>
    </row>
    <row r="849" spans="4:4">
      <c r="D849" s="184"/>
    </row>
    <row r="850" spans="4:4">
      <c r="D850" s="184"/>
    </row>
    <row r="851" spans="4:4">
      <c r="D851" s="184"/>
    </row>
    <row r="852" spans="4:4">
      <c r="D852" s="184"/>
    </row>
    <row r="853" spans="4:4">
      <c r="D853" s="184"/>
    </row>
    <row r="854" spans="4:4">
      <c r="D854" s="184"/>
    </row>
    <row r="855" spans="4:4">
      <c r="D855" s="184"/>
    </row>
    <row r="856" spans="4:4">
      <c r="D856" s="184"/>
    </row>
    <row r="857" spans="4:4">
      <c r="D857" s="184"/>
    </row>
    <row r="858" spans="4:4">
      <c r="D858" s="184"/>
    </row>
    <row r="859" spans="4:4">
      <c r="D859" s="184"/>
    </row>
    <row r="860" spans="4:4">
      <c r="D860" s="184"/>
    </row>
    <row r="861" spans="4:4">
      <c r="D861" s="184"/>
    </row>
    <row r="862" spans="4:4">
      <c r="D862" s="184"/>
    </row>
    <row r="863" spans="4:4">
      <c r="D863" s="184"/>
    </row>
    <row r="864" spans="4:4">
      <c r="D864" s="184"/>
    </row>
    <row r="865" spans="4:4">
      <c r="D865" s="184"/>
    </row>
    <row r="866" spans="4:4">
      <c r="D866" s="184"/>
    </row>
    <row r="867" spans="4:4">
      <c r="D867" s="184"/>
    </row>
    <row r="868" spans="4:4">
      <c r="D868" s="184"/>
    </row>
    <row r="869" spans="4:4">
      <c r="D869" s="184"/>
    </row>
    <row r="870" spans="4:4">
      <c r="D870" s="184"/>
    </row>
    <row r="871" spans="4:4">
      <c r="D871" s="184"/>
    </row>
    <row r="872" spans="4:4">
      <c r="D872" s="184"/>
    </row>
    <row r="873" spans="4:4">
      <c r="D873" s="184"/>
    </row>
    <row r="874" spans="4:4">
      <c r="D874" s="184"/>
    </row>
    <row r="875" spans="4:4">
      <c r="D875" s="184"/>
    </row>
    <row r="876" spans="4:4">
      <c r="D876" s="184"/>
    </row>
    <row r="877" spans="4:4">
      <c r="D877" s="184"/>
    </row>
    <row r="878" spans="4:4">
      <c r="D878" s="184"/>
    </row>
    <row r="879" spans="4:4">
      <c r="D879" s="184"/>
    </row>
    <row r="880" spans="4:4">
      <c r="D880" s="184"/>
    </row>
    <row r="881" spans="4:4">
      <c r="D881" s="184"/>
    </row>
    <row r="882" spans="4:4">
      <c r="D882" s="184"/>
    </row>
    <row r="883" spans="4:4">
      <c r="D883" s="184"/>
    </row>
    <row r="884" spans="4:4">
      <c r="D884" s="184"/>
    </row>
    <row r="885" spans="4:4">
      <c r="D885" s="184"/>
    </row>
    <row r="886" spans="4:4">
      <c r="D886" s="184"/>
    </row>
    <row r="887" spans="4:4">
      <c r="D887" s="184"/>
    </row>
    <row r="888" spans="4:4">
      <c r="D888" s="184"/>
    </row>
    <row r="889" spans="4:4">
      <c r="D889" s="184"/>
    </row>
    <row r="890" spans="4:4">
      <c r="D890" s="184"/>
    </row>
    <row r="891" spans="4:4">
      <c r="D891" s="184"/>
    </row>
    <row r="892" spans="4:4">
      <c r="D892" s="184"/>
    </row>
    <row r="893" spans="4:4">
      <c r="D893" s="184"/>
    </row>
    <row r="894" spans="4:4">
      <c r="D894" s="184"/>
    </row>
    <row r="895" spans="4:4">
      <c r="D895" s="184"/>
    </row>
    <row r="896" spans="4:4">
      <c r="D896" s="184"/>
    </row>
    <row r="897" spans="4:4">
      <c r="D897" s="184"/>
    </row>
    <row r="898" spans="4:4">
      <c r="D898" s="184"/>
    </row>
    <row r="899" spans="4:4">
      <c r="D899" s="184"/>
    </row>
    <row r="900" spans="4:4">
      <c r="D900" s="184"/>
    </row>
    <row r="901" spans="4:4">
      <c r="D901" s="184"/>
    </row>
    <row r="902" spans="4:4">
      <c r="D902" s="184"/>
    </row>
    <row r="903" spans="4:4">
      <c r="D903" s="184"/>
    </row>
    <row r="904" spans="4:4">
      <c r="D904" s="184"/>
    </row>
    <row r="905" spans="4:4">
      <c r="D905" s="184"/>
    </row>
    <row r="906" spans="4:4">
      <c r="D906" s="184"/>
    </row>
    <row r="907" spans="4:4">
      <c r="D907" s="184"/>
    </row>
    <row r="908" spans="4:4">
      <c r="D908" s="184"/>
    </row>
    <row r="909" spans="4:4">
      <c r="D909" s="184"/>
    </row>
    <row r="910" spans="4:4">
      <c r="D910" s="184"/>
    </row>
    <row r="911" spans="4:4">
      <c r="D911" s="184"/>
    </row>
    <row r="912" spans="4:4">
      <c r="D912" s="184"/>
    </row>
    <row r="913" spans="4:4">
      <c r="D913" s="184"/>
    </row>
    <row r="914" spans="4:4">
      <c r="D914" s="184"/>
    </row>
    <row r="915" spans="4:4">
      <c r="D915" s="184"/>
    </row>
    <row r="916" spans="4:4">
      <c r="D916" s="184"/>
    </row>
    <row r="917" spans="4:4">
      <c r="D917" s="184"/>
    </row>
    <row r="918" spans="4:4">
      <c r="D918" s="184"/>
    </row>
    <row r="919" spans="4:4">
      <c r="D919" s="184"/>
    </row>
    <row r="920" spans="4:4">
      <c r="D920" s="184"/>
    </row>
    <row r="921" spans="4:4">
      <c r="D921" s="184"/>
    </row>
    <row r="922" spans="4:4">
      <c r="D922" s="184"/>
    </row>
    <row r="923" spans="4:4">
      <c r="D923" s="184"/>
    </row>
    <row r="924" spans="4:4">
      <c r="D924" s="184"/>
    </row>
    <row r="925" spans="4:4">
      <c r="D925" s="184"/>
    </row>
    <row r="926" spans="4:4">
      <c r="D926" s="184"/>
    </row>
    <row r="927" spans="4:4">
      <c r="D927" s="184"/>
    </row>
    <row r="928" spans="4:4">
      <c r="D928" s="184"/>
    </row>
    <row r="929" spans="4:4">
      <c r="D929" s="184"/>
    </row>
    <row r="930" spans="4:4">
      <c r="D930" s="184"/>
    </row>
    <row r="931" spans="4:4">
      <c r="D931" s="184"/>
    </row>
    <row r="932" spans="4:4">
      <c r="D932" s="184"/>
    </row>
    <row r="933" spans="4:4">
      <c r="D933" s="184"/>
    </row>
    <row r="934" spans="4:4">
      <c r="D934" s="184"/>
    </row>
    <row r="935" spans="4:4">
      <c r="D935" s="184"/>
    </row>
    <row r="936" spans="4:4">
      <c r="D936" s="184"/>
    </row>
    <row r="937" spans="4:4">
      <c r="D937" s="184"/>
    </row>
    <row r="938" spans="4:4">
      <c r="D938" s="184"/>
    </row>
    <row r="939" spans="4:4">
      <c r="D939" s="184"/>
    </row>
    <row r="940" spans="4:4">
      <c r="D940" s="184"/>
    </row>
    <row r="941" spans="4:4">
      <c r="D941" s="184"/>
    </row>
    <row r="942" spans="4:4">
      <c r="D942" s="184"/>
    </row>
    <row r="943" spans="4:4">
      <c r="D943" s="184"/>
    </row>
    <row r="944" spans="4:4">
      <c r="D944" s="184"/>
    </row>
    <row r="945" spans="4:4">
      <c r="D945" s="184"/>
    </row>
    <row r="946" spans="4:4">
      <c r="D946" s="184"/>
    </row>
    <row r="947" spans="4:4">
      <c r="D947" s="184"/>
    </row>
    <row r="948" spans="4:4">
      <c r="D948" s="184"/>
    </row>
    <row r="949" spans="4:4">
      <c r="D949" s="184"/>
    </row>
    <row r="950" spans="4:4">
      <c r="D950" s="184"/>
    </row>
    <row r="951" spans="4:4">
      <c r="D951" s="184"/>
    </row>
    <row r="952" spans="4:4">
      <c r="D952" s="184"/>
    </row>
    <row r="953" spans="4:4">
      <c r="D953" s="184"/>
    </row>
    <row r="954" spans="4:4">
      <c r="D954" s="184"/>
    </row>
    <row r="955" spans="4:4">
      <c r="D955" s="184"/>
    </row>
    <row r="956" spans="4:4">
      <c r="D956" s="184"/>
    </row>
    <row r="957" spans="4:4">
      <c r="D957" s="184"/>
    </row>
    <row r="958" spans="4:4">
      <c r="D958" s="184"/>
    </row>
    <row r="959" spans="4:4">
      <c r="D959" s="184"/>
    </row>
    <row r="960" spans="4:4">
      <c r="D960" s="184"/>
    </row>
    <row r="961" spans="4:4">
      <c r="D961" s="184"/>
    </row>
    <row r="962" spans="4:4">
      <c r="D962" s="184"/>
    </row>
    <row r="963" spans="4:4">
      <c r="D963" s="184"/>
    </row>
    <row r="964" spans="4:4">
      <c r="D964" s="184"/>
    </row>
    <row r="965" spans="4:4">
      <c r="D965" s="184"/>
    </row>
    <row r="966" spans="4:4">
      <c r="D966" s="184"/>
    </row>
    <row r="967" spans="4:4">
      <c r="D967" s="184"/>
    </row>
    <row r="968" spans="4:4">
      <c r="D968" s="184"/>
    </row>
    <row r="969" spans="4:4">
      <c r="D969" s="184"/>
    </row>
    <row r="970" spans="4:4">
      <c r="D970" s="184"/>
    </row>
    <row r="971" spans="4:4">
      <c r="D971" s="184"/>
    </row>
    <row r="972" spans="4:4">
      <c r="D972" s="184"/>
    </row>
    <row r="973" spans="4:4">
      <c r="D973" s="184"/>
    </row>
    <row r="974" spans="4:4">
      <c r="D974" s="184"/>
    </row>
    <row r="975" spans="4:4">
      <c r="D975" s="184"/>
    </row>
    <row r="976" spans="4:4">
      <c r="D976" s="184"/>
    </row>
    <row r="977" spans="4:4">
      <c r="D977" s="184"/>
    </row>
    <row r="978" spans="4:4">
      <c r="D978" s="184"/>
    </row>
    <row r="979" spans="4:4">
      <c r="D979" s="184"/>
    </row>
    <row r="980" spans="4:4">
      <c r="D980" s="184"/>
    </row>
    <row r="981" spans="4:4">
      <c r="D981" s="184"/>
    </row>
    <row r="982" spans="4:4">
      <c r="D982" s="184"/>
    </row>
    <row r="983" spans="4:4">
      <c r="D983" s="184"/>
    </row>
    <row r="984" spans="4:4">
      <c r="D984" s="184"/>
    </row>
    <row r="985" spans="4:4">
      <c r="D985" s="184"/>
    </row>
    <row r="986" spans="4:4">
      <c r="D986" s="184"/>
    </row>
    <row r="987" spans="4:4">
      <c r="D987" s="184"/>
    </row>
    <row r="988" spans="4:4">
      <c r="D988" s="184"/>
    </row>
    <row r="989" spans="4:4">
      <c r="D989" s="184"/>
    </row>
    <row r="990" spans="4:4">
      <c r="D990" s="184"/>
    </row>
    <row r="991" spans="4:4">
      <c r="D991" s="184"/>
    </row>
    <row r="992" spans="4:4">
      <c r="D992" s="184"/>
    </row>
    <row r="993" spans="4:4">
      <c r="D993" s="184"/>
    </row>
    <row r="994" spans="4:4">
      <c r="D994" s="184"/>
    </row>
    <row r="995" spans="4:4">
      <c r="D995" s="184"/>
    </row>
    <row r="996" spans="4:4">
      <c r="D996" s="184"/>
    </row>
    <row r="997" spans="4:4">
      <c r="D997" s="184"/>
    </row>
    <row r="998" spans="4:4">
      <c r="D998" s="184"/>
    </row>
    <row r="999" spans="4:4">
      <c r="D999" s="184"/>
    </row>
    <row r="1000" spans="4:4">
      <c r="D1000" s="184"/>
    </row>
    <row r="1001" spans="4:4">
      <c r="D1001" s="184"/>
    </row>
    <row r="1002" spans="4:4">
      <c r="D1002" s="184"/>
    </row>
    <row r="1003" spans="4:4">
      <c r="D1003" s="184"/>
    </row>
    <row r="1004" spans="4:4">
      <c r="D1004" s="184"/>
    </row>
    <row r="1005" spans="4:4">
      <c r="D1005" s="184"/>
    </row>
    <row r="1006" spans="4:4">
      <c r="D1006" s="184"/>
    </row>
    <row r="1007" spans="4:4">
      <c r="D1007" s="184"/>
    </row>
    <row r="1008" spans="4:4">
      <c r="D1008" s="184"/>
    </row>
    <row r="1009" spans="4:4">
      <c r="D1009" s="184"/>
    </row>
    <row r="1010" spans="4:4">
      <c r="D1010" s="184"/>
    </row>
    <row r="1011" spans="4:4">
      <c r="D1011" s="184"/>
    </row>
    <row r="1012" spans="4:4">
      <c r="D1012" s="184"/>
    </row>
    <row r="1013" spans="4:4">
      <c r="D1013" s="184"/>
    </row>
    <row r="1014" spans="4:4">
      <c r="D1014" s="184"/>
    </row>
    <row r="1015" spans="4:4">
      <c r="D1015" s="184"/>
    </row>
    <row r="1016" spans="4:4">
      <c r="D1016" s="184"/>
    </row>
    <row r="1017" spans="4:4">
      <c r="D1017" s="184"/>
    </row>
    <row r="1018" spans="4:4">
      <c r="D1018" s="184"/>
    </row>
    <row r="1019" spans="4:4">
      <c r="D1019" s="184"/>
    </row>
    <row r="1020" spans="4:4">
      <c r="D1020" s="184"/>
    </row>
    <row r="1021" spans="4:4">
      <c r="D1021" s="184"/>
    </row>
    <row r="1022" spans="4:4">
      <c r="D1022" s="184"/>
    </row>
    <row r="1023" spans="4:4">
      <c r="D1023" s="184"/>
    </row>
    <row r="1024" spans="4:4">
      <c r="D1024" s="184"/>
    </row>
    <row r="1025" spans="4:4">
      <c r="D1025" s="184"/>
    </row>
    <row r="1026" spans="4:4">
      <c r="D1026" s="184"/>
    </row>
    <row r="1027" spans="4:4">
      <c r="D1027" s="184"/>
    </row>
    <row r="1028" spans="4:4">
      <c r="D1028" s="184"/>
    </row>
    <row r="1029" spans="4:4">
      <c r="D1029" s="184"/>
    </row>
    <row r="1030" spans="4:4">
      <c r="D1030" s="184"/>
    </row>
    <row r="1031" spans="4:4">
      <c r="D1031" s="184"/>
    </row>
    <row r="1032" spans="4:4">
      <c r="D1032" s="184"/>
    </row>
    <row r="1033" spans="4:4">
      <c r="D1033" s="184"/>
    </row>
    <row r="1034" spans="4:4">
      <c r="D1034" s="184"/>
    </row>
    <row r="1035" spans="4:4">
      <c r="D1035" s="184"/>
    </row>
    <row r="1036" spans="4:4">
      <c r="D1036" s="184"/>
    </row>
    <row r="1037" spans="4:4">
      <c r="D1037" s="184"/>
    </row>
    <row r="1038" spans="4:4">
      <c r="D1038" s="184"/>
    </row>
    <row r="1039" spans="4:4">
      <c r="D1039" s="184"/>
    </row>
    <row r="1040" spans="4:4">
      <c r="D1040" s="184"/>
    </row>
    <row r="1041" spans="4:4">
      <c r="D1041" s="184"/>
    </row>
    <row r="1042" spans="4:4">
      <c r="D1042" s="184"/>
    </row>
    <row r="1043" spans="4:4">
      <c r="D1043" s="184"/>
    </row>
    <row r="1044" spans="4:4">
      <c r="D1044" s="184"/>
    </row>
    <row r="1045" spans="4:4">
      <c r="D1045" s="184"/>
    </row>
    <row r="1046" spans="4:4">
      <c r="D1046" s="184"/>
    </row>
    <row r="1047" spans="4:4">
      <c r="D1047" s="184"/>
    </row>
    <row r="1048" spans="4:4">
      <c r="D1048" s="184"/>
    </row>
    <row r="1049" spans="4:4">
      <c r="D1049" s="184"/>
    </row>
    <row r="1050" spans="4:4">
      <c r="D1050" s="184"/>
    </row>
    <row r="1051" spans="4:4">
      <c r="D1051" s="184"/>
    </row>
    <row r="1052" spans="4:4">
      <c r="D1052" s="184"/>
    </row>
    <row r="1053" spans="4:4">
      <c r="D1053" s="184"/>
    </row>
    <row r="1054" spans="4:4">
      <c r="D1054" s="184"/>
    </row>
    <row r="1055" spans="4:4">
      <c r="D1055" s="184"/>
    </row>
    <row r="1056" spans="4:4">
      <c r="D1056" s="184"/>
    </row>
    <row r="1057" spans="4:4">
      <c r="D1057" s="184"/>
    </row>
    <row r="1058" spans="4:4">
      <c r="D1058" s="184"/>
    </row>
    <row r="1059" spans="4:4">
      <c r="D1059" s="184"/>
    </row>
    <row r="1060" spans="4:4">
      <c r="D1060" s="184"/>
    </row>
    <row r="1061" spans="4:4">
      <c r="D1061" s="184"/>
    </row>
    <row r="1062" spans="4:4">
      <c r="D1062" s="184"/>
    </row>
    <row r="1063" spans="4:4">
      <c r="D1063" s="184"/>
    </row>
    <row r="1064" spans="4:4">
      <c r="D1064" s="184"/>
    </row>
    <row r="1065" spans="4:4">
      <c r="D1065" s="184"/>
    </row>
    <row r="1066" spans="4:4">
      <c r="D1066" s="184"/>
    </row>
    <row r="1067" spans="4:4">
      <c r="D1067" s="184"/>
    </row>
    <row r="1068" spans="4:4">
      <c r="D1068" s="184"/>
    </row>
    <row r="1069" spans="4:4">
      <c r="D1069" s="184"/>
    </row>
    <row r="1070" spans="4:4">
      <c r="D1070" s="184"/>
    </row>
    <row r="1071" spans="4:4">
      <c r="D1071" s="184"/>
    </row>
    <row r="1072" spans="4:4">
      <c r="D1072" s="184"/>
    </row>
    <row r="1073" spans="4:4">
      <c r="D1073" s="184"/>
    </row>
    <row r="1074" spans="4:4">
      <c r="D1074" s="184"/>
    </row>
    <row r="1075" spans="4:4">
      <c r="D1075" s="184"/>
    </row>
    <row r="1076" spans="4:4">
      <c r="D1076" s="184"/>
    </row>
    <row r="1077" spans="4:4">
      <c r="D1077" s="184"/>
    </row>
    <row r="1078" spans="4:4">
      <c r="D1078" s="184"/>
    </row>
    <row r="1079" spans="4:4">
      <c r="D1079" s="184"/>
    </row>
    <row r="1080" spans="4:4">
      <c r="D1080" s="184"/>
    </row>
    <row r="1081" spans="4:4">
      <c r="D1081" s="184"/>
    </row>
    <row r="1082" spans="4:4">
      <c r="D1082" s="184"/>
    </row>
    <row r="1083" spans="4:4">
      <c r="D1083" s="184"/>
    </row>
    <row r="1084" spans="4:4">
      <c r="D1084" s="184"/>
    </row>
    <row r="1085" spans="4:4">
      <c r="D1085" s="184"/>
    </row>
    <row r="1086" spans="4:4">
      <c r="D1086" s="184"/>
    </row>
    <row r="1087" spans="4:4">
      <c r="D1087" s="184"/>
    </row>
    <row r="1088" spans="4:4">
      <c r="D1088" s="184"/>
    </row>
    <row r="1089" spans="4:4">
      <c r="D1089" s="184"/>
    </row>
    <row r="1090" spans="4:4">
      <c r="D1090" s="184"/>
    </row>
    <row r="1091" spans="4:4">
      <c r="D1091" s="184"/>
    </row>
    <row r="1092" spans="4:4">
      <c r="D1092" s="184"/>
    </row>
    <row r="1093" spans="4:4">
      <c r="D1093" s="184"/>
    </row>
    <row r="1094" spans="4:4">
      <c r="D1094" s="184"/>
    </row>
    <row r="1095" spans="4:4">
      <c r="D1095" s="184"/>
    </row>
    <row r="1096" spans="4:4">
      <c r="D1096" s="184"/>
    </row>
    <row r="1097" spans="4:4">
      <c r="D1097" s="184"/>
    </row>
    <row r="1098" spans="4:4">
      <c r="D1098" s="184"/>
    </row>
    <row r="1099" spans="4:4">
      <c r="D1099" s="184"/>
    </row>
    <row r="1100" spans="4:4">
      <c r="D1100" s="184"/>
    </row>
    <row r="1101" spans="4:4">
      <c r="D1101" s="184"/>
    </row>
    <row r="1102" spans="4:4">
      <c r="D1102" s="184"/>
    </row>
    <row r="1103" spans="4:4">
      <c r="D1103" s="184"/>
    </row>
    <row r="1104" spans="4:4">
      <c r="D1104" s="184"/>
    </row>
    <row r="1105" spans="4:4">
      <c r="D1105" s="184"/>
    </row>
    <row r="1106" spans="4:4">
      <c r="D1106" s="184"/>
    </row>
    <row r="1107" spans="4:4">
      <c r="D1107" s="184"/>
    </row>
    <row r="1108" spans="4:4">
      <c r="D1108" s="184"/>
    </row>
    <row r="1109" spans="4:4">
      <c r="D1109" s="184"/>
    </row>
    <row r="1110" spans="4:4">
      <c r="D1110" s="184"/>
    </row>
    <row r="1111" spans="4:4">
      <c r="D1111" s="184"/>
    </row>
    <row r="1112" spans="4:4">
      <c r="D1112" s="184"/>
    </row>
    <row r="1113" spans="4:4">
      <c r="D1113" s="184"/>
    </row>
    <row r="1114" spans="4:4">
      <c r="D1114" s="184"/>
    </row>
    <row r="1115" spans="4:4">
      <c r="D1115" s="184"/>
    </row>
    <row r="1116" spans="4:4">
      <c r="D1116" s="184"/>
    </row>
    <row r="1117" spans="4:4">
      <c r="D1117" s="184"/>
    </row>
    <row r="1118" spans="4:4">
      <c r="D1118" s="184"/>
    </row>
    <row r="1119" spans="4:4">
      <c r="D1119" s="184"/>
    </row>
    <row r="1120" spans="4:4">
      <c r="D1120" s="184"/>
    </row>
    <row r="1121" spans="4:4">
      <c r="D1121" s="184"/>
    </row>
    <row r="1122" spans="4:4">
      <c r="D1122" s="184"/>
    </row>
    <row r="1123" spans="4:4">
      <c r="D1123" s="184"/>
    </row>
    <row r="1124" spans="4:4">
      <c r="D1124" s="184"/>
    </row>
    <row r="1125" spans="4:4">
      <c r="D1125" s="184"/>
    </row>
    <row r="1126" spans="4:4">
      <c r="D1126" s="184"/>
    </row>
    <row r="1127" spans="4:4">
      <c r="D1127" s="184"/>
    </row>
    <row r="1128" spans="4:4">
      <c r="D1128" s="184"/>
    </row>
    <row r="1129" spans="4:4">
      <c r="D1129" s="184"/>
    </row>
    <row r="1130" spans="4:4">
      <c r="D1130" s="184"/>
    </row>
    <row r="1131" spans="4:4">
      <c r="D1131" s="184"/>
    </row>
    <row r="1132" spans="4:4">
      <c r="D1132" s="184"/>
    </row>
    <row r="1133" spans="4:4">
      <c r="D1133" s="184"/>
    </row>
    <row r="1134" spans="4:4">
      <c r="D1134" s="184"/>
    </row>
    <row r="1135" spans="4:4">
      <c r="D1135" s="184"/>
    </row>
    <row r="1136" spans="4:4">
      <c r="D1136" s="184"/>
    </row>
    <row r="1137" spans="4:4">
      <c r="D1137" s="184"/>
    </row>
    <row r="1138" spans="4:4">
      <c r="D1138" s="184"/>
    </row>
    <row r="1139" spans="4:4">
      <c r="D1139" s="184"/>
    </row>
    <row r="1140" spans="4:4">
      <c r="D1140" s="184"/>
    </row>
    <row r="1141" spans="4:4">
      <c r="D1141" s="184"/>
    </row>
    <row r="1142" spans="4:4">
      <c r="D1142" s="184"/>
    </row>
    <row r="1143" spans="4:4">
      <c r="D1143" s="184"/>
    </row>
    <row r="1144" spans="4:4">
      <c r="D1144" s="184"/>
    </row>
    <row r="1145" spans="4:4">
      <c r="D1145" s="184"/>
    </row>
    <row r="1146" spans="4:4">
      <c r="D1146" s="184"/>
    </row>
    <row r="1147" spans="4:4">
      <c r="D1147" s="184"/>
    </row>
    <row r="1148" spans="4:4">
      <c r="D1148" s="184"/>
    </row>
    <row r="1149" spans="4:4">
      <c r="D1149" s="184"/>
    </row>
    <row r="1150" spans="4:4">
      <c r="D1150" s="184"/>
    </row>
    <row r="1151" spans="4:4">
      <c r="D1151" s="184"/>
    </row>
    <row r="1152" spans="4:4">
      <c r="D1152" s="184"/>
    </row>
    <row r="1153" spans="4:4">
      <c r="D1153" s="184"/>
    </row>
    <row r="1154" spans="4:4">
      <c r="D1154" s="184"/>
    </row>
    <row r="1155" spans="4:4">
      <c r="D1155" s="184"/>
    </row>
    <row r="1156" spans="4:4">
      <c r="D1156" s="184"/>
    </row>
    <row r="1157" spans="4:4">
      <c r="D1157" s="184"/>
    </row>
    <row r="1158" spans="4:4">
      <c r="D1158" s="184"/>
    </row>
    <row r="1159" spans="4:4">
      <c r="D1159" s="184"/>
    </row>
    <row r="1160" spans="4:4">
      <c r="D1160" s="184"/>
    </row>
    <row r="1161" spans="4:4">
      <c r="D1161" s="184"/>
    </row>
    <row r="1162" spans="4:4">
      <c r="D1162" s="184"/>
    </row>
    <row r="1163" spans="4:4">
      <c r="D1163" s="184"/>
    </row>
    <row r="1164" spans="4:4">
      <c r="D1164" s="184"/>
    </row>
    <row r="1165" spans="4:4">
      <c r="D1165" s="184"/>
    </row>
    <row r="1166" spans="4:4">
      <c r="D1166" s="184"/>
    </row>
    <row r="1167" spans="4:4">
      <c r="D1167" s="184"/>
    </row>
    <row r="1168" spans="4:4">
      <c r="D1168" s="184"/>
    </row>
    <row r="1169" spans="4:4">
      <c r="D1169" s="184"/>
    </row>
    <row r="1170" spans="4:4">
      <c r="D1170" s="184"/>
    </row>
    <row r="1171" spans="4:4">
      <c r="D1171" s="184"/>
    </row>
    <row r="1172" spans="4:4">
      <c r="D1172" s="184"/>
    </row>
    <row r="1173" spans="4:4">
      <c r="D1173" s="184"/>
    </row>
    <row r="1174" spans="4:4">
      <c r="D1174" s="184"/>
    </row>
    <row r="1175" spans="4:4">
      <c r="D1175" s="184"/>
    </row>
    <row r="1176" spans="4:4">
      <c r="D1176" s="184"/>
    </row>
    <row r="1177" spans="4:4">
      <c r="D1177" s="184"/>
    </row>
    <row r="1178" spans="4:4">
      <c r="D1178" s="184"/>
    </row>
    <row r="1179" spans="4:4">
      <c r="D1179" s="184"/>
    </row>
    <row r="1180" spans="4:4">
      <c r="D1180" s="184"/>
    </row>
    <row r="1181" spans="4:4">
      <c r="D1181" s="184"/>
    </row>
    <row r="1182" spans="4:4">
      <c r="D1182" s="184"/>
    </row>
    <row r="1183" spans="4:4">
      <c r="D1183" s="184"/>
    </row>
    <row r="1184" spans="4:4">
      <c r="D1184" s="184"/>
    </row>
    <row r="1185" spans="4:4">
      <c r="D1185" s="184"/>
    </row>
    <row r="1186" spans="4:4">
      <c r="D1186" s="184"/>
    </row>
    <row r="1187" spans="4:4">
      <c r="D1187" s="184"/>
    </row>
    <row r="1188" spans="4:4">
      <c r="D1188" s="184"/>
    </row>
    <row r="1189" spans="4:4">
      <c r="D1189" s="184"/>
    </row>
    <row r="1190" spans="4:4">
      <c r="D1190" s="184"/>
    </row>
    <row r="1191" spans="4:4">
      <c r="D1191" s="184"/>
    </row>
    <row r="1192" spans="4:4">
      <c r="D1192" s="184"/>
    </row>
    <row r="1193" spans="4:4">
      <c r="D1193" s="184"/>
    </row>
    <row r="1194" spans="4:4">
      <c r="D1194" s="184"/>
    </row>
    <row r="1195" spans="4:4">
      <c r="D1195" s="184"/>
    </row>
    <row r="1196" spans="4:4">
      <c r="D1196" s="184"/>
    </row>
    <row r="1197" spans="4:4">
      <c r="D1197" s="184"/>
    </row>
    <row r="1198" spans="4:4">
      <c r="D1198" s="184"/>
    </row>
    <row r="1199" spans="4:4">
      <c r="D1199" s="184"/>
    </row>
    <row r="1200" spans="4:4">
      <c r="D1200" s="184"/>
    </row>
    <row r="1201" spans="4:4">
      <c r="D1201" s="184"/>
    </row>
    <row r="1202" spans="4:4">
      <c r="D1202" s="184"/>
    </row>
    <row r="1203" spans="4:4">
      <c r="D1203" s="184"/>
    </row>
    <row r="1204" spans="4:4">
      <c r="D1204" s="184"/>
    </row>
    <row r="1205" spans="4:4">
      <c r="D1205" s="184"/>
    </row>
    <row r="1206" spans="4:4">
      <c r="D1206" s="184"/>
    </row>
    <row r="1207" spans="4:4">
      <c r="D1207" s="184"/>
    </row>
    <row r="1208" spans="4:4">
      <c r="D1208" s="184"/>
    </row>
    <row r="1209" spans="4:4">
      <c r="D1209" s="184"/>
    </row>
    <row r="1210" spans="4:4">
      <c r="D1210" s="184"/>
    </row>
    <row r="1211" spans="4:4">
      <c r="D1211" s="184"/>
    </row>
    <row r="1212" spans="4:4">
      <c r="D1212" s="184"/>
    </row>
    <row r="1213" spans="4:4">
      <c r="D1213" s="184"/>
    </row>
    <row r="1214" spans="4:4">
      <c r="D1214" s="184"/>
    </row>
    <row r="1215" spans="4:4">
      <c r="D1215" s="184"/>
    </row>
    <row r="1216" spans="4:4">
      <c r="D1216" s="184"/>
    </row>
    <row r="1217" spans="4:4">
      <c r="D1217" s="184"/>
    </row>
    <row r="1218" spans="4:4">
      <c r="D1218" s="184"/>
    </row>
    <row r="1219" spans="4:4">
      <c r="D1219" s="184"/>
    </row>
    <row r="1220" spans="4:4">
      <c r="D1220" s="184"/>
    </row>
    <row r="1221" spans="4:4">
      <c r="D1221" s="184"/>
    </row>
    <row r="1222" spans="4:4">
      <c r="D1222" s="184"/>
    </row>
    <row r="1223" spans="4:4">
      <c r="D1223" s="184"/>
    </row>
    <row r="1224" spans="4:4">
      <c r="D1224" s="184"/>
    </row>
    <row r="1225" spans="4:4">
      <c r="D1225" s="184"/>
    </row>
    <row r="1226" spans="4:4">
      <c r="D1226" s="184"/>
    </row>
    <row r="1227" spans="4:4">
      <c r="D1227" s="184"/>
    </row>
    <row r="1228" spans="4:4">
      <c r="D1228" s="184"/>
    </row>
    <row r="1229" spans="4:4">
      <c r="D1229" s="184"/>
    </row>
    <row r="1230" spans="4:4">
      <c r="D1230" s="184"/>
    </row>
    <row r="1231" spans="4:4">
      <c r="D1231" s="184"/>
    </row>
    <row r="1232" spans="4:4">
      <c r="D1232" s="184"/>
    </row>
    <row r="1233" spans="4:4">
      <c r="D1233" s="184"/>
    </row>
    <row r="1234" spans="4:4">
      <c r="D1234" s="184"/>
    </row>
    <row r="1235" spans="4:4">
      <c r="D1235" s="184"/>
    </row>
    <row r="1236" spans="4:4">
      <c r="D1236" s="184"/>
    </row>
    <row r="1237" spans="4:4">
      <c r="D1237" s="184"/>
    </row>
    <row r="1238" spans="4:4">
      <c r="D1238" s="184"/>
    </row>
    <row r="1239" spans="4:4">
      <c r="D1239" s="184"/>
    </row>
    <row r="1240" spans="4:4">
      <c r="D1240" s="184"/>
    </row>
    <row r="1241" spans="4:4">
      <c r="D1241" s="184"/>
    </row>
    <row r="1242" spans="4:4">
      <c r="D1242" s="184"/>
    </row>
    <row r="1243" spans="4:4">
      <c r="D1243" s="184"/>
    </row>
    <row r="1244" spans="4:4">
      <c r="D1244" s="184"/>
    </row>
    <row r="1245" spans="4:4">
      <c r="D1245" s="184"/>
    </row>
    <row r="1246" spans="4:4">
      <c r="D1246" s="184"/>
    </row>
    <row r="1247" spans="4:4">
      <c r="D1247" s="184"/>
    </row>
    <row r="1248" spans="4:4">
      <c r="D1248" s="184"/>
    </row>
    <row r="1249" spans="4:4">
      <c r="D1249" s="184"/>
    </row>
    <row r="1250" spans="4:4">
      <c r="D1250" s="184"/>
    </row>
    <row r="1251" spans="4:4">
      <c r="D1251" s="184"/>
    </row>
    <row r="1252" spans="4:4">
      <c r="D1252" s="184"/>
    </row>
    <row r="1253" spans="4:4">
      <c r="D1253" s="184"/>
    </row>
    <row r="1254" spans="4:4">
      <c r="D1254" s="184"/>
    </row>
    <row r="1255" spans="4:4">
      <c r="D1255" s="184"/>
    </row>
    <row r="1256" spans="4:4">
      <c r="D1256" s="184"/>
    </row>
    <row r="1257" spans="4:4">
      <c r="D1257" s="184"/>
    </row>
    <row r="1258" spans="4:4">
      <c r="D1258" s="184"/>
    </row>
    <row r="1259" spans="4:4">
      <c r="D1259" s="184"/>
    </row>
    <row r="1260" spans="4:4">
      <c r="D1260" s="184"/>
    </row>
    <row r="1261" spans="4:4">
      <c r="D1261" s="184"/>
    </row>
    <row r="1262" spans="4:4">
      <c r="D1262" s="184"/>
    </row>
    <row r="1263" spans="4:4">
      <c r="D1263" s="184"/>
    </row>
    <row r="1264" spans="4:4">
      <c r="D1264" s="184"/>
    </row>
    <row r="1265" spans="4:4">
      <c r="D1265" s="184"/>
    </row>
    <row r="1266" spans="4:4">
      <c r="D1266" s="184"/>
    </row>
    <row r="1267" spans="4:4">
      <c r="D1267" s="184"/>
    </row>
    <row r="1268" spans="4:4">
      <c r="D1268" s="184"/>
    </row>
    <row r="1269" spans="4:4">
      <c r="D1269" s="184"/>
    </row>
    <row r="1270" spans="4:4">
      <c r="D1270" s="184"/>
    </row>
    <row r="1271" spans="4:4">
      <c r="D1271" s="184"/>
    </row>
    <row r="1272" spans="4:4">
      <c r="D1272" s="184"/>
    </row>
    <row r="1273" spans="4:4">
      <c r="D1273" s="184"/>
    </row>
    <row r="1274" spans="4:4">
      <c r="D1274" s="184"/>
    </row>
    <row r="1275" spans="4:4">
      <c r="D1275" s="184"/>
    </row>
    <row r="1276" spans="4:4">
      <c r="D1276" s="184"/>
    </row>
    <row r="1277" spans="4:4">
      <c r="D1277" s="184"/>
    </row>
    <row r="1278" spans="4:4">
      <c r="D1278" s="184"/>
    </row>
    <row r="1279" spans="4:4">
      <c r="D1279" s="184"/>
    </row>
    <row r="1280" spans="4:4">
      <c r="D1280" s="184"/>
    </row>
    <row r="1281" spans="4:4">
      <c r="D1281" s="184"/>
    </row>
    <row r="1282" spans="4:4">
      <c r="D1282" s="184"/>
    </row>
    <row r="1283" spans="4:4">
      <c r="D1283" s="184"/>
    </row>
    <row r="1284" spans="4:4">
      <c r="D1284" s="184"/>
    </row>
    <row r="1285" spans="4:4">
      <c r="D1285" s="184"/>
    </row>
    <row r="1286" spans="4:4">
      <c r="D1286" s="184"/>
    </row>
    <row r="1287" spans="4:4">
      <c r="D1287" s="184"/>
    </row>
    <row r="1288" spans="4:4">
      <c r="D1288" s="184"/>
    </row>
    <row r="1289" spans="4:4">
      <c r="D1289" s="184"/>
    </row>
    <row r="1290" spans="4:4">
      <c r="D1290" s="184"/>
    </row>
    <row r="1291" spans="4:4">
      <c r="D1291" s="184"/>
    </row>
    <row r="1292" spans="4:4">
      <c r="D1292" s="184"/>
    </row>
    <row r="1293" spans="4:4">
      <c r="D1293" s="184"/>
    </row>
    <row r="1294" spans="4:4">
      <c r="D1294" s="184"/>
    </row>
    <row r="1295" spans="4:4">
      <c r="D1295" s="184"/>
    </row>
    <row r="1296" spans="4:4">
      <c r="D1296" s="184"/>
    </row>
    <row r="1297" spans="4:4">
      <c r="D1297" s="184"/>
    </row>
    <row r="1298" spans="4:4">
      <c r="D1298" s="184"/>
    </row>
    <row r="1299" spans="4:4">
      <c r="D1299" s="184"/>
    </row>
    <row r="1300" spans="4:4">
      <c r="D1300" s="184"/>
    </row>
    <row r="1301" spans="4:4">
      <c r="D1301" s="184"/>
    </row>
    <row r="1302" spans="4:4">
      <c r="D1302" s="184"/>
    </row>
    <row r="1303" spans="4:4">
      <c r="D1303" s="184"/>
    </row>
    <row r="1304" spans="4:4">
      <c r="D1304" s="184"/>
    </row>
    <row r="1305" spans="4:4">
      <c r="D1305" s="184"/>
    </row>
    <row r="1306" spans="4:4">
      <c r="D1306" s="184"/>
    </row>
    <row r="1307" spans="4:4">
      <c r="D1307" s="184"/>
    </row>
    <row r="1308" spans="4:4">
      <c r="D1308" s="184"/>
    </row>
    <row r="1309" spans="4:4">
      <c r="D1309" s="184"/>
    </row>
    <row r="1310" spans="4:4">
      <c r="D1310" s="184"/>
    </row>
    <row r="1311" spans="4:4">
      <c r="D1311" s="184"/>
    </row>
    <row r="1312" spans="4:4">
      <c r="D1312" s="184"/>
    </row>
    <row r="1313" spans="4:4">
      <c r="D1313" s="184"/>
    </row>
    <row r="1314" spans="4:4">
      <c r="D1314" s="184"/>
    </row>
    <row r="1315" spans="4:4">
      <c r="D1315" s="184"/>
    </row>
    <row r="1316" spans="4:4">
      <c r="D1316" s="184"/>
    </row>
    <row r="1317" spans="4:4">
      <c r="D1317" s="184"/>
    </row>
    <row r="1318" spans="4:4">
      <c r="D1318" s="184"/>
    </row>
    <row r="1319" spans="4:4">
      <c r="D1319" s="184"/>
    </row>
    <row r="1320" spans="4:4">
      <c r="D1320" s="184"/>
    </row>
    <row r="1321" spans="4:4">
      <c r="D1321" s="184"/>
    </row>
    <row r="1322" spans="4:4">
      <c r="D1322" s="184"/>
    </row>
    <row r="1323" spans="4:4">
      <c r="D1323" s="184"/>
    </row>
    <row r="1324" spans="4:4">
      <c r="D1324" s="184"/>
    </row>
    <row r="1325" spans="4:4">
      <c r="D1325" s="184"/>
    </row>
    <row r="1326" spans="4:4">
      <c r="D1326" s="184"/>
    </row>
    <row r="1327" spans="4:4">
      <c r="D1327" s="184"/>
    </row>
    <row r="1328" spans="4:4">
      <c r="D1328" s="184"/>
    </row>
    <row r="1329" spans="4:4">
      <c r="D1329" s="184"/>
    </row>
    <row r="1330" spans="4:4">
      <c r="D1330" s="184"/>
    </row>
    <row r="1331" spans="4:4">
      <c r="D1331" s="184"/>
    </row>
    <row r="1332" spans="4:4">
      <c r="D1332" s="184"/>
    </row>
    <row r="1333" spans="4:4">
      <c r="D1333" s="184"/>
    </row>
    <row r="1334" spans="4:4">
      <c r="D1334" s="184"/>
    </row>
    <row r="1335" spans="4:4">
      <c r="D1335" s="184"/>
    </row>
    <row r="1336" spans="4:4">
      <c r="D1336" s="184"/>
    </row>
    <row r="1337" spans="4:4">
      <c r="D1337" s="184"/>
    </row>
    <row r="1338" spans="4:4">
      <c r="D1338" s="184"/>
    </row>
    <row r="1339" spans="4:4">
      <c r="D1339" s="184"/>
    </row>
    <row r="1340" spans="4:4">
      <c r="D1340" s="184"/>
    </row>
    <row r="1341" spans="4:4">
      <c r="D1341" s="184"/>
    </row>
    <row r="1342" spans="4:4">
      <c r="D1342" s="184"/>
    </row>
    <row r="1343" spans="4:4">
      <c r="D1343" s="184"/>
    </row>
    <row r="1344" spans="4:4">
      <c r="D1344" s="184"/>
    </row>
    <row r="1345" spans="4:4">
      <c r="D1345" s="184"/>
    </row>
    <row r="1346" spans="4:4">
      <c r="D1346" s="184"/>
    </row>
    <row r="1347" spans="4:4">
      <c r="D1347" s="184"/>
    </row>
    <row r="1348" spans="4:4">
      <c r="D1348" s="184"/>
    </row>
    <row r="1349" spans="4:4">
      <c r="D1349" s="184"/>
    </row>
    <row r="1350" spans="4:4">
      <c r="D1350" s="184"/>
    </row>
    <row r="1351" spans="4:4">
      <c r="D1351" s="184"/>
    </row>
    <row r="1352" spans="4:4">
      <c r="D1352" s="184"/>
    </row>
    <row r="1353" spans="4:4">
      <c r="D1353" s="184"/>
    </row>
    <row r="1354" spans="4:4">
      <c r="D1354" s="184"/>
    </row>
    <row r="1355" spans="4:4">
      <c r="D1355" s="184"/>
    </row>
    <row r="1356" spans="4:4">
      <c r="D1356" s="184"/>
    </row>
    <row r="1357" spans="4:4">
      <c r="D1357" s="184"/>
    </row>
    <row r="1358" spans="4:4">
      <c r="D1358" s="184"/>
    </row>
    <row r="1359" spans="4:4">
      <c r="D1359" s="184"/>
    </row>
    <row r="1360" spans="4:4">
      <c r="D1360" s="184"/>
    </row>
    <row r="1361" spans="4:4">
      <c r="D1361" s="184"/>
    </row>
    <row r="1362" spans="4:4">
      <c r="D1362" s="184"/>
    </row>
    <row r="1363" spans="4:4">
      <c r="D1363" s="184"/>
    </row>
    <row r="1364" spans="4:4">
      <c r="D1364" s="184"/>
    </row>
    <row r="1365" spans="4:4">
      <c r="D1365" s="184"/>
    </row>
    <row r="1366" spans="4:4">
      <c r="D1366" s="184"/>
    </row>
    <row r="1367" spans="4:4">
      <c r="D1367" s="184"/>
    </row>
    <row r="1368" spans="4:4">
      <c r="D1368" s="184"/>
    </row>
    <row r="1369" spans="4:4">
      <c r="D1369" s="184"/>
    </row>
    <row r="1370" spans="4:4">
      <c r="D1370" s="184"/>
    </row>
    <row r="1371" spans="4:4">
      <c r="D1371" s="184"/>
    </row>
    <row r="1372" spans="4:4">
      <c r="D1372" s="184"/>
    </row>
    <row r="1373" spans="4:4">
      <c r="D1373" s="184"/>
    </row>
    <row r="1374" spans="4:4">
      <c r="D1374" s="184"/>
    </row>
    <row r="1375" spans="4:4">
      <c r="D1375" s="184"/>
    </row>
    <row r="1376" spans="4:4">
      <c r="D1376" s="184"/>
    </row>
    <row r="1377" spans="4:4">
      <c r="D1377" s="184"/>
    </row>
    <row r="1378" spans="4:4">
      <c r="D1378" s="184"/>
    </row>
    <row r="1379" spans="4:4">
      <c r="D1379" s="184"/>
    </row>
    <row r="1380" spans="4:4">
      <c r="D1380" s="184"/>
    </row>
    <row r="1381" spans="4:4">
      <c r="D1381" s="184"/>
    </row>
    <row r="1382" spans="4:4">
      <c r="D1382" s="184"/>
    </row>
    <row r="1383" spans="4:4">
      <c r="D1383" s="184"/>
    </row>
    <row r="1384" spans="4:4">
      <c r="D1384" s="184"/>
    </row>
    <row r="1385" spans="4:4">
      <c r="D1385" s="184"/>
    </row>
    <row r="1386" spans="4:4">
      <c r="D1386" s="184"/>
    </row>
    <row r="1387" spans="4:4">
      <c r="D1387" s="184"/>
    </row>
    <row r="1388" spans="4:4">
      <c r="D1388" s="184"/>
    </row>
    <row r="1389" spans="4:4">
      <c r="D1389" s="184"/>
    </row>
    <row r="1390" spans="4:4">
      <c r="D1390" s="184"/>
    </row>
    <row r="1391" spans="4:4">
      <c r="D1391" s="184"/>
    </row>
    <row r="1392" spans="4:4">
      <c r="D1392" s="184"/>
    </row>
    <row r="1393" spans="4:4">
      <c r="D1393" s="184"/>
    </row>
    <row r="1394" spans="4:4">
      <c r="D1394" s="184"/>
    </row>
    <row r="1395" spans="4:4">
      <c r="D1395" s="184"/>
    </row>
    <row r="1396" spans="4:4">
      <c r="D1396" s="184"/>
    </row>
    <row r="1397" spans="4:4">
      <c r="D1397" s="184"/>
    </row>
    <row r="1398" spans="4:4">
      <c r="D1398" s="184"/>
    </row>
    <row r="1399" spans="4:4">
      <c r="D1399" s="184"/>
    </row>
    <row r="1400" spans="4:4">
      <c r="D1400" s="184"/>
    </row>
    <row r="1401" spans="4:4">
      <c r="D1401" s="184"/>
    </row>
    <row r="1402" spans="4:4">
      <c r="D1402" s="184"/>
    </row>
    <row r="1403" spans="4:4">
      <c r="D1403" s="184"/>
    </row>
    <row r="1404" spans="4:4">
      <c r="D1404" s="184"/>
    </row>
    <row r="1405" spans="4:4">
      <c r="D1405" s="184"/>
    </row>
    <row r="1406" spans="4:4">
      <c r="D1406" s="184"/>
    </row>
    <row r="1407" spans="4:4">
      <c r="D1407" s="184"/>
    </row>
    <row r="1408" spans="4:4">
      <c r="D1408" s="184"/>
    </row>
    <row r="1409" spans="4:4">
      <c r="D1409" s="184"/>
    </row>
    <row r="1410" spans="4:4">
      <c r="D1410" s="184"/>
    </row>
    <row r="1411" spans="4:4">
      <c r="D1411" s="184"/>
    </row>
    <row r="1412" spans="4:4">
      <c r="D1412" s="184"/>
    </row>
    <row r="1413" spans="4:4">
      <c r="D1413" s="184"/>
    </row>
    <row r="1414" spans="4:4">
      <c r="D1414" s="184"/>
    </row>
    <row r="1415" spans="4:4">
      <c r="D1415" s="184"/>
    </row>
    <row r="1416" spans="4:4">
      <c r="D1416" s="184"/>
    </row>
    <row r="1417" spans="4:4">
      <c r="D1417" s="184"/>
    </row>
    <row r="1418" spans="4:4">
      <c r="D1418" s="184"/>
    </row>
    <row r="1419" spans="4:4">
      <c r="D1419" s="184"/>
    </row>
    <row r="1420" spans="4:4">
      <c r="D1420" s="184"/>
    </row>
    <row r="1421" spans="4:4">
      <c r="D1421" s="184"/>
    </row>
    <row r="1422" spans="4:4">
      <c r="D1422" s="184"/>
    </row>
    <row r="1423" spans="4:4">
      <c r="D1423" s="184"/>
    </row>
    <row r="1424" spans="4:4">
      <c r="D1424" s="184"/>
    </row>
    <row r="1425" spans="4:4">
      <c r="D1425" s="184"/>
    </row>
    <row r="1426" spans="4:4">
      <c r="D1426" s="184"/>
    </row>
    <row r="1427" spans="4:4">
      <c r="D1427" s="184"/>
    </row>
    <row r="1428" spans="4:4">
      <c r="D1428" s="184"/>
    </row>
    <row r="1429" spans="4:4">
      <c r="D1429" s="184"/>
    </row>
    <row r="1430" spans="4:4">
      <c r="D1430" s="184"/>
    </row>
    <row r="1431" spans="4:4">
      <c r="D1431" s="184"/>
    </row>
    <row r="1432" spans="4:4">
      <c r="D1432" s="184"/>
    </row>
    <row r="1433" spans="4:4">
      <c r="D1433" s="184"/>
    </row>
    <row r="1434" spans="4:4">
      <c r="D1434" s="184"/>
    </row>
    <row r="1435" spans="4:4">
      <c r="D1435" s="184"/>
    </row>
    <row r="1436" spans="4:4">
      <c r="D1436" s="184"/>
    </row>
    <row r="1437" spans="4:4">
      <c r="D1437" s="184"/>
    </row>
    <row r="1438" spans="4:4">
      <c r="D1438" s="184"/>
    </row>
    <row r="1439" spans="4:4">
      <c r="D1439" s="184"/>
    </row>
    <row r="1440" spans="4:4">
      <c r="D1440" s="184"/>
    </row>
    <row r="1441" spans="4:4">
      <c r="D1441" s="184"/>
    </row>
    <row r="1442" spans="4:4">
      <c r="D1442" s="184"/>
    </row>
    <row r="1443" spans="4:4">
      <c r="D1443" s="184"/>
    </row>
    <row r="1444" spans="4:4">
      <c r="D1444" s="184"/>
    </row>
    <row r="1445" spans="4:4">
      <c r="D1445" s="184"/>
    </row>
    <row r="1446" spans="4:4">
      <c r="D1446" s="184"/>
    </row>
    <row r="1447" spans="4:4">
      <c r="D1447" s="184"/>
    </row>
    <row r="1448" spans="4:4">
      <c r="D1448" s="184"/>
    </row>
    <row r="1449" spans="4:4">
      <c r="D1449" s="184"/>
    </row>
    <row r="1450" spans="4:4">
      <c r="D1450" s="184"/>
    </row>
    <row r="1451" spans="4:4">
      <c r="D1451" s="184"/>
    </row>
    <row r="1452" spans="4:4">
      <c r="D1452" s="184"/>
    </row>
    <row r="1453" spans="4:4">
      <c r="D1453" s="184"/>
    </row>
    <row r="1454" spans="4:4">
      <c r="D1454" s="184"/>
    </row>
    <row r="1455" spans="4:4">
      <c r="D1455" s="184"/>
    </row>
    <row r="1456" spans="4:4">
      <c r="D1456" s="184"/>
    </row>
    <row r="1457" spans="4:4">
      <c r="D1457" s="184"/>
    </row>
    <row r="1458" spans="4:4">
      <c r="D1458" s="184"/>
    </row>
    <row r="1459" spans="4:4">
      <c r="D1459" s="184"/>
    </row>
    <row r="1460" spans="4:4">
      <c r="D1460" s="184"/>
    </row>
    <row r="1461" spans="4:4">
      <c r="D1461" s="184"/>
    </row>
    <row r="1462" spans="4:4">
      <c r="D1462" s="184"/>
    </row>
    <row r="1463" spans="4:4">
      <c r="D1463" s="184"/>
    </row>
    <row r="1464" spans="4:4">
      <c r="D1464" s="184"/>
    </row>
    <row r="1465" spans="4:4">
      <c r="D1465" s="184"/>
    </row>
    <row r="1466" spans="4:4">
      <c r="D1466" s="184"/>
    </row>
    <row r="1467" spans="4:4">
      <c r="D1467" s="184"/>
    </row>
    <row r="1468" spans="4:4">
      <c r="D1468" s="184"/>
    </row>
    <row r="1469" spans="4:4">
      <c r="D1469" s="184"/>
    </row>
    <row r="1470" spans="4:4">
      <c r="D1470" s="184"/>
    </row>
    <row r="1471" spans="4:4">
      <c r="D1471" s="184"/>
    </row>
    <row r="1472" spans="4:4">
      <c r="D1472" s="184"/>
    </row>
    <row r="1473" spans="4:4">
      <c r="D1473" s="184"/>
    </row>
    <row r="1474" spans="4:4">
      <c r="D1474" s="184"/>
    </row>
    <row r="1475" spans="4:4">
      <c r="D1475" s="184"/>
    </row>
    <row r="1476" spans="4:4">
      <c r="D1476" s="184"/>
    </row>
    <row r="1477" spans="4:4">
      <c r="D1477" s="184"/>
    </row>
    <row r="1478" spans="4:4">
      <c r="D1478" s="184"/>
    </row>
    <row r="1479" spans="4:4">
      <c r="D1479" s="184"/>
    </row>
    <row r="1480" spans="4:4">
      <c r="D1480" s="184"/>
    </row>
    <row r="1481" spans="4:4">
      <c r="D1481" s="184"/>
    </row>
    <row r="1482" spans="4:4">
      <c r="D1482" s="184"/>
    </row>
    <row r="1483" spans="4:4">
      <c r="D1483" s="184"/>
    </row>
    <row r="1484" spans="4:4">
      <c r="D1484" s="184"/>
    </row>
    <row r="1485" spans="4:4">
      <c r="D1485" s="184"/>
    </row>
    <row r="1486" spans="4:4">
      <c r="D1486" s="184"/>
    </row>
    <row r="1487" spans="4:4">
      <c r="D1487" s="184"/>
    </row>
    <row r="1488" spans="4:4">
      <c r="D1488" s="184"/>
    </row>
    <row r="1489" spans="4:4">
      <c r="D1489" s="184"/>
    </row>
    <row r="1490" spans="4:4">
      <c r="D1490" s="184"/>
    </row>
    <row r="1491" spans="4:4">
      <c r="D1491" s="184"/>
    </row>
    <row r="1492" spans="4:4">
      <c r="D1492" s="184"/>
    </row>
    <row r="1493" spans="4:4">
      <c r="D1493" s="184"/>
    </row>
    <row r="1494" spans="4:4">
      <c r="D1494" s="184"/>
    </row>
    <row r="1495" spans="4:4">
      <c r="D1495" s="184"/>
    </row>
    <row r="1496" spans="4:4">
      <c r="D1496" s="184"/>
    </row>
    <row r="1497" spans="4:4">
      <c r="D1497" s="184"/>
    </row>
    <row r="1498" spans="4:4">
      <c r="D1498" s="184"/>
    </row>
    <row r="1499" spans="4:4">
      <c r="D1499" s="184"/>
    </row>
    <row r="1500" spans="4:4">
      <c r="D1500" s="184"/>
    </row>
    <row r="1501" spans="4:4">
      <c r="D1501" s="184"/>
    </row>
    <row r="1502" spans="4:4">
      <c r="D1502" s="184"/>
    </row>
    <row r="1503" spans="4:4">
      <c r="D1503" s="184"/>
    </row>
    <row r="1504" spans="4:4">
      <c r="D1504" s="184"/>
    </row>
    <row r="1505" spans="4:4">
      <c r="D1505" s="184"/>
    </row>
    <row r="1506" spans="4:4">
      <c r="D1506" s="184"/>
    </row>
    <row r="1507" spans="4:4">
      <c r="D1507" s="184"/>
    </row>
    <row r="1508" spans="4:4">
      <c r="D1508" s="184"/>
    </row>
    <row r="1509" spans="4:4">
      <c r="D1509" s="184"/>
    </row>
    <row r="1510" spans="4:4">
      <c r="D1510" s="184"/>
    </row>
    <row r="1511" spans="4:4">
      <c r="D1511" s="184"/>
    </row>
    <row r="1512" spans="4:4">
      <c r="D1512" s="184"/>
    </row>
    <row r="1513" spans="4:4">
      <c r="D1513" s="184"/>
    </row>
    <row r="1514" spans="4:4">
      <c r="D1514" s="184"/>
    </row>
    <row r="1515" spans="4:4">
      <c r="D1515" s="184"/>
    </row>
    <row r="1516" spans="4:4">
      <c r="D1516" s="184"/>
    </row>
    <row r="1517" spans="4:4">
      <c r="D1517" s="184"/>
    </row>
    <row r="1518" spans="4:4">
      <c r="D1518" s="184"/>
    </row>
    <row r="1519" spans="4:4">
      <c r="D1519" s="184"/>
    </row>
    <row r="1520" spans="4:4">
      <c r="D1520" s="184"/>
    </row>
    <row r="1521" spans="4:4">
      <c r="D1521" s="184"/>
    </row>
    <row r="1522" spans="4:4">
      <c r="D1522" s="184"/>
    </row>
    <row r="1523" spans="4:4">
      <c r="D1523" s="184"/>
    </row>
    <row r="1524" spans="4:4">
      <c r="D1524" s="184"/>
    </row>
    <row r="1525" spans="4:4">
      <c r="D1525" s="184"/>
    </row>
    <row r="1526" spans="4:4">
      <c r="D1526" s="184"/>
    </row>
    <row r="1527" spans="4:4">
      <c r="D1527" s="184"/>
    </row>
    <row r="1528" spans="4:4">
      <c r="D1528" s="184"/>
    </row>
    <row r="1529" spans="4:4">
      <c r="D1529" s="184"/>
    </row>
    <row r="1530" spans="4:4">
      <c r="D1530" s="184"/>
    </row>
    <row r="1531" spans="4:4">
      <c r="D1531" s="184"/>
    </row>
    <row r="1532" spans="4:4">
      <c r="D1532" s="184"/>
    </row>
    <row r="1533" spans="4:4">
      <c r="D1533" s="184"/>
    </row>
    <row r="1534" spans="4:4">
      <c r="D1534" s="184"/>
    </row>
    <row r="1535" spans="4:4">
      <c r="D1535" s="184"/>
    </row>
    <row r="1536" spans="4:4">
      <c r="D1536" s="184"/>
    </row>
    <row r="1537" spans="4:4">
      <c r="D1537" s="184"/>
    </row>
    <row r="1538" spans="4:4">
      <c r="D1538" s="184"/>
    </row>
    <row r="1539" spans="4:4">
      <c r="D1539" s="184"/>
    </row>
    <row r="1540" spans="4:4">
      <c r="D1540" s="184"/>
    </row>
    <row r="1541" spans="4:4">
      <c r="D1541" s="184"/>
    </row>
    <row r="1542" spans="4:4">
      <c r="D1542" s="184"/>
    </row>
    <row r="1543" spans="4:4">
      <c r="D1543" s="184"/>
    </row>
    <row r="1544" spans="4:4">
      <c r="D1544" s="184"/>
    </row>
    <row r="1545" spans="4:4">
      <c r="D1545" s="184"/>
    </row>
    <row r="1546" spans="4:4">
      <c r="D1546" s="184"/>
    </row>
    <row r="1547" spans="4:4">
      <c r="D1547" s="184"/>
    </row>
    <row r="1548" spans="4:4">
      <c r="D1548" s="184"/>
    </row>
    <row r="1549" spans="4:4">
      <c r="D1549" s="184"/>
    </row>
    <row r="1550" spans="4:4">
      <c r="D1550" s="184"/>
    </row>
    <row r="1551" spans="4:4">
      <c r="D1551" s="184"/>
    </row>
    <row r="1552" spans="4:4">
      <c r="D1552" s="184"/>
    </row>
    <row r="1553" spans="4:4">
      <c r="D1553" s="184"/>
    </row>
    <row r="1554" spans="4:4">
      <c r="D1554" s="184"/>
    </row>
    <row r="1555" spans="4:4">
      <c r="D1555" s="184"/>
    </row>
    <row r="1556" spans="4:4">
      <c r="D1556" s="184"/>
    </row>
    <row r="1557" spans="4:4">
      <c r="D1557" s="184"/>
    </row>
    <row r="1558" spans="4:4">
      <c r="D1558" s="184"/>
    </row>
    <row r="1559" spans="4:4">
      <c r="D1559" s="184"/>
    </row>
    <row r="1560" spans="4:4">
      <c r="D1560" s="184"/>
    </row>
    <row r="1561" spans="4:4">
      <c r="D1561" s="184"/>
    </row>
    <row r="1562" spans="4:4">
      <c r="D1562" s="184"/>
    </row>
    <row r="1563" spans="4:4">
      <c r="D1563" s="184"/>
    </row>
    <row r="1564" spans="4:4">
      <c r="D1564" s="184"/>
    </row>
    <row r="1565" spans="4:4">
      <c r="D1565" s="184"/>
    </row>
    <row r="1566" spans="4:4">
      <c r="D1566" s="184"/>
    </row>
    <row r="1567" spans="4:4">
      <c r="D1567" s="184"/>
    </row>
    <row r="1568" spans="4:4">
      <c r="D1568" s="184"/>
    </row>
    <row r="1569" spans="4:4">
      <c r="D1569" s="184"/>
    </row>
    <row r="1570" spans="4:4">
      <c r="D1570" s="184"/>
    </row>
    <row r="1571" spans="4:4">
      <c r="D1571" s="184"/>
    </row>
    <row r="1572" spans="4:4">
      <c r="D1572" s="184"/>
    </row>
    <row r="1573" spans="4:4">
      <c r="D1573" s="184"/>
    </row>
    <row r="1574" spans="4:4">
      <c r="D1574" s="184"/>
    </row>
    <row r="1575" spans="4:4">
      <c r="D1575" s="184"/>
    </row>
    <row r="1576" spans="4:4">
      <c r="D1576" s="184"/>
    </row>
    <row r="1577" spans="4:4">
      <c r="D1577" s="184"/>
    </row>
    <row r="1578" spans="4:4">
      <c r="D1578" s="184"/>
    </row>
    <row r="1579" spans="4:4">
      <c r="D1579" s="184"/>
    </row>
    <row r="1580" spans="4:4">
      <c r="D1580" s="184"/>
    </row>
    <row r="1581" spans="4:4">
      <c r="D1581" s="184"/>
    </row>
    <row r="1582" spans="4:4">
      <c r="D1582" s="184"/>
    </row>
    <row r="1583" spans="4:4">
      <c r="D1583" s="184"/>
    </row>
    <row r="1584" spans="4:4">
      <c r="D1584" s="184"/>
    </row>
    <row r="1585" spans="4:4">
      <c r="D1585" s="184"/>
    </row>
    <row r="1586" spans="4:4">
      <c r="D1586" s="184"/>
    </row>
    <row r="1587" spans="4:4">
      <c r="D1587" s="184"/>
    </row>
    <row r="1588" spans="4:4">
      <c r="D1588" s="184"/>
    </row>
    <row r="1589" spans="4:4">
      <c r="D1589" s="184"/>
    </row>
    <row r="1590" spans="4:4">
      <c r="D1590" s="184"/>
    </row>
    <row r="1591" spans="4:4">
      <c r="D1591" s="184"/>
    </row>
    <row r="1592" spans="4:4">
      <c r="D1592" s="184"/>
    </row>
    <row r="1593" spans="4:4">
      <c r="D1593" s="184"/>
    </row>
    <row r="1594" spans="4:4">
      <c r="D1594" s="184"/>
    </row>
    <row r="1595" spans="4:4">
      <c r="D1595" s="184"/>
    </row>
    <row r="1596" spans="4:4">
      <c r="D1596" s="184"/>
    </row>
    <row r="1597" spans="4:4">
      <c r="D1597" s="184"/>
    </row>
    <row r="1598" spans="4:4">
      <c r="D1598" s="184"/>
    </row>
    <row r="1599" spans="4:4">
      <c r="D1599" s="184"/>
    </row>
    <row r="1600" spans="4:4">
      <c r="D1600" s="184"/>
    </row>
    <row r="1601" spans="4:4">
      <c r="D1601" s="184"/>
    </row>
    <row r="1602" spans="4:4">
      <c r="D1602" s="184"/>
    </row>
    <row r="1603" spans="4:4">
      <c r="D1603" s="184"/>
    </row>
    <row r="1604" spans="4:4">
      <c r="D1604" s="184"/>
    </row>
    <row r="1605" spans="4:4">
      <c r="D1605" s="184"/>
    </row>
    <row r="1606" spans="4:4">
      <c r="D1606" s="184"/>
    </row>
    <row r="1607" spans="4:4">
      <c r="D1607" s="184"/>
    </row>
    <row r="1608" spans="4:4">
      <c r="D1608" s="184"/>
    </row>
    <row r="1609" spans="4:4">
      <c r="D1609" s="184"/>
    </row>
    <row r="1610" spans="4:4">
      <c r="D1610" s="184"/>
    </row>
    <row r="1611" spans="4:4">
      <c r="D1611" s="184"/>
    </row>
    <row r="1612" spans="4:4">
      <c r="D1612" s="184"/>
    </row>
    <row r="1613" spans="4:4">
      <c r="D1613" s="184"/>
    </row>
    <row r="1614" spans="4:4">
      <c r="D1614" s="184"/>
    </row>
    <row r="1615" spans="4:4">
      <c r="D1615" s="184"/>
    </row>
    <row r="1616" spans="4:4">
      <c r="D1616" s="184"/>
    </row>
    <row r="1617" spans="4:4">
      <c r="D1617" s="184"/>
    </row>
    <row r="1618" spans="4:4">
      <c r="D1618" s="184"/>
    </row>
    <row r="1619" spans="4:4">
      <c r="D1619" s="184"/>
    </row>
    <row r="1620" spans="4:4">
      <c r="D1620" s="184"/>
    </row>
    <row r="1621" spans="4:4">
      <c r="D1621" s="184"/>
    </row>
    <row r="1622" spans="4:4">
      <c r="D1622" s="184"/>
    </row>
    <row r="1623" spans="4:4">
      <c r="D1623" s="184"/>
    </row>
    <row r="1624" spans="4:4">
      <c r="D1624" s="184"/>
    </row>
    <row r="1625" spans="4:4">
      <c r="D1625" s="184"/>
    </row>
    <row r="1626" spans="4:4">
      <c r="D1626" s="184"/>
    </row>
    <row r="1627" spans="4:4">
      <c r="D1627" s="184"/>
    </row>
    <row r="1628" spans="4:4">
      <c r="D1628" s="184"/>
    </row>
    <row r="1629" spans="4:4">
      <c r="D1629" s="184"/>
    </row>
    <row r="1630" spans="4:4">
      <c r="D1630" s="184"/>
    </row>
    <row r="1631" spans="4:4">
      <c r="D1631" s="184"/>
    </row>
    <row r="1632" spans="4:4">
      <c r="D1632" s="184"/>
    </row>
    <row r="1633" spans="4:4">
      <c r="D1633" s="184"/>
    </row>
    <row r="1634" spans="4:4">
      <c r="D1634" s="184"/>
    </row>
    <row r="1635" spans="4:4">
      <c r="D1635" s="184"/>
    </row>
    <row r="1636" spans="4:4">
      <c r="D1636" s="184"/>
    </row>
    <row r="1637" spans="4:4">
      <c r="D1637" s="184"/>
    </row>
    <row r="1638" spans="4:4">
      <c r="D1638" s="184"/>
    </row>
    <row r="1639" spans="4:4">
      <c r="D1639" s="184"/>
    </row>
    <row r="1640" spans="4:4">
      <c r="D1640" s="184"/>
    </row>
    <row r="1641" spans="4:4">
      <c r="D1641" s="184"/>
    </row>
    <row r="1642" spans="4:4">
      <c r="D1642" s="184"/>
    </row>
    <row r="1643" spans="4:4">
      <c r="D1643" s="184"/>
    </row>
    <row r="1644" spans="4:4">
      <c r="D1644" s="184"/>
    </row>
    <row r="1645" spans="4:4">
      <c r="D1645" s="184"/>
    </row>
    <row r="1646" spans="4:4">
      <c r="D1646" s="184"/>
    </row>
    <row r="1647" spans="4:4">
      <c r="D1647" s="184"/>
    </row>
    <row r="1648" spans="4:4">
      <c r="D1648" s="184"/>
    </row>
    <row r="1649" spans="4:4">
      <c r="D1649" s="184"/>
    </row>
    <row r="1650" spans="4:4">
      <c r="D1650" s="184"/>
    </row>
    <row r="1651" spans="4:4">
      <c r="D1651" s="184"/>
    </row>
    <row r="1652" spans="4:4">
      <c r="D1652" s="184"/>
    </row>
    <row r="1653" spans="4:4">
      <c r="D1653" s="184"/>
    </row>
    <row r="1654" spans="4:4">
      <c r="D1654" s="184"/>
    </row>
    <row r="1655" spans="4:4">
      <c r="D1655" s="184"/>
    </row>
    <row r="1656" spans="4:4">
      <c r="D1656" s="184"/>
    </row>
    <row r="1657" spans="4:4">
      <c r="D1657" s="184"/>
    </row>
    <row r="1658" spans="4:4">
      <c r="D1658" s="184"/>
    </row>
    <row r="1659" spans="4:4">
      <c r="D1659" s="184"/>
    </row>
    <row r="1660" spans="4:4">
      <c r="D1660" s="184"/>
    </row>
    <row r="1661" spans="4:4">
      <c r="D1661" s="184"/>
    </row>
    <row r="1662" spans="4:4">
      <c r="D1662" s="184"/>
    </row>
    <row r="1663" spans="4:4">
      <c r="D1663" s="184"/>
    </row>
    <row r="1664" spans="4:4">
      <c r="D1664" s="184"/>
    </row>
    <row r="1665" spans="4:4">
      <c r="D1665" s="184"/>
    </row>
    <row r="1666" spans="4:4">
      <c r="D1666" s="184"/>
    </row>
    <row r="1667" spans="4:4">
      <c r="D1667" s="184"/>
    </row>
    <row r="1668" spans="4:4">
      <c r="D1668" s="184"/>
    </row>
    <row r="1669" spans="4:4">
      <c r="D1669" s="184"/>
    </row>
    <row r="1670" spans="4:4">
      <c r="D1670" s="184"/>
    </row>
    <row r="1671" spans="4:4">
      <c r="D1671" s="184"/>
    </row>
    <row r="1672" spans="4:4">
      <c r="D1672" s="184"/>
    </row>
    <row r="1673" spans="4:4">
      <c r="D1673" s="184"/>
    </row>
    <row r="1674" spans="4:4">
      <c r="D1674" s="184"/>
    </row>
    <row r="1675" spans="4:4">
      <c r="D1675" s="184"/>
    </row>
    <row r="1676" spans="4:4">
      <c r="D1676" s="184"/>
    </row>
    <row r="1677" spans="4:4">
      <c r="D1677" s="184"/>
    </row>
    <row r="1678" spans="4:4">
      <c r="D1678" s="184"/>
    </row>
    <row r="1679" spans="4:4">
      <c r="D1679" s="184"/>
    </row>
    <row r="1680" spans="4:4">
      <c r="D1680" s="184"/>
    </row>
    <row r="1681" spans="4:4">
      <c r="D1681" s="184"/>
    </row>
    <row r="1682" spans="4:4">
      <c r="D1682" s="184"/>
    </row>
    <row r="1683" spans="4:4">
      <c r="D1683" s="184"/>
    </row>
    <row r="1684" spans="4:4">
      <c r="D1684" s="184"/>
    </row>
    <row r="1685" spans="4:4">
      <c r="D1685" s="184"/>
    </row>
    <row r="1686" spans="4:4">
      <c r="D1686" s="184"/>
    </row>
    <row r="1687" spans="4:4">
      <c r="D1687" s="184"/>
    </row>
    <row r="1688" spans="4:4">
      <c r="D1688" s="184"/>
    </row>
    <row r="1689" spans="4:4">
      <c r="D1689" s="184"/>
    </row>
    <row r="1690" spans="4:4">
      <c r="D1690" s="184"/>
    </row>
    <row r="1691" spans="4:4">
      <c r="D1691" s="184"/>
    </row>
    <row r="1692" spans="4:4">
      <c r="D1692" s="184"/>
    </row>
    <row r="1693" spans="4:4">
      <c r="D1693" s="184"/>
    </row>
    <row r="1694" spans="4:4">
      <c r="D1694" s="184"/>
    </row>
    <row r="1695" spans="4:4">
      <c r="D1695" s="184"/>
    </row>
    <row r="1696" spans="4:4">
      <c r="D1696" s="184"/>
    </row>
    <row r="1697" spans="4:4">
      <c r="D1697" s="184"/>
    </row>
    <row r="1698" spans="4:4">
      <c r="D1698" s="184"/>
    </row>
    <row r="1699" spans="4:4">
      <c r="D1699" s="184"/>
    </row>
    <row r="1700" spans="4:4">
      <c r="D1700" s="184"/>
    </row>
    <row r="1701" spans="4:4">
      <c r="D1701" s="184"/>
    </row>
    <row r="1702" spans="4:4">
      <c r="D1702" s="184"/>
    </row>
    <row r="1703" spans="4:4">
      <c r="D1703" s="184"/>
    </row>
    <row r="1704" spans="4:4">
      <c r="D1704" s="184"/>
    </row>
    <row r="1705" spans="4:4">
      <c r="D1705" s="184"/>
    </row>
    <row r="1706" spans="4:4">
      <c r="D1706" s="184"/>
    </row>
    <row r="1707" spans="4:4">
      <c r="D1707" s="184"/>
    </row>
    <row r="1708" spans="4:4">
      <c r="D1708" s="184"/>
    </row>
    <row r="1709" spans="4:4">
      <c r="D1709" s="184"/>
    </row>
    <row r="1710" spans="4:4">
      <c r="D1710" s="184"/>
    </row>
    <row r="1711" spans="4:4">
      <c r="D1711" s="184"/>
    </row>
    <row r="1712" spans="4:4">
      <c r="D1712" s="184"/>
    </row>
    <row r="1713" spans="4:4">
      <c r="D1713" s="184"/>
    </row>
    <row r="1714" spans="4:4">
      <c r="D1714" s="184"/>
    </row>
    <row r="1715" spans="4:4">
      <c r="D1715" s="184"/>
    </row>
    <row r="1716" spans="4:4">
      <c r="D1716" s="184"/>
    </row>
    <row r="1717" spans="4:4">
      <c r="D1717" s="184"/>
    </row>
    <row r="1718" spans="4:4">
      <c r="D1718" s="184"/>
    </row>
    <row r="1719" spans="4:4">
      <c r="D1719" s="184"/>
    </row>
    <row r="1720" spans="4:4">
      <c r="D1720" s="184"/>
    </row>
    <row r="1721" spans="4:4">
      <c r="D1721" s="184"/>
    </row>
    <row r="1722" spans="4:4">
      <c r="D1722" s="184"/>
    </row>
    <row r="1723" spans="4:4">
      <c r="D1723" s="184"/>
    </row>
    <row r="1724" spans="4:4">
      <c r="D1724" s="184"/>
    </row>
    <row r="1725" spans="4:4">
      <c r="D1725" s="184"/>
    </row>
    <row r="1726" spans="4:4">
      <c r="D1726" s="184"/>
    </row>
    <row r="1727" spans="4:4">
      <c r="D1727" s="184"/>
    </row>
    <row r="1728" spans="4:4">
      <c r="D1728" s="184"/>
    </row>
    <row r="1729" spans="4:4">
      <c r="D1729" s="184"/>
    </row>
    <row r="1730" spans="4:4">
      <c r="D1730" s="184"/>
    </row>
    <row r="1731" spans="4:4">
      <c r="D1731" s="184"/>
    </row>
    <row r="1732" spans="4:4">
      <c r="D1732" s="184"/>
    </row>
    <row r="1733" spans="4:4">
      <c r="D1733" s="184"/>
    </row>
    <row r="1734" spans="4:4">
      <c r="D1734" s="184"/>
    </row>
    <row r="1735" spans="4:4">
      <c r="D1735" s="184"/>
    </row>
    <row r="1736" spans="4:4">
      <c r="D1736" s="184"/>
    </row>
    <row r="1737" spans="4:4">
      <c r="D1737" s="184"/>
    </row>
    <row r="1738" spans="4:4">
      <c r="D1738" s="184"/>
    </row>
    <row r="1739" spans="4:4">
      <c r="D1739" s="184"/>
    </row>
    <row r="1740" spans="4:4">
      <c r="D1740" s="184"/>
    </row>
    <row r="1741" spans="4:4">
      <c r="D1741" s="184"/>
    </row>
    <row r="1742" spans="4:4">
      <c r="D1742" s="184"/>
    </row>
    <row r="1743" spans="4:4">
      <c r="D1743" s="184"/>
    </row>
    <row r="1744" spans="4:4">
      <c r="D1744" s="184"/>
    </row>
    <row r="1745" spans="4:4">
      <c r="D1745" s="184"/>
    </row>
    <row r="1746" spans="4:4">
      <c r="D1746" s="184"/>
    </row>
    <row r="1747" spans="4:4">
      <c r="D1747" s="184"/>
    </row>
    <row r="1748" spans="4:4">
      <c r="D1748" s="184"/>
    </row>
    <row r="1749" spans="4:4">
      <c r="D1749" s="184"/>
    </row>
    <row r="1750" spans="4:4">
      <c r="D1750" s="184"/>
    </row>
    <row r="1751" spans="4:4">
      <c r="D1751" s="184"/>
    </row>
    <row r="1752" spans="4:4">
      <c r="D1752" s="184"/>
    </row>
    <row r="1753" spans="4:4">
      <c r="D1753" s="184"/>
    </row>
    <row r="1754" spans="4:4">
      <c r="D1754" s="184"/>
    </row>
    <row r="1755" spans="4:4">
      <c r="D1755" s="184"/>
    </row>
    <row r="1756" spans="4:4">
      <c r="D1756" s="184"/>
    </row>
    <row r="1757" spans="4:4">
      <c r="D1757" s="184"/>
    </row>
    <row r="1758" spans="4:4">
      <c r="D1758" s="184"/>
    </row>
    <row r="1759" spans="4:4">
      <c r="D1759" s="184"/>
    </row>
    <row r="1760" spans="4:4">
      <c r="D1760" s="184"/>
    </row>
    <row r="1761" spans="4:4">
      <c r="D1761" s="184"/>
    </row>
    <row r="1762" spans="4:4">
      <c r="D1762" s="184"/>
    </row>
    <row r="1763" spans="4:4">
      <c r="D1763" s="184"/>
    </row>
    <row r="1764" spans="4:4">
      <c r="D1764" s="184"/>
    </row>
    <row r="1765" spans="4:4">
      <c r="D1765" s="184"/>
    </row>
    <row r="1766" spans="4:4">
      <c r="D1766" s="184"/>
    </row>
    <row r="1767" spans="4:4">
      <c r="D1767" s="184"/>
    </row>
    <row r="1768" spans="4:4">
      <c r="D1768" s="184"/>
    </row>
    <row r="1769" spans="4:4">
      <c r="D1769" s="184"/>
    </row>
    <row r="1770" spans="4:4">
      <c r="D1770" s="184"/>
    </row>
    <row r="1771" spans="4:4">
      <c r="D1771" s="184"/>
    </row>
    <row r="1772" spans="4:4">
      <c r="D1772" s="184"/>
    </row>
    <row r="1773" spans="4:4">
      <c r="D1773" s="184"/>
    </row>
    <row r="1774" spans="4:4">
      <c r="D1774" s="184"/>
    </row>
    <row r="1775" spans="4:4">
      <c r="D1775" s="184"/>
    </row>
    <row r="1776" spans="4:4">
      <c r="D1776" s="184"/>
    </row>
    <row r="1777" spans="4:4">
      <c r="D1777" s="184"/>
    </row>
    <row r="1778" spans="4:4">
      <c r="D1778" s="184"/>
    </row>
    <row r="1779" spans="4:4">
      <c r="D1779" s="184"/>
    </row>
    <row r="1780" spans="4:4">
      <c r="D1780" s="184"/>
    </row>
    <row r="1781" spans="4:4">
      <c r="D1781" s="184"/>
    </row>
    <row r="1782" spans="4:4">
      <c r="D1782" s="184"/>
    </row>
    <row r="1783" spans="4:4">
      <c r="D1783" s="184"/>
    </row>
    <row r="1784" spans="4:4">
      <c r="D1784" s="184"/>
    </row>
    <row r="1785" spans="4:4">
      <c r="D1785" s="184"/>
    </row>
    <row r="1786" spans="4:4">
      <c r="D1786" s="184"/>
    </row>
    <row r="1787" spans="4:4">
      <c r="D1787" s="184"/>
    </row>
    <row r="1788" spans="4:4">
      <c r="D1788" s="184"/>
    </row>
    <row r="1789" spans="4:4">
      <c r="D1789" s="184"/>
    </row>
    <row r="1790" spans="4:4">
      <c r="D1790" s="184"/>
    </row>
    <row r="1791" spans="4:4">
      <c r="D1791" s="184"/>
    </row>
    <row r="1792" spans="4:4">
      <c r="D1792" s="184"/>
    </row>
    <row r="1793" spans="4:4">
      <c r="D1793" s="184"/>
    </row>
    <row r="1794" spans="4:4">
      <c r="D1794" s="184"/>
    </row>
    <row r="1795" spans="4:4">
      <c r="D1795" s="184"/>
    </row>
    <row r="1796" spans="4:4">
      <c r="D1796" s="184"/>
    </row>
    <row r="1797" spans="4:4">
      <c r="D1797" s="184"/>
    </row>
    <row r="1798" spans="4:4">
      <c r="D1798" s="184"/>
    </row>
    <row r="1799" spans="4:4">
      <c r="D1799" s="184"/>
    </row>
    <row r="1800" spans="4:4">
      <c r="D1800" s="184"/>
    </row>
    <row r="1801" spans="4:4">
      <c r="D1801" s="184"/>
    </row>
    <row r="1802" spans="4:4">
      <c r="D1802" s="184"/>
    </row>
    <row r="1803" spans="4:4">
      <c r="D1803" s="184"/>
    </row>
    <row r="1804" spans="4:4">
      <c r="D1804" s="184"/>
    </row>
    <row r="1805" spans="4:4">
      <c r="D1805" s="184"/>
    </row>
    <row r="1806" spans="4:4">
      <c r="D1806" s="184"/>
    </row>
    <row r="1807" spans="4:4">
      <c r="D1807" s="184"/>
    </row>
    <row r="1808" spans="4:4">
      <c r="D1808" s="184"/>
    </row>
    <row r="1809" spans="4:4">
      <c r="D1809" s="184"/>
    </row>
    <row r="1810" spans="4:4">
      <c r="D1810" s="184"/>
    </row>
    <row r="1811" spans="4:4">
      <c r="D1811" s="184"/>
    </row>
    <row r="1812" spans="4:4">
      <c r="D1812" s="184"/>
    </row>
    <row r="1813" spans="4:4">
      <c r="D1813" s="184"/>
    </row>
    <row r="1814" spans="4:4">
      <c r="D1814" s="184"/>
    </row>
    <row r="1815" spans="4:4">
      <c r="D1815" s="184"/>
    </row>
    <row r="1816" spans="4:4">
      <c r="D1816" s="184"/>
    </row>
    <row r="1817" spans="4:4">
      <c r="D1817" s="184"/>
    </row>
    <row r="1818" spans="4:4">
      <c r="D1818" s="184"/>
    </row>
    <row r="1819" spans="4:4">
      <c r="D1819" s="184"/>
    </row>
    <row r="1820" spans="4:4">
      <c r="D1820" s="184"/>
    </row>
    <row r="1821" spans="4:4">
      <c r="D1821" s="184"/>
    </row>
    <row r="1822" spans="4:4">
      <c r="D1822" s="184"/>
    </row>
    <row r="1823" spans="4:4">
      <c r="D1823" s="184"/>
    </row>
    <row r="1824" spans="4:4">
      <c r="D1824" s="184"/>
    </row>
    <row r="1825" spans="4:4">
      <c r="D1825" s="184"/>
    </row>
    <row r="1826" spans="4:4">
      <c r="D1826" s="184"/>
    </row>
    <row r="1827" spans="4:4">
      <c r="D1827" s="184"/>
    </row>
    <row r="1828" spans="4:4">
      <c r="D1828" s="184"/>
    </row>
    <row r="1829" spans="4:4">
      <c r="D1829" s="184"/>
    </row>
    <row r="1830" spans="4:4">
      <c r="D1830" s="184"/>
    </row>
    <row r="1831" spans="4:4">
      <c r="D1831" s="184"/>
    </row>
    <row r="1832" spans="4:4">
      <c r="D1832" s="184"/>
    </row>
    <row r="1833" spans="4:4">
      <c r="D1833" s="184"/>
    </row>
    <row r="1834" spans="4:4">
      <c r="D1834" s="184"/>
    </row>
    <row r="1835" spans="4:4">
      <c r="D1835" s="184"/>
    </row>
    <row r="1836" spans="4:4">
      <c r="D1836" s="184"/>
    </row>
    <row r="1837" spans="4:4">
      <c r="D1837" s="184"/>
    </row>
    <row r="1838" spans="4:4">
      <c r="D1838" s="184"/>
    </row>
    <row r="1839" spans="4:4">
      <c r="D1839" s="184"/>
    </row>
    <row r="1840" spans="4:4">
      <c r="D1840" s="184"/>
    </row>
    <row r="1841" spans="4:4">
      <c r="D1841" s="184"/>
    </row>
    <row r="1842" spans="4:4">
      <c r="D1842" s="184"/>
    </row>
    <row r="1843" spans="4:4">
      <c r="D1843" s="184"/>
    </row>
    <row r="1844" spans="4:4">
      <c r="D1844" s="184"/>
    </row>
    <row r="1845" spans="4:4">
      <c r="D1845" s="184"/>
    </row>
    <row r="1846" spans="4:4">
      <c r="D1846" s="184"/>
    </row>
    <row r="1847" spans="4:4">
      <c r="D1847" s="184"/>
    </row>
    <row r="1848" spans="4:4">
      <c r="D1848" s="184"/>
    </row>
    <row r="1849" spans="4:4">
      <c r="D1849" s="184"/>
    </row>
    <row r="1850" spans="4:4">
      <c r="D1850" s="184"/>
    </row>
    <row r="1851" spans="4:4">
      <c r="D1851" s="184"/>
    </row>
    <row r="1852" spans="4:4">
      <c r="D1852" s="184"/>
    </row>
    <row r="1853" spans="4:4">
      <c r="D1853" s="184"/>
    </row>
    <row r="1854" spans="4:4">
      <c r="D1854" s="184"/>
    </row>
    <row r="1855" spans="4:4">
      <c r="D1855" s="184"/>
    </row>
    <row r="1856" spans="4:4">
      <c r="D1856" s="184"/>
    </row>
    <row r="1857" spans="4:4">
      <c r="D1857" s="184"/>
    </row>
    <row r="1858" spans="4:4">
      <c r="D1858" s="184"/>
    </row>
    <row r="1859" spans="4:4">
      <c r="D1859" s="184"/>
    </row>
    <row r="1860" spans="4:4">
      <c r="D1860" s="184"/>
    </row>
    <row r="1861" spans="4:4">
      <c r="D1861" s="184"/>
    </row>
    <row r="1862" spans="4:4">
      <c r="D1862" s="184"/>
    </row>
    <row r="1863" spans="4:4">
      <c r="D1863" s="184"/>
    </row>
    <row r="1864" spans="4:4">
      <c r="D1864" s="184"/>
    </row>
    <row r="1865" spans="4:4">
      <c r="D1865" s="184"/>
    </row>
    <row r="1866" spans="4:4">
      <c r="D1866" s="184"/>
    </row>
    <row r="1867" spans="4:4">
      <c r="D1867" s="184"/>
    </row>
    <row r="1868" spans="4:4">
      <c r="D1868" s="184"/>
    </row>
    <row r="1869" spans="4:4">
      <c r="D1869" s="184"/>
    </row>
    <row r="1870" spans="4:4">
      <c r="D1870" s="184"/>
    </row>
    <row r="1871" spans="4:4">
      <c r="D1871" s="184"/>
    </row>
    <row r="1872" spans="4:4">
      <c r="D1872" s="184"/>
    </row>
    <row r="1873" spans="4:4">
      <c r="D1873" s="184"/>
    </row>
    <row r="1874" spans="4:4">
      <c r="D1874" s="184"/>
    </row>
    <row r="1875" spans="4:4">
      <c r="D1875" s="184"/>
    </row>
    <row r="1876" spans="4:4">
      <c r="D1876" s="184"/>
    </row>
    <row r="1877" spans="4:4">
      <c r="D1877" s="184"/>
    </row>
    <row r="1878" spans="4:4">
      <c r="D1878" s="184"/>
    </row>
    <row r="1879" spans="4:4">
      <c r="D1879" s="184"/>
    </row>
    <row r="1880" spans="4:4">
      <c r="D1880" s="184"/>
    </row>
    <row r="1881" spans="4:4">
      <c r="D1881" s="184"/>
    </row>
    <row r="1882" spans="4:4">
      <c r="D1882" s="184"/>
    </row>
    <row r="1883" spans="4:4">
      <c r="D1883" s="184"/>
    </row>
    <row r="1884" spans="4:4">
      <c r="D1884" s="184"/>
    </row>
    <row r="1885" spans="4:4">
      <c r="D1885" s="184"/>
    </row>
    <row r="1886" spans="4:4">
      <c r="D1886" s="184"/>
    </row>
    <row r="1887" spans="4:4">
      <c r="D1887" s="184"/>
    </row>
    <row r="1888" spans="4:4">
      <c r="D1888" s="184"/>
    </row>
    <row r="1889" spans="4:4">
      <c r="D1889" s="184"/>
    </row>
    <row r="1890" spans="4:4">
      <c r="D1890" s="184"/>
    </row>
    <row r="1891" spans="4:4">
      <c r="D1891" s="184"/>
    </row>
    <row r="1892" spans="4:4">
      <c r="D1892" s="184"/>
    </row>
    <row r="1893" spans="4:4">
      <c r="D1893" s="184"/>
    </row>
    <row r="1894" spans="4:4">
      <c r="D1894" s="184"/>
    </row>
    <row r="1895" spans="4:4">
      <c r="D1895" s="184"/>
    </row>
    <row r="1896" spans="4:4">
      <c r="D1896" s="184"/>
    </row>
    <row r="1897" spans="4:4">
      <c r="D1897" s="184"/>
    </row>
    <row r="1898" spans="4:4">
      <c r="D1898" s="184"/>
    </row>
    <row r="1899" spans="4:4">
      <c r="D1899" s="184"/>
    </row>
    <row r="1900" spans="4:4">
      <c r="D1900" s="184"/>
    </row>
    <row r="1901" spans="4:4">
      <c r="D1901" s="184"/>
    </row>
    <row r="1902" spans="4:4">
      <c r="D1902" s="184"/>
    </row>
    <row r="1903" spans="4:4">
      <c r="D1903" s="184"/>
    </row>
    <row r="1904" spans="4:4">
      <c r="D1904" s="184"/>
    </row>
    <row r="1905" spans="4:4">
      <c r="D1905" s="184"/>
    </row>
    <row r="1906" spans="4:4">
      <c r="D1906" s="184"/>
    </row>
    <row r="1907" spans="4:4">
      <c r="D1907" s="184"/>
    </row>
    <row r="1908" spans="4:4">
      <c r="D1908" s="184"/>
    </row>
    <row r="1909" spans="4:4">
      <c r="D1909" s="184"/>
    </row>
    <row r="1910" spans="4:4">
      <c r="D1910" s="184"/>
    </row>
    <row r="1911" spans="4:4">
      <c r="D1911" s="184"/>
    </row>
    <row r="1912" spans="4:4">
      <c r="D1912" s="184"/>
    </row>
    <row r="1913" spans="4:4">
      <c r="D1913" s="184"/>
    </row>
    <row r="1914" spans="4:4">
      <c r="D1914" s="184"/>
    </row>
    <row r="1915" spans="4:4">
      <c r="D1915" s="184"/>
    </row>
    <row r="1916" spans="4:4">
      <c r="D1916" s="184"/>
    </row>
    <row r="1917" spans="4:4">
      <c r="D1917" s="184"/>
    </row>
    <row r="1918" spans="4:4">
      <c r="D1918" s="184"/>
    </row>
    <row r="1919" spans="4:4">
      <c r="D1919" s="184"/>
    </row>
    <row r="1920" spans="4:4">
      <c r="D1920" s="184"/>
    </row>
    <row r="1921" spans="4:4">
      <c r="D1921" s="184"/>
    </row>
    <row r="1922" spans="4:4">
      <c r="D1922" s="184"/>
    </row>
    <row r="1923" spans="4:4">
      <c r="D1923" s="184"/>
    </row>
    <row r="1924" spans="4:4">
      <c r="D1924" s="184"/>
    </row>
    <row r="1925" spans="4:4">
      <c r="D1925" s="184"/>
    </row>
    <row r="1926" spans="4:4">
      <c r="D1926" s="184"/>
    </row>
    <row r="1927" spans="4:4">
      <c r="D1927" s="184"/>
    </row>
    <row r="1928" spans="4:4">
      <c r="D1928" s="184"/>
    </row>
    <row r="1929" spans="4:4">
      <c r="D1929" s="184"/>
    </row>
    <row r="1930" spans="4:4">
      <c r="D1930" s="184"/>
    </row>
    <row r="1931" spans="4:4">
      <c r="D1931" s="184"/>
    </row>
    <row r="1932" spans="4:4">
      <c r="D1932" s="184"/>
    </row>
    <row r="1933" spans="4:4">
      <c r="D1933" s="184"/>
    </row>
    <row r="1934" spans="4:4">
      <c r="D1934" s="184"/>
    </row>
    <row r="1935" spans="4:4">
      <c r="D1935" s="184"/>
    </row>
    <row r="1936" spans="4:4">
      <c r="D1936" s="184"/>
    </row>
    <row r="1937" spans="4:4">
      <c r="D1937" s="184"/>
    </row>
    <row r="1938" spans="4:4">
      <c r="D1938" s="184"/>
    </row>
    <row r="1939" spans="4:4">
      <c r="D1939" s="184"/>
    </row>
    <row r="1940" spans="4:4">
      <c r="D1940" s="184"/>
    </row>
    <row r="1941" spans="4:4">
      <c r="D1941" s="184"/>
    </row>
    <row r="1942" spans="4:4">
      <c r="D1942" s="184"/>
    </row>
    <row r="1943" spans="4:4">
      <c r="D1943" s="184"/>
    </row>
    <row r="1944" spans="4:4">
      <c r="D1944" s="184"/>
    </row>
    <row r="1945" spans="4:4">
      <c r="D1945" s="184"/>
    </row>
    <row r="1946" spans="4:4">
      <c r="D1946" s="184"/>
    </row>
    <row r="1947" spans="4:4">
      <c r="D1947" s="184"/>
    </row>
    <row r="1948" spans="4:4">
      <c r="D1948" s="184"/>
    </row>
    <row r="1949" spans="4:4">
      <c r="D1949" s="184"/>
    </row>
    <row r="1950" spans="4:4">
      <c r="D1950" s="184"/>
    </row>
    <row r="1951" spans="4:4">
      <c r="D1951" s="184"/>
    </row>
    <row r="1952" spans="4:4">
      <c r="D1952" s="184"/>
    </row>
    <row r="1953" spans="4:4">
      <c r="D1953" s="184"/>
    </row>
    <row r="1954" spans="4:4">
      <c r="D1954" s="184"/>
    </row>
    <row r="1955" spans="4:4">
      <c r="D1955" s="184"/>
    </row>
    <row r="1956" spans="4:4">
      <c r="D1956" s="184"/>
    </row>
    <row r="1957" spans="4:4">
      <c r="D1957" s="184"/>
    </row>
    <row r="1958" spans="4:4">
      <c r="D1958" s="184"/>
    </row>
    <row r="1959" spans="4:4">
      <c r="D1959" s="184"/>
    </row>
    <row r="1960" spans="4:4">
      <c r="D1960" s="184"/>
    </row>
    <row r="1961" spans="4:4">
      <c r="D1961" s="184"/>
    </row>
    <row r="1962" spans="4:4">
      <c r="D1962" s="184"/>
    </row>
    <row r="1963" spans="4:4">
      <c r="D1963" s="184"/>
    </row>
    <row r="1964" spans="4:4">
      <c r="D1964" s="184"/>
    </row>
    <row r="1965" spans="4:4">
      <c r="D1965" s="184"/>
    </row>
    <row r="1966" spans="4:4">
      <c r="D1966" s="184"/>
    </row>
    <row r="1967" spans="4:4">
      <c r="D1967" s="184"/>
    </row>
    <row r="1968" spans="4:4">
      <c r="D1968" s="184"/>
    </row>
    <row r="1969" spans="4:4">
      <c r="D1969" s="184"/>
    </row>
    <row r="1970" spans="4:4">
      <c r="D1970" s="184"/>
    </row>
    <row r="1971" spans="4:4">
      <c r="D1971" s="184"/>
    </row>
    <row r="1972" spans="4:4">
      <c r="D1972" s="184"/>
    </row>
    <row r="1973" spans="4:4">
      <c r="D1973" s="184"/>
    </row>
    <row r="1974" spans="4:4">
      <c r="D1974" s="184"/>
    </row>
    <row r="1975" spans="4:4">
      <c r="D1975" s="184"/>
    </row>
    <row r="1976" spans="4:4">
      <c r="D1976" s="184"/>
    </row>
    <row r="1977" spans="4:4">
      <c r="D1977" s="184"/>
    </row>
    <row r="1978" spans="4:4">
      <c r="D1978" s="184"/>
    </row>
    <row r="1979" spans="4:4">
      <c r="D1979" s="184"/>
    </row>
    <row r="1980" spans="4:4">
      <c r="D1980" s="184"/>
    </row>
    <row r="1981" spans="4:4">
      <c r="D1981" s="184"/>
    </row>
    <row r="1982" spans="4:4">
      <c r="D1982" s="184"/>
    </row>
    <row r="1983" spans="4:4">
      <c r="D1983" s="184"/>
    </row>
    <row r="1984" spans="4:4">
      <c r="D1984" s="184"/>
    </row>
    <row r="1985" spans="4:4">
      <c r="D1985" s="184"/>
    </row>
    <row r="1986" spans="4:4">
      <c r="D1986" s="184"/>
    </row>
    <row r="1987" spans="4:4">
      <c r="D1987" s="184"/>
    </row>
    <row r="1988" spans="4:4">
      <c r="D1988" s="184"/>
    </row>
    <row r="1989" spans="4:4">
      <c r="D1989" s="184"/>
    </row>
    <row r="1990" spans="4:4">
      <c r="D1990" s="184"/>
    </row>
    <row r="1991" spans="4:4">
      <c r="D1991" s="184"/>
    </row>
    <row r="1992" spans="4:4">
      <c r="D1992" s="184"/>
    </row>
    <row r="1993" spans="4:4">
      <c r="D1993" s="184"/>
    </row>
    <row r="1994" spans="4:4">
      <c r="D1994" s="184"/>
    </row>
    <row r="1995" spans="4:4">
      <c r="D1995" s="184"/>
    </row>
    <row r="1996" spans="4:4">
      <c r="D1996" s="184"/>
    </row>
    <row r="1997" spans="4:4">
      <c r="D1997" s="184"/>
    </row>
    <row r="1998" spans="4:4">
      <c r="D1998" s="184"/>
    </row>
    <row r="1999" spans="4:4">
      <c r="D1999" s="184"/>
    </row>
    <row r="2000" spans="4:4">
      <c r="D2000" s="184"/>
    </row>
    <row r="2001" spans="4:4">
      <c r="D2001" s="184"/>
    </row>
    <row r="2002" spans="4:4">
      <c r="D2002" s="184"/>
    </row>
    <row r="2003" spans="4:4">
      <c r="D2003" s="184"/>
    </row>
    <row r="2004" spans="4:4">
      <c r="D2004" s="184"/>
    </row>
    <row r="2005" spans="4:4">
      <c r="D2005" s="184"/>
    </row>
    <row r="2006" spans="4:4">
      <c r="D2006" s="184"/>
    </row>
    <row r="2007" spans="4:4">
      <c r="D2007" s="184"/>
    </row>
    <row r="2008" spans="4:4">
      <c r="D2008" s="184"/>
    </row>
    <row r="2009" spans="4:4">
      <c r="D2009" s="184"/>
    </row>
    <row r="2010" spans="4:4">
      <c r="D2010" s="184"/>
    </row>
    <row r="2011" spans="4:4">
      <c r="D2011" s="184"/>
    </row>
    <row r="2012" spans="4:4">
      <c r="D2012" s="184"/>
    </row>
    <row r="2013" spans="4:4">
      <c r="D2013" s="184"/>
    </row>
    <row r="2014" spans="4:4">
      <c r="D2014" s="184"/>
    </row>
    <row r="2015" spans="4:4">
      <c r="D2015" s="184"/>
    </row>
    <row r="2016" spans="4:4">
      <c r="D2016" s="184"/>
    </row>
    <row r="2017" spans="4:4">
      <c r="D2017" s="184"/>
    </row>
    <row r="2018" spans="4:4">
      <c r="D2018" s="184"/>
    </row>
    <row r="2019" spans="4:4">
      <c r="D2019" s="184"/>
    </row>
    <row r="2020" spans="4:4">
      <c r="D2020" s="184"/>
    </row>
    <row r="2021" spans="4:4">
      <c r="D2021" s="184"/>
    </row>
    <row r="2022" spans="4:4">
      <c r="D2022" s="184"/>
    </row>
    <row r="2023" spans="4:4">
      <c r="D2023" s="184"/>
    </row>
    <row r="2024" spans="4:4">
      <c r="D2024" s="184"/>
    </row>
    <row r="2025" spans="4:4">
      <c r="D2025" s="184"/>
    </row>
    <row r="2026" spans="4:4">
      <c r="D2026" s="184"/>
    </row>
    <row r="2027" spans="4:4">
      <c r="D2027" s="184"/>
    </row>
    <row r="2028" spans="4:4">
      <c r="D2028" s="184"/>
    </row>
    <row r="2029" spans="4:4">
      <c r="D2029" s="184"/>
    </row>
    <row r="2030" spans="4:4">
      <c r="D2030" s="184"/>
    </row>
    <row r="2031" spans="4:4">
      <c r="D2031" s="184"/>
    </row>
    <row r="2032" spans="4:4">
      <c r="D2032" s="184"/>
    </row>
    <row r="2033" spans="4:4">
      <c r="D2033" s="184"/>
    </row>
    <row r="2034" spans="4:4">
      <c r="D2034" s="184"/>
    </row>
    <row r="2035" spans="4:4">
      <c r="D2035" s="184"/>
    </row>
    <row r="2036" spans="4:4">
      <c r="D2036" s="184"/>
    </row>
    <row r="2037" spans="4:4">
      <c r="D2037" s="184"/>
    </row>
    <row r="2038" spans="4:4">
      <c r="D2038" s="184"/>
    </row>
    <row r="2039" spans="4:4">
      <c r="D2039" s="184"/>
    </row>
    <row r="2040" spans="4:4">
      <c r="D2040" s="184"/>
    </row>
    <row r="2041" spans="4:4">
      <c r="D2041" s="184"/>
    </row>
    <row r="2042" spans="4:4">
      <c r="D2042" s="184"/>
    </row>
    <row r="2043" spans="4:4">
      <c r="D2043" s="184"/>
    </row>
    <row r="2044" spans="4:4">
      <c r="D2044" s="184"/>
    </row>
    <row r="2045" spans="4:4">
      <c r="D2045" s="184"/>
    </row>
    <row r="2046" spans="4:4">
      <c r="D2046" s="184"/>
    </row>
    <row r="2047" spans="4:4">
      <c r="D2047" s="184"/>
    </row>
    <row r="2048" spans="4:4">
      <c r="D2048" s="184"/>
    </row>
    <row r="2049" spans="4:4">
      <c r="D2049" s="184"/>
    </row>
    <row r="2050" spans="4:4">
      <c r="D2050" s="184"/>
    </row>
    <row r="2051" spans="4:4">
      <c r="D2051" s="184"/>
    </row>
    <row r="2052" spans="4:4">
      <c r="D2052" s="184"/>
    </row>
    <row r="2053" spans="4:4">
      <c r="D2053" s="184"/>
    </row>
    <row r="2054" spans="4:4">
      <c r="D2054" s="184"/>
    </row>
    <row r="2055" spans="4:4">
      <c r="D2055" s="184"/>
    </row>
    <row r="2056" spans="4:4">
      <c r="D2056" s="184"/>
    </row>
    <row r="2057" spans="4:4">
      <c r="D2057" s="184"/>
    </row>
    <row r="2058" spans="4:4">
      <c r="D2058" s="184"/>
    </row>
    <row r="2059" spans="4:4">
      <c r="D2059" s="184"/>
    </row>
    <row r="2060" spans="4:4">
      <c r="D2060" s="184"/>
    </row>
    <row r="2061" spans="4:4">
      <c r="D2061" s="184"/>
    </row>
    <row r="2062" spans="4:4">
      <c r="D2062" s="184"/>
    </row>
    <row r="2063" spans="4:4">
      <c r="D2063" s="184"/>
    </row>
    <row r="2064" spans="4:4">
      <c r="D2064" s="184"/>
    </row>
    <row r="2065" spans="4:4">
      <c r="D2065" s="184"/>
    </row>
    <row r="2066" spans="4:4">
      <c r="D2066" s="184"/>
    </row>
    <row r="2067" spans="4:4">
      <c r="D2067" s="184"/>
    </row>
    <row r="2068" spans="4:4">
      <c r="D2068" s="184"/>
    </row>
    <row r="2069" spans="4:4">
      <c r="D2069" s="184"/>
    </row>
    <row r="2070" spans="4:4">
      <c r="D2070" s="184"/>
    </row>
    <row r="2071" spans="4:4">
      <c r="D2071" s="184"/>
    </row>
    <row r="2072" spans="4:4">
      <c r="D2072" s="184"/>
    </row>
    <row r="2073" spans="4:4">
      <c r="D2073" s="184"/>
    </row>
    <row r="2074" spans="4:4">
      <c r="D2074" s="184"/>
    </row>
    <row r="2075" spans="4:4">
      <c r="D2075" s="184"/>
    </row>
    <row r="2076" spans="4:4">
      <c r="D2076" s="184"/>
    </row>
    <row r="2077" spans="4:4">
      <c r="D2077" s="184"/>
    </row>
    <row r="2078" spans="4:4">
      <c r="D2078" s="184"/>
    </row>
    <row r="2079" spans="4:4">
      <c r="D2079" s="184"/>
    </row>
    <row r="2080" spans="4:4">
      <c r="D2080" s="184"/>
    </row>
    <row r="2081" spans="4:4">
      <c r="D2081" s="184"/>
    </row>
    <row r="2082" spans="4:4">
      <c r="D2082" s="184"/>
    </row>
    <row r="2083" spans="4:4">
      <c r="D2083" s="184"/>
    </row>
    <row r="2084" spans="4:4">
      <c r="D2084" s="184"/>
    </row>
    <row r="2085" spans="4:4">
      <c r="D2085" s="184"/>
    </row>
    <row r="2086" spans="4:4">
      <c r="D2086" s="184"/>
    </row>
    <row r="2087" spans="4:4">
      <c r="D2087" s="184"/>
    </row>
    <row r="2088" spans="4:4">
      <c r="D2088" s="184"/>
    </row>
    <row r="2089" spans="4:4">
      <c r="D2089" s="184"/>
    </row>
    <row r="2090" spans="4:4">
      <c r="D2090" s="184"/>
    </row>
    <row r="2091" spans="4:4">
      <c r="D2091" s="184"/>
    </row>
    <row r="2092" spans="4:4">
      <c r="D2092" s="184"/>
    </row>
    <row r="2093" spans="4:4">
      <c r="D2093" s="184"/>
    </row>
    <row r="2094" spans="4:4">
      <c r="D2094" s="184"/>
    </row>
    <row r="2095" spans="4:4">
      <c r="D2095" s="184"/>
    </row>
    <row r="2096" spans="4:4">
      <c r="D2096" s="184"/>
    </row>
    <row r="2097" spans="4:4">
      <c r="D2097" s="184"/>
    </row>
    <row r="2098" spans="4:4">
      <c r="D2098" s="184"/>
    </row>
    <row r="2099" spans="4:4">
      <c r="D2099" s="184"/>
    </row>
    <row r="2100" spans="4:4">
      <c r="D2100" s="184"/>
    </row>
    <row r="2101" spans="4:4">
      <c r="D2101" s="184"/>
    </row>
    <row r="2102" spans="4:4">
      <c r="D2102" s="184"/>
    </row>
    <row r="2103" spans="4:4">
      <c r="D2103" s="184"/>
    </row>
    <row r="2104" spans="4:4">
      <c r="D2104" s="184"/>
    </row>
    <row r="2105" spans="4:4">
      <c r="D2105" s="184"/>
    </row>
    <row r="2106" spans="4:4">
      <c r="D2106" s="184"/>
    </row>
    <row r="2107" spans="4:4">
      <c r="D2107" s="184"/>
    </row>
    <row r="2108" spans="4:4">
      <c r="D2108" s="184"/>
    </row>
    <row r="2109" spans="4:4">
      <c r="D2109" s="184"/>
    </row>
    <row r="2110" spans="4:4">
      <c r="D2110" s="184"/>
    </row>
    <row r="2111" spans="4:4">
      <c r="D2111" s="184"/>
    </row>
    <row r="2112" spans="4:4">
      <c r="D2112" s="184"/>
    </row>
    <row r="2113" spans="4:4">
      <c r="D2113" s="184"/>
    </row>
    <row r="2114" spans="4:4">
      <c r="D2114" s="184"/>
    </row>
    <row r="2115" spans="4:4">
      <c r="D2115" s="184"/>
    </row>
    <row r="2116" spans="4:4">
      <c r="D2116" s="184"/>
    </row>
    <row r="2117" spans="4:4">
      <c r="D2117" s="184"/>
    </row>
    <row r="2118" spans="4:4">
      <c r="D2118" s="184"/>
    </row>
    <row r="2119" spans="4:4">
      <c r="D2119" s="184"/>
    </row>
    <row r="2120" spans="4:4">
      <c r="D2120" s="184"/>
    </row>
    <row r="2121" spans="4:4">
      <c r="D2121" s="184"/>
    </row>
    <row r="2122" spans="4:4">
      <c r="D2122" s="184"/>
    </row>
    <row r="2123" spans="4:4">
      <c r="D2123" s="184"/>
    </row>
    <row r="2124" spans="4:4">
      <c r="D2124" s="184"/>
    </row>
    <row r="2125" spans="4:4">
      <c r="D2125" s="184"/>
    </row>
    <row r="2126" spans="4:4">
      <c r="D2126" s="184"/>
    </row>
    <row r="2127" spans="4:4">
      <c r="D2127" s="184"/>
    </row>
    <row r="2128" spans="4:4">
      <c r="D2128" s="184"/>
    </row>
    <row r="2129" spans="4:4">
      <c r="D2129" s="184"/>
    </row>
    <row r="2130" spans="4:4">
      <c r="D2130" s="184"/>
    </row>
    <row r="2131" spans="4:4">
      <c r="D2131" s="184"/>
    </row>
    <row r="2132" spans="4:4">
      <c r="D2132" s="184"/>
    </row>
    <row r="2133" spans="4:4">
      <c r="D2133" s="184"/>
    </row>
    <row r="2134" spans="4:4">
      <c r="D2134" s="184"/>
    </row>
    <row r="2135" spans="4:4">
      <c r="D2135" s="184"/>
    </row>
    <row r="2136" spans="4:4">
      <c r="D2136" s="184"/>
    </row>
    <row r="2137" spans="4:4">
      <c r="D2137" s="184"/>
    </row>
    <row r="2138" spans="4:4">
      <c r="D2138" s="184"/>
    </row>
    <row r="2139" spans="4:4">
      <c r="D2139" s="184"/>
    </row>
    <row r="2140" spans="4:4">
      <c r="D2140" s="184"/>
    </row>
    <row r="2141" spans="4:4">
      <c r="D2141" s="184"/>
    </row>
    <row r="2142" spans="4:4">
      <c r="D2142" s="184"/>
    </row>
    <row r="2143" spans="4:4">
      <c r="D2143" s="184"/>
    </row>
    <row r="2144" spans="4:4">
      <c r="D2144" s="184"/>
    </row>
    <row r="2145" spans="4:4">
      <c r="D2145" s="184"/>
    </row>
    <row r="2146" spans="4:4">
      <c r="D2146" s="184"/>
    </row>
    <row r="2147" spans="4:4">
      <c r="D2147" s="184"/>
    </row>
    <row r="2148" spans="4:4">
      <c r="D2148" s="184"/>
    </row>
    <row r="2149" spans="4:4">
      <c r="D2149" s="184"/>
    </row>
    <row r="2150" spans="4:4">
      <c r="D2150" s="184"/>
    </row>
    <row r="2151" spans="4:4">
      <c r="D2151" s="184"/>
    </row>
    <row r="2152" spans="4:4">
      <c r="D2152" s="184"/>
    </row>
    <row r="2153" spans="4:4">
      <c r="D2153" s="184"/>
    </row>
    <row r="2154" spans="4:4">
      <c r="D2154" s="184"/>
    </row>
    <row r="2155" spans="4:4">
      <c r="D2155" s="184"/>
    </row>
    <row r="2156" spans="4:4">
      <c r="D2156" s="184"/>
    </row>
    <row r="2157" spans="4:4">
      <c r="D2157" s="184"/>
    </row>
    <row r="2158" spans="4:4">
      <c r="D2158" s="184"/>
    </row>
    <row r="2159" spans="4:4">
      <c r="D2159" s="184"/>
    </row>
    <row r="2160" spans="4:4">
      <c r="D2160" s="184"/>
    </row>
    <row r="2161" spans="4:4">
      <c r="D2161" s="184"/>
    </row>
    <row r="2162" spans="4:4">
      <c r="D2162" s="184"/>
    </row>
    <row r="2163" spans="4:4">
      <c r="D2163" s="184"/>
    </row>
    <row r="2164" spans="4:4">
      <c r="D2164" s="184"/>
    </row>
    <row r="2165" spans="4:4">
      <c r="D2165" s="184"/>
    </row>
    <row r="2166" spans="4:4">
      <c r="D2166" s="184"/>
    </row>
    <row r="2167" spans="4:4">
      <c r="D2167" s="184"/>
    </row>
    <row r="2168" spans="4:4">
      <c r="D2168" s="184"/>
    </row>
    <row r="2169" spans="4:4">
      <c r="D2169" s="184"/>
    </row>
    <row r="2170" spans="4:4">
      <c r="D2170" s="184"/>
    </row>
    <row r="2171" spans="4:4">
      <c r="D2171" s="184"/>
    </row>
    <row r="2172" spans="4:4">
      <c r="D2172" s="184"/>
    </row>
    <row r="2173" spans="4:4">
      <c r="D2173" s="184"/>
    </row>
    <row r="2174" spans="4:4">
      <c r="D2174" s="184"/>
    </row>
    <row r="2175" spans="4:4">
      <c r="D2175" s="184"/>
    </row>
    <row r="2176" spans="4:4">
      <c r="D2176" s="184"/>
    </row>
    <row r="2177" spans="4:4">
      <c r="D2177" s="184"/>
    </row>
    <row r="2178" spans="4:4">
      <c r="D2178" s="184"/>
    </row>
    <row r="2179" spans="4:4">
      <c r="D2179" s="184"/>
    </row>
    <row r="2180" spans="4:4">
      <c r="D2180" s="184"/>
    </row>
    <row r="2181" spans="4:4">
      <c r="D2181" s="184"/>
    </row>
    <row r="2182" spans="4:4">
      <c r="D2182" s="184"/>
    </row>
    <row r="2183" spans="4:4">
      <c r="D2183" s="184"/>
    </row>
    <row r="2184" spans="4:4">
      <c r="D2184" s="184"/>
    </row>
    <row r="2185" spans="4:4">
      <c r="D2185" s="184"/>
    </row>
    <row r="2186" spans="4:4">
      <c r="D2186" s="184"/>
    </row>
    <row r="2187" spans="4:4">
      <c r="D2187" s="184"/>
    </row>
    <row r="2188" spans="4:4">
      <c r="D2188" s="184"/>
    </row>
    <row r="2189" spans="4:4">
      <c r="D2189" s="184"/>
    </row>
    <row r="2190" spans="4:4">
      <c r="D2190" s="184"/>
    </row>
    <row r="2191" spans="4:4">
      <c r="D2191" s="184"/>
    </row>
    <row r="2192" spans="4:4">
      <c r="D2192" s="184"/>
    </row>
    <row r="2193" spans="4:4">
      <c r="D2193" s="184"/>
    </row>
    <row r="2194" spans="4:4">
      <c r="D2194" s="184"/>
    </row>
    <row r="2195" spans="4:4">
      <c r="D2195" s="184"/>
    </row>
    <row r="2196" spans="4:4">
      <c r="D2196" s="184"/>
    </row>
    <row r="2197" spans="4:4">
      <c r="D2197" s="184"/>
    </row>
    <row r="2198" spans="4:4">
      <c r="D2198" s="184"/>
    </row>
    <row r="2199" spans="4:4">
      <c r="D2199" s="184"/>
    </row>
    <row r="2200" spans="4:4">
      <c r="D2200" s="184"/>
    </row>
    <row r="2201" spans="4:4">
      <c r="D2201" s="184"/>
    </row>
    <row r="2202" spans="4:4">
      <c r="D2202" s="184"/>
    </row>
    <row r="2203" spans="4:4">
      <c r="D2203" s="184"/>
    </row>
    <row r="2204" spans="4:4">
      <c r="D2204" s="184"/>
    </row>
    <row r="2205" spans="4:4">
      <c r="D2205" s="184"/>
    </row>
    <row r="2206" spans="4:4">
      <c r="D2206" s="184"/>
    </row>
    <row r="2207" spans="4:4">
      <c r="D2207" s="184"/>
    </row>
    <row r="2208" spans="4:4">
      <c r="D2208" s="184"/>
    </row>
    <row r="2209" spans="4:4">
      <c r="D2209" s="184"/>
    </row>
    <row r="2210" spans="4:4">
      <c r="D2210" s="184"/>
    </row>
    <row r="2211" spans="4:4">
      <c r="D2211" s="184"/>
    </row>
    <row r="2212" spans="4:4">
      <c r="D2212" s="184"/>
    </row>
    <row r="2213" spans="4:4">
      <c r="D2213" s="184"/>
    </row>
    <row r="2214" spans="4:4">
      <c r="D2214" s="184"/>
    </row>
    <row r="2215" spans="4:4">
      <c r="D2215" s="184"/>
    </row>
    <row r="2216" spans="4:4">
      <c r="D2216" s="184"/>
    </row>
    <row r="2217" spans="4:4">
      <c r="D2217" s="184"/>
    </row>
    <row r="2218" spans="4:4">
      <c r="D2218" s="184"/>
    </row>
    <row r="2219" spans="4:4">
      <c r="D2219" s="184"/>
    </row>
    <row r="2220" spans="4:4">
      <c r="D2220" s="184"/>
    </row>
    <row r="2221" spans="4:4">
      <c r="D2221" s="184"/>
    </row>
    <row r="2222" spans="4:4">
      <c r="D2222" s="184"/>
    </row>
    <row r="2223" spans="4:4">
      <c r="D2223" s="184"/>
    </row>
    <row r="2224" spans="4:4">
      <c r="D2224" s="184"/>
    </row>
    <row r="2225" spans="4:4">
      <c r="D2225" s="184"/>
    </row>
    <row r="2226" spans="4:4">
      <c r="D2226" s="184"/>
    </row>
    <row r="2227" spans="4:4">
      <c r="D2227" s="184"/>
    </row>
    <row r="2228" spans="4:4">
      <c r="D2228" s="184"/>
    </row>
    <row r="2229" spans="4:4">
      <c r="D2229" s="184"/>
    </row>
    <row r="2230" spans="4:4">
      <c r="D2230" s="184"/>
    </row>
    <row r="2231" spans="4:4">
      <c r="D2231" s="184"/>
    </row>
    <row r="2232" spans="4:4">
      <c r="D2232" s="184"/>
    </row>
    <row r="2233" spans="4:4">
      <c r="D2233" s="184"/>
    </row>
    <row r="2234" spans="4:4">
      <c r="D2234" s="184"/>
    </row>
    <row r="2235" spans="4:4">
      <c r="D2235" s="184"/>
    </row>
    <row r="2236" spans="4:4">
      <c r="D2236" s="184"/>
    </row>
    <row r="2237" spans="4:4">
      <c r="D2237" s="184"/>
    </row>
    <row r="2238" spans="4:4">
      <c r="D2238" s="184"/>
    </row>
    <row r="2239" spans="4:4">
      <c r="D2239" s="184"/>
    </row>
    <row r="2240" spans="4:4">
      <c r="D2240" s="184"/>
    </row>
    <row r="2241" spans="4:4">
      <c r="D2241" s="184"/>
    </row>
    <row r="2242" spans="4:4">
      <c r="D2242" s="184"/>
    </row>
    <row r="2243" spans="4:4">
      <c r="D2243" s="184"/>
    </row>
    <row r="2244" spans="4:4">
      <c r="D2244" s="184"/>
    </row>
    <row r="2245" spans="4:4">
      <c r="D2245" s="184"/>
    </row>
    <row r="2246" spans="4:4">
      <c r="D2246" s="184"/>
    </row>
    <row r="2247" spans="4:4">
      <c r="D2247" s="184"/>
    </row>
    <row r="2248" spans="4:4">
      <c r="D2248" s="184"/>
    </row>
    <row r="2249" spans="4:4">
      <c r="D2249" s="184"/>
    </row>
    <row r="2250" spans="4:4">
      <c r="D2250" s="184"/>
    </row>
    <row r="2251" spans="4:4">
      <c r="D2251" s="184"/>
    </row>
    <row r="2252" spans="4:4">
      <c r="D2252" s="184"/>
    </row>
    <row r="2253" spans="4:4">
      <c r="D2253" s="184"/>
    </row>
    <row r="2254" spans="4:4">
      <c r="D2254" s="184"/>
    </row>
    <row r="2255" spans="4:4">
      <c r="D2255" s="184"/>
    </row>
    <row r="2256" spans="4:4">
      <c r="D2256" s="184"/>
    </row>
    <row r="2257" spans="4:4">
      <c r="D2257" s="184"/>
    </row>
    <row r="2258" spans="4:4">
      <c r="D2258" s="184"/>
    </row>
    <row r="2259" spans="4:4">
      <c r="D2259" s="184"/>
    </row>
    <row r="2260" spans="4:4">
      <c r="D2260" s="184"/>
    </row>
    <row r="2261" spans="4:4">
      <c r="D2261" s="184"/>
    </row>
    <row r="2262" spans="4:4">
      <c r="D2262" s="184"/>
    </row>
    <row r="2263" spans="4:4">
      <c r="D2263" s="184"/>
    </row>
    <row r="2264" spans="4:4">
      <c r="D2264" s="184"/>
    </row>
    <row r="2265" spans="4:4">
      <c r="D2265" s="184"/>
    </row>
    <row r="2266" spans="4:4">
      <c r="D2266" s="184"/>
    </row>
    <row r="2267" spans="4:4">
      <c r="D2267" s="184"/>
    </row>
    <row r="2268" spans="4:4">
      <c r="D2268" s="184"/>
    </row>
    <row r="2269" spans="4:4">
      <c r="D2269" s="184"/>
    </row>
    <row r="2270" spans="4:4">
      <c r="D2270" s="184"/>
    </row>
    <row r="2271" spans="4:4">
      <c r="D2271" s="184"/>
    </row>
    <row r="2272" spans="4:4">
      <c r="D2272" s="184"/>
    </row>
    <row r="2273" spans="4:4">
      <c r="D2273" s="184"/>
    </row>
    <row r="2274" spans="4:4">
      <c r="D2274" s="184"/>
    </row>
    <row r="2275" spans="4:4">
      <c r="D2275" s="184"/>
    </row>
    <row r="2276" spans="4:4">
      <c r="D2276" s="184"/>
    </row>
    <row r="2277" spans="4:4">
      <c r="D2277" s="184"/>
    </row>
    <row r="2278" spans="4:4">
      <c r="D2278" s="184"/>
    </row>
    <row r="2279" spans="4:4">
      <c r="D2279" s="184"/>
    </row>
    <row r="2280" spans="4:4">
      <c r="D2280" s="184"/>
    </row>
    <row r="2281" spans="4:4">
      <c r="D2281" s="184"/>
    </row>
    <row r="2282" spans="4:4">
      <c r="D2282" s="184"/>
    </row>
    <row r="2283" spans="4:4">
      <c r="D2283" s="184"/>
    </row>
    <row r="2284" spans="4:4">
      <c r="D2284" s="184"/>
    </row>
    <row r="2285" spans="4:4">
      <c r="D2285" s="184"/>
    </row>
    <row r="2286" spans="4:4">
      <c r="D2286" s="184"/>
    </row>
    <row r="2287" spans="4:4">
      <c r="D2287" s="184"/>
    </row>
    <row r="2288" spans="4:4">
      <c r="D2288" s="184"/>
    </row>
    <row r="2289" spans="4:4">
      <c r="D2289" s="184"/>
    </row>
    <row r="2290" spans="4:4">
      <c r="D2290" s="184"/>
    </row>
    <row r="2291" spans="4:4">
      <c r="D2291" s="184"/>
    </row>
    <row r="2292" spans="4:4">
      <c r="D2292" s="184"/>
    </row>
    <row r="2293" spans="4:4">
      <c r="D2293" s="184"/>
    </row>
    <row r="2294" spans="4:4">
      <c r="D2294" s="184"/>
    </row>
    <row r="2295" spans="4:4">
      <c r="D2295" s="184"/>
    </row>
    <row r="2296" spans="4:4">
      <c r="D2296" s="184"/>
    </row>
    <row r="2297" spans="4:4">
      <c r="D2297" s="184"/>
    </row>
    <row r="2298" spans="4:4">
      <c r="D2298" s="184"/>
    </row>
    <row r="2299" spans="4:4">
      <c r="D2299" s="184"/>
    </row>
    <row r="2300" spans="4:4">
      <c r="D2300" s="184"/>
    </row>
    <row r="2301" spans="4:4">
      <c r="D2301" s="184"/>
    </row>
    <row r="2302" spans="4:4">
      <c r="D2302" s="184"/>
    </row>
    <row r="2303" spans="4:4">
      <c r="D2303" s="184"/>
    </row>
    <row r="2304" spans="4:4">
      <c r="D2304" s="184"/>
    </row>
    <row r="2305" spans="4:4">
      <c r="D2305" s="184"/>
    </row>
    <row r="2306" spans="4:4">
      <c r="D2306" s="184"/>
    </row>
    <row r="2307" spans="4:4">
      <c r="D2307" s="184"/>
    </row>
    <row r="2308" spans="4:4">
      <c r="D2308" s="184"/>
    </row>
    <row r="2309" spans="4:4">
      <c r="D2309" s="184"/>
    </row>
    <row r="2310" spans="4:4">
      <c r="D2310" s="184"/>
    </row>
    <row r="2311" spans="4:4">
      <c r="D2311" s="184"/>
    </row>
    <row r="2312" spans="4:4">
      <c r="D2312" s="184"/>
    </row>
    <row r="2313" spans="4:4">
      <c r="D2313" s="184"/>
    </row>
    <row r="2314" spans="4:4">
      <c r="D2314" s="184"/>
    </row>
    <row r="2315" spans="4:4">
      <c r="D2315" s="184"/>
    </row>
    <row r="2316" spans="4:4">
      <c r="D2316" s="184"/>
    </row>
    <row r="2317" spans="4:4">
      <c r="D2317" s="184"/>
    </row>
    <row r="2318" spans="4:4">
      <c r="D2318" s="184"/>
    </row>
    <row r="2319" spans="4:4">
      <c r="D2319" s="184"/>
    </row>
    <row r="2320" spans="4:4">
      <c r="D2320" s="184"/>
    </row>
    <row r="2321" spans="4:4">
      <c r="D2321" s="184"/>
    </row>
    <row r="2322" spans="4:4">
      <c r="D2322" s="184"/>
    </row>
    <row r="2323" spans="4:4">
      <c r="D2323" s="184"/>
    </row>
    <row r="2324" spans="4:4">
      <c r="D2324" s="184"/>
    </row>
    <row r="2325" spans="4:4">
      <c r="D2325" s="184"/>
    </row>
    <row r="2326" spans="4:4">
      <c r="D2326" s="184"/>
    </row>
    <row r="2327" spans="4:4">
      <c r="D2327" s="184"/>
    </row>
    <row r="2328" spans="4:4">
      <c r="D2328" s="184"/>
    </row>
    <row r="2329" spans="4:4">
      <c r="D2329" s="184"/>
    </row>
    <row r="2330" spans="4:4">
      <c r="D2330" s="184"/>
    </row>
    <row r="2331" spans="4:4">
      <c r="D2331" s="184"/>
    </row>
    <row r="2332" spans="4:4">
      <c r="D2332" s="184"/>
    </row>
    <row r="2333" spans="4:4">
      <c r="D2333" s="184"/>
    </row>
    <row r="2334" spans="4:4">
      <c r="D2334" s="184"/>
    </row>
    <row r="2335" spans="4:4">
      <c r="D2335" s="184"/>
    </row>
    <row r="2336" spans="4:4">
      <c r="D2336" s="184"/>
    </row>
    <row r="2337" spans="4:4">
      <c r="D2337" s="184"/>
    </row>
    <row r="2338" spans="4:4">
      <c r="D2338" s="184"/>
    </row>
    <row r="2339" spans="4:4">
      <c r="D2339" s="184"/>
    </row>
    <row r="2340" spans="4:4">
      <c r="D2340" s="184"/>
    </row>
    <row r="2341" spans="4:4">
      <c r="D2341" s="184"/>
    </row>
    <row r="2342" spans="4:4">
      <c r="D2342" s="184"/>
    </row>
    <row r="2343" spans="4:4">
      <c r="D2343" s="184"/>
    </row>
    <row r="2344" spans="4:4">
      <c r="D2344" s="184"/>
    </row>
    <row r="2345" spans="4:4">
      <c r="D2345" s="184"/>
    </row>
    <row r="2346" spans="4:4">
      <c r="D2346" s="184"/>
    </row>
    <row r="2347" spans="4:4">
      <c r="D2347" s="184"/>
    </row>
    <row r="2348" spans="4:4">
      <c r="D2348" s="184"/>
    </row>
    <row r="2349" spans="4:4">
      <c r="D2349" s="184"/>
    </row>
    <row r="2350" spans="4:4">
      <c r="D2350" s="184"/>
    </row>
    <row r="2351" spans="4:4">
      <c r="D2351" s="184"/>
    </row>
    <row r="2352" spans="4:4">
      <c r="D2352" s="184"/>
    </row>
    <row r="2353" spans="4:4">
      <c r="D2353" s="184"/>
    </row>
    <row r="2354" spans="4:4">
      <c r="D2354" s="184"/>
    </row>
    <row r="2355" spans="4:4">
      <c r="D2355" s="184"/>
    </row>
    <row r="2356" spans="4:4">
      <c r="D2356" s="184"/>
    </row>
    <row r="2357" spans="4:4">
      <c r="D2357" s="184"/>
    </row>
    <row r="2358" spans="4:4">
      <c r="D2358" s="184"/>
    </row>
    <row r="2359" spans="4:4">
      <c r="D2359" s="184"/>
    </row>
    <row r="2360" spans="4:4">
      <c r="D2360" s="184"/>
    </row>
    <row r="2361" spans="4:4">
      <c r="D2361" s="184"/>
    </row>
    <row r="2362" spans="4:4">
      <c r="D2362" s="184"/>
    </row>
    <row r="2363" spans="4:4">
      <c r="D2363" s="184"/>
    </row>
    <row r="2364" spans="4:4">
      <c r="D2364" s="184"/>
    </row>
    <row r="2365" spans="4:4">
      <c r="D2365" s="184"/>
    </row>
    <row r="2366" spans="4:4">
      <c r="D2366" s="184"/>
    </row>
    <row r="2367" spans="4:4">
      <c r="D2367" s="184"/>
    </row>
    <row r="2368" spans="4:4">
      <c r="D2368" s="184"/>
    </row>
    <row r="2369" spans="4:4">
      <c r="D2369" s="184"/>
    </row>
    <row r="2370" spans="4:4">
      <c r="D2370" s="184"/>
    </row>
    <row r="2371" spans="4:4">
      <c r="D2371" s="184"/>
    </row>
    <row r="2372" spans="4:4">
      <c r="D2372" s="184"/>
    </row>
    <row r="2373" spans="4:4">
      <c r="D2373" s="184"/>
    </row>
    <row r="2374" spans="4:4">
      <c r="D2374" s="184"/>
    </row>
    <row r="2375" spans="4:4">
      <c r="D2375" s="184"/>
    </row>
    <row r="2376" spans="4:4">
      <c r="D2376" s="184"/>
    </row>
    <row r="2377" spans="4:4">
      <c r="D2377" s="184"/>
    </row>
    <row r="2378" spans="4:4">
      <c r="D2378" s="184"/>
    </row>
    <row r="2379" spans="4:4">
      <c r="D2379" s="184"/>
    </row>
    <row r="2380" spans="4:4">
      <c r="D2380" s="184"/>
    </row>
    <row r="2381" spans="4:4">
      <c r="D2381" s="184"/>
    </row>
    <row r="2382" spans="4:4">
      <c r="D2382" s="184"/>
    </row>
    <row r="2383" spans="4:4">
      <c r="D2383" s="184"/>
    </row>
    <row r="2384" spans="4:4">
      <c r="D2384" s="184"/>
    </row>
    <row r="2385" spans="4:4">
      <c r="D2385" s="184"/>
    </row>
    <row r="2386" spans="4:4">
      <c r="D2386" s="184"/>
    </row>
    <row r="2387" spans="4:4">
      <c r="D2387" s="184"/>
    </row>
    <row r="2388" spans="4:4">
      <c r="D2388" s="184"/>
    </row>
    <row r="2389" spans="4:4">
      <c r="D2389" s="184"/>
    </row>
    <row r="2390" spans="4:4">
      <c r="D2390" s="184"/>
    </row>
    <row r="2391" spans="4:4">
      <c r="D2391" s="184"/>
    </row>
    <row r="2392" spans="4:4">
      <c r="D2392" s="184"/>
    </row>
    <row r="2393" spans="4:4">
      <c r="D2393" s="184"/>
    </row>
    <row r="2394" spans="4:4">
      <c r="D2394" s="184"/>
    </row>
    <row r="2395" spans="4:4">
      <c r="D2395" s="184"/>
    </row>
    <row r="2396" spans="4:4">
      <c r="D2396" s="184"/>
    </row>
    <row r="2397" spans="4:4">
      <c r="D2397" s="184"/>
    </row>
    <row r="2398" spans="4:4">
      <c r="D2398" s="184"/>
    </row>
    <row r="2399" spans="4:4">
      <c r="D2399" s="184"/>
    </row>
    <row r="2400" spans="4:4">
      <c r="D2400" s="184"/>
    </row>
    <row r="2401" spans="4:4">
      <c r="D2401" s="184"/>
    </row>
    <row r="2402" spans="4:4">
      <c r="D2402" s="184"/>
    </row>
    <row r="2403" spans="4:4">
      <c r="D2403" s="184"/>
    </row>
    <row r="2404" spans="4:4">
      <c r="D2404" s="184"/>
    </row>
    <row r="2405" spans="4:4">
      <c r="D2405" s="184"/>
    </row>
    <row r="2406" spans="4:4">
      <c r="D2406" s="184"/>
    </row>
    <row r="2407" spans="4:4">
      <c r="D2407" s="184"/>
    </row>
    <row r="2408" spans="4:4">
      <c r="D2408" s="184"/>
    </row>
    <row r="2409" spans="4:4">
      <c r="D2409" s="184"/>
    </row>
    <row r="2410" spans="4:4">
      <c r="D2410" s="184"/>
    </row>
    <row r="2411" spans="4:4">
      <c r="D2411" s="184"/>
    </row>
    <row r="2412" spans="4:4">
      <c r="D2412" s="184"/>
    </row>
    <row r="2413" spans="4:4">
      <c r="D2413" s="184"/>
    </row>
    <row r="2414" spans="4:4">
      <c r="D2414" s="184"/>
    </row>
    <row r="2415" spans="4:4">
      <c r="D2415" s="184"/>
    </row>
    <row r="2416" spans="4:4">
      <c r="D2416" s="184"/>
    </row>
    <row r="2417" spans="4:4">
      <c r="D2417" s="184"/>
    </row>
    <row r="2418" spans="4:4">
      <c r="D2418" s="184"/>
    </row>
    <row r="2419" spans="4:4">
      <c r="D2419" s="184"/>
    </row>
    <row r="2420" spans="4:4">
      <c r="D2420" s="184"/>
    </row>
    <row r="2421" spans="4:4">
      <c r="D2421" s="184"/>
    </row>
    <row r="2422" spans="4:4">
      <c r="D2422" s="184"/>
    </row>
    <row r="2423" spans="4:4">
      <c r="D2423" s="184"/>
    </row>
    <row r="2424" spans="4:4">
      <c r="D2424" s="184"/>
    </row>
    <row r="2425" spans="4:4">
      <c r="D2425" s="184"/>
    </row>
    <row r="2426" spans="4:4">
      <c r="D2426" s="184"/>
    </row>
    <row r="2427" spans="4:4">
      <c r="D2427" s="184"/>
    </row>
    <row r="2428" spans="4:4">
      <c r="D2428" s="184"/>
    </row>
    <row r="2429" spans="4:4">
      <c r="D2429" s="184"/>
    </row>
    <row r="2430" spans="4:4">
      <c r="D2430" s="184"/>
    </row>
    <row r="2431" spans="4:4">
      <c r="D2431" s="184"/>
    </row>
    <row r="2432" spans="4:4">
      <c r="D2432" s="184"/>
    </row>
    <row r="2433" spans="4:4">
      <c r="D2433" s="184"/>
    </row>
    <row r="2434" spans="4:4">
      <c r="D2434" s="184"/>
    </row>
    <row r="2435" spans="4:4">
      <c r="D2435" s="184"/>
    </row>
    <row r="2436" spans="4:4">
      <c r="D2436" s="184"/>
    </row>
    <row r="2437" spans="4:4">
      <c r="D2437" s="184"/>
    </row>
    <row r="2438" spans="4:4">
      <c r="D2438" s="184"/>
    </row>
    <row r="2439" spans="4:4">
      <c r="D2439" s="184"/>
    </row>
    <row r="2440" spans="4:4">
      <c r="D2440" s="184"/>
    </row>
    <row r="2441" spans="4:4">
      <c r="D2441" s="184"/>
    </row>
    <row r="2442" spans="4:4">
      <c r="D2442" s="184"/>
    </row>
    <row r="2443" spans="4:4">
      <c r="D2443" s="184"/>
    </row>
    <row r="2444" spans="4:4">
      <c r="D2444" s="184"/>
    </row>
    <row r="2445" spans="4:4">
      <c r="D2445" s="184"/>
    </row>
    <row r="2446" spans="4:4">
      <c r="D2446" s="184"/>
    </row>
    <row r="2447" spans="4:4">
      <c r="D2447" s="184"/>
    </row>
    <row r="2448" spans="4:4">
      <c r="D2448" s="184"/>
    </row>
    <row r="2449" spans="4:4">
      <c r="D2449" s="184"/>
    </row>
    <row r="2450" spans="4:4">
      <c r="D2450" s="184"/>
    </row>
    <row r="2451" spans="4:4">
      <c r="D2451" s="184"/>
    </row>
    <row r="2452" spans="4:4">
      <c r="D2452" s="184"/>
    </row>
    <row r="2453" spans="4:4">
      <c r="D2453" s="184"/>
    </row>
    <row r="2454" spans="4:4">
      <c r="D2454" s="184"/>
    </row>
    <row r="2455" spans="4:4">
      <c r="D2455" s="184"/>
    </row>
    <row r="2456" spans="4:4">
      <c r="D2456" s="184"/>
    </row>
    <row r="2457" spans="4:4">
      <c r="D2457" s="184"/>
    </row>
    <row r="2458" spans="4:4">
      <c r="D2458" s="184"/>
    </row>
    <row r="2459" spans="4:4">
      <c r="D2459" s="184"/>
    </row>
    <row r="2460" spans="4:4">
      <c r="D2460" s="184"/>
    </row>
    <row r="2461" spans="4:4">
      <c r="D2461" s="184"/>
    </row>
    <row r="2462" spans="4:4">
      <c r="D2462" s="184"/>
    </row>
    <row r="2463" spans="4:4">
      <c r="D2463" s="184"/>
    </row>
    <row r="2464" spans="4:4">
      <c r="D2464" s="184"/>
    </row>
    <row r="2465" spans="4:4">
      <c r="D2465" s="184"/>
    </row>
    <row r="2466" spans="4:4">
      <c r="D2466" s="184"/>
    </row>
    <row r="2467" spans="4:4">
      <c r="D2467" s="184"/>
    </row>
    <row r="2468" spans="4:4">
      <c r="D2468" s="184"/>
    </row>
    <row r="2469" spans="4:4">
      <c r="D2469" s="184"/>
    </row>
    <row r="2470" spans="4:4">
      <c r="D2470" s="184"/>
    </row>
    <row r="2471" spans="4:4">
      <c r="D2471" s="184"/>
    </row>
    <row r="2472" spans="4:4">
      <c r="D2472" s="184"/>
    </row>
    <row r="2473" spans="4:4">
      <c r="D2473" s="184"/>
    </row>
    <row r="2474" spans="4:4">
      <c r="D2474" s="184"/>
    </row>
    <row r="2475" spans="4:4">
      <c r="D2475" s="184"/>
    </row>
    <row r="2476" spans="4:4">
      <c r="D2476" s="184"/>
    </row>
    <row r="2477" spans="4:4">
      <c r="D2477" s="184"/>
    </row>
    <row r="2478" spans="4:4">
      <c r="D2478" s="184"/>
    </row>
    <row r="2479" spans="4:4">
      <c r="D2479" s="184"/>
    </row>
    <row r="2480" spans="4:4">
      <c r="D2480" s="184"/>
    </row>
    <row r="2481" spans="4:4">
      <c r="D2481" s="184"/>
    </row>
    <row r="2482" spans="4:4">
      <c r="D2482" s="184"/>
    </row>
    <row r="2483" spans="4:4">
      <c r="D2483" s="184"/>
    </row>
    <row r="2484" spans="4:4">
      <c r="D2484" s="184"/>
    </row>
    <row r="2485" spans="4:4">
      <c r="D2485" s="184"/>
    </row>
    <row r="2486" spans="4:4">
      <c r="D2486" s="184"/>
    </row>
    <row r="2487" spans="4:4">
      <c r="D2487" s="184"/>
    </row>
    <row r="2488" spans="4:4">
      <c r="D2488" s="184"/>
    </row>
    <row r="2489" spans="4:4">
      <c r="D2489" s="184"/>
    </row>
    <row r="2490" spans="4:4">
      <c r="D2490" s="184"/>
    </row>
    <row r="2491" spans="4:4">
      <c r="D2491" s="184"/>
    </row>
    <row r="2492" spans="4:4">
      <c r="D2492" s="184"/>
    </row>
    <row r="2493" spans="4:4">
      <c r="D2493" s="184"/>
    </row>
    <row r="2494" spans="4:4">
      <c r="D2494" s="184"/>
    </row>
    <row r="2495" spans="4:4">
      <c r="D2495" s="184"/>
    </row>
    <row r="2496" spans="4:4">
      <c r="D2496" s="184"/>
    </row>
    <row r="2497" spans="4:4">
      <c r="D2497" s="184"/>
    </row>
    <row r="2498" spans="4:4">
      <c r="D2498" s="184"/>
    </row>
    <row r="2499" spans="4:4">
      <c r="D2499" s="184"/>
    </row>
    <row r="2500" spans="4:4">
      <c r="D2500" s="184"/>
    </row>
    <row r="2501" spans="4:4">
      <c r="D2501" s="184"/>
    </row>
    <row r="2502" spans="4:4">
      <c r="D2502" s="184"/>
    </row>
    <row r="2503" spans="4:4">
      <c r="D2503" s="184"/>
    </row>
    <row r="2504" spans="4:4">
      <c r="D2504" s="184"/>
    </row>
    <row r="2505" spans="4:4">
      <c r="D2505" s="184"/>
    </row>
    <row r="2506" spans="4:4">
      <c r="D2506" s="184"/>
    </row>
    <row r="2507" spans="4:4">
      <c r="D2507" s="184"/>
    </row>
    <row r="2508" spans="4:4">
      <c r="D2508" s="184"/>
    </row>
    <row r="2509" spans="4:4">
      <c r="D2509" s="184"/>
    </row>
    <row r="2510" spans="4:4">
      <c r="D2510" s="184"/>
    </row>
    <row r="2511" spans="4:4">
      <c r="D2511" s="184"/>
    </row>
    <row r="2512" spans="4:4">
      <c r="D2512" s="184"/>
    </row>
    <row r="2513" spans="4:4">
      <c r="D2513" s="184"/>
    </row>
    <row r="2514" spans="4:4">
      <c r="D2514" s="184"/>
    </row>
    <row r="2515" spans="4:4">
      <c r="D2515" s="184"/>
    </row>
    <row r="2516" spans="4:4">
      <c r="D2516" s="184"/>
    </row>
    <row r="2517" spans="4:4">
      <c r="D2517" s="184"/>
    </row>
    <row r="2518" spans="4:4">
      <c r="D2518" s="184"/>
    </row>
    <row r="2519" spans="4:4">
      <c r="D2519" s="184"/>
    </row>
    <row r="2520" spans="4:4">
      <c r="D2520" s="184"/>
    </row>
    <row r="2521" spans="4:4">
      <c r="D2521" s="184"/>
    </row>
    <row r="2522" spans="4:4">
      <c r="D2522" s="184"/>
    </row>
    <row r="2523" spans="4:4">
      <c r="D2523" s="184"/>
    </row>
    <row r="2524" spans="4:4">
      <c r="D2524" s="184"/>
    </row>
    <row r="2525" spans="4:4">
      <c r="D2525" s="184"/>
    </row>
    <row r="2526" spans="4:4">
      <c r="D2526" s="184"/>
    </row>
    <row r="2527" spans="4:4">
      <c r="D2527" s="184"/>
    </row>
    <row r="2528" spans="4:4">
      <c r="D2528" s="184"/>
    </row>
    <row r="2529" spans="4:4">
      <c r="D2529" s="184"/>
    </row>
    <row r="2530" spans="4:4">
      <c r="D2530" s="184"/>
    </row>
    <row r="2531" spans="4:4">
      <c r="D2531" s="184"/>
    </row>
    <row r="2532" spans="4:4">
      <c r="D2532" s="184"/>
    </row>
    <row r="2533" spans="4:4">
      <c r="D2533" s="184"/>
    </row>
    <row r="2534" spans="4:4">
      <c r="D2534" s="184"/>
    </row>
    <row r="2535" spans="4:4">
      <c r="D2535" s="184"/>
    </row>
    <row r="2536" spans="4:4">
      <c r="D2536" s="184"/>
    </row>
    <row r="2537" spans="4:4">
      <c r="D2537" s="184"/>
    </row>
    <row r="2538" spans="4:4">
      <c r="D2538" s="184"/>
    </row>
    <row r="2539" spans="4:4">
      <c r="D2539" s="184"/>
    </row>
    <row r="2540" spans="4:4">
      <c r="D2540" s="184"/>
    </row>
    <row r="2541" spans="4:4">
      <c r="D2541" s="184"/>
    </row>
    <row r="2542" spans="4:4">
      <c r="D2542" s="184"/>
    </row>
    <row r="2543" spans="4:4">
      <c r="D2543" s="184"/>
    </row>
    <row r="2544" spans="4:4">
      <c r="D2544" s="184"/>
    </row>
    <row r="2545" spans="4:4">
      <c r="D2545" s="184"/>
    </row>
    <row r="2546" spans="4:4">
      <c r="D2546" s="184"/>
    </row>
    <row r="2547" spans="4:4">
      <c r="D2547" s="184"/>
    </row>
    <row r="2548" spans="4:4">
      <c r="D2548" s="184"/>
    </row>
    <row r="2549" spans="4:4">
      <c r="D2549" s="184"/>
    </row>
    <row r="2550" spans="4:4">
      <c r="D2550" s="184"/>
    </row>
    <row r="2551" spans="4:4">
      <c r="D2551" s="184"/>
    </row>
    <row r="2552" spans="4:4">
      <c r="D2552" s="184"/>
    </row>
    <row r="2553" spans="4:4">
      <c r="D2553" s="184"/>
    </row>
    <row r="2554" spans="4:4">
      <c r="D2554" s="184"/>
    </row>
    <row r="2555" spans="4:4">
      <c r="D2555" s="184"/>
    </row>
    <row r="2556" spans="4:4">
      <c r="D2556" s="184"/>
    </row>
    <row r="2557" spans="4:4">
      <c r="D2557" s="184"/>
    </row>
    <row r="2558" spans="4:4">
      <c r="D2558" s="184"/>
    </row>
    <row r="2559" spans="4:4">
      <c r="D2559" s="184"/>
    </row>
    <row r="2560" spans="4:4">
      <c r="D2560" s="184"/>
    </row>
    <row r="2561" spans="4:4">
      <c r="D2561" s="184"/>
    </row>
    <row r="2562" spans="4:4">
      <c r="D2562" s="184"/>
    </row>
    <row r="2563" spans="4:4">
      <c r="D2563" s="184"/>
    </row>
    <row r="2564" spans="4:4">
      <c r="D2564" s="184"/>
    </row>
    <row r="2565" spans="4:4">
      <c r="D2565" s="184"/>
    </row>
    <row r="2566" spans="4:4">
      <c r="D2566" s="184"/>
    </row>
    <row r="2567" spans="4:4">
      <c r="D2567" s="184"/>
    </row>
    <row r="2568" spans="4:4">
      <c r="D2568" s="184"/>
    </row>
    <row r="2569" spans="4:4">
      <c r="D2569" s="184"/>
    </row>
    <row r="2570" spans="4:4">
      <c r="D2570" s="184"/>
    </row>
    <row r="2571" spans="4:4">
      <c r="D2571" s="184"/>
    </row>
    <row r="2572" spans="4:4">
      <c r="D2572" s="184"/>
    </row>
    <row r="2573" spans="4:4">
      <c r="D2573" s="184"/>
    </row>
    <row r="2574" spans="4:4">
      <c r="D2574" s="184"/>
    </row>
    <row r="2575" spans="4:4">
      <c r="D2575" s="184"/>
    </row>
    <row r="2576" spans="4:4">
      <c r="D2576" s="184"/>
    </row>
    <row r="2577" spans="4:4">
      <c r="D2577" s="184"/>
    </row>
    <row r="2578" spans="4:4">
      <c r="D2578" s="184"/>
    </row>
    <row r="2579" spans="4:4">
      <c r="D2579" s="184"/>
    </row>
    <row r="2580" spans="4:4">
      <c r="D2580" s="184"/>
    </row>
    <row r="2581" spans="4:4">
      <c r="D2581" s="184"/>
    </row>
    <row r="2582" spans="4:4">
      <c r="D2582" s="184"/>
    </row>
    <row r="2583" spans="4:4">
      <c r="D2583" s="184"/>
    </row>
    <row r="2584" spans="4:4">
      <c r="D2584" s="184"/>
    </row>
    <row r="2585" spans="4:4">
      <c r="D2585" s="184"/>
    </row>
    <row r="2586" spans="4:4">
      <c r="D2586" s="184"/>
    </row>
    <row r="2587" spans="4:4">
      <c r="D2587" s="184"/>
    </row>
    <row r="2588" spans="4:4">
      <c r="D2588" s="184"/>
    </row>
    <row r="2589" spans="4:4">
      <c r="D2589" s="184"/>
    </row>
    <row r="2590" spans="4:4">
      <c r="D2590" s="184"/>
    </row>
    <row r="2591" spans="4:4">
      <c r="D2591" s="184"/>
    </row>
    <row r="2592" spans="4:4">
      <c r="D2592" s="184"/>
    </row>
    <row r="2593" spans="4:4">
      <c r="D2593" s="184"/>
    </row>
    <row r="2594" spans="4:4">
      <c r="D2594" s="184"/>
    </row>
    <row r="2595" spans="4:4">
      <c r="D2595" s="184"/>
    </row>
    <row r="2596" spans="4:4">
      <c r="D2596" s="184"/>
    </row>
    <row r="2597" spans="4:4">
      <c r="D2597" s="184"/>
    </row>
    <row r="2598" spans="4:4">
      <c r="D2598" s="184"/>
    </row>
    <row r="2599" spans="4:4">
      <c r="D2599" s="184"/>
    </row>
    <row r="2600" spans="4:4">
      <c r="D2600" s="184"/>
    </row>
    <row r="2601" spans="4:4">
      <c r="D2601" s="184"/>
    </row>
    <row r="2602" spans="4:4">
      <c r="D2602" s="184"/>
    </row>
    <row r="2603" spans="4:4">
      <c r="D2603" s="184"/>
    </row>
    <row r="2604" spans="4:4">
      <c r="D2604" s="184"/>
    </row>
    <row r="2605" spans="4:4">
      <c r="D2605" s="184"/>
    </row>
    <row r="2606" spans="4:4">
      <c r="D2606" s="184"/>
    </row>
    <row r="2607" spans="4:4">
      <c r="D2607" s="184"/>
    </row>
    <row r="2608" spans="4:4">
      <c r="D2608" s="184"/>
    </row>
    <row r="2609" spans="4:4">
      <c r="D2609" s="184"/>
    </row>
    <row r="2610" spans="4:4">
      <c r="D2610" s="184"/>
    </row>
    <row r="2611" spans="4:4">
      <c r="D2611" s="184"/>
    </row>
    <row r="2612" spans="4:4">
      <c r="D2612" s="184"/>
    </row>
    <row r="2613" spans="4:4">
      <c r="D2613" s="184"/>
    </row>
    <row r="2614" spans="4:4">
      <c r="D2614" s="184"/>
    </row>
    <row r="2615" spans="4:4">
      <c r="D2615" s="184"/>
    </row>
    <row r="2616" spans="4:4">
      <c r="D2616" s="184"/>
    </row>
    <row r="2617" spans="4:4">
      <c r="D2617" s="184"/>
    </row>
    <row r="2618" spans="4:4">
      <c r="D2618" s="184"/>
    </row>
    <row r="2619" spans="4:4">
      <c r="D2619" s="184"/>
    </row>
    <row r="2620" spans="4:4">
      <c r="D2620" s="184"/>
    </row>
    <row r="2621" spans="4:4">
      <c r="D2621" s="184"/>
    </row>
    <row r="2622" spans="4:4">
      <c r="D2622" s="184"/>
    </row>
    <row r="2623" spans="4:4">
      <c r="D2623" s="184"/>
    </row>
    <row r="2624" spans="4:4">
      <c r="D2624" s="184"/>
    </row>
    <row r="2625" spans="4:4">
      <c r="D2625" s="184"/>
    </row>
    <row r="2626" spans="4:4">
      <c r="D2626" s="184"/>
    </row>
    <row r="2627" spans="4:4">
      <c r="D2627" s="184"/>
    </row>
    <row r="2628" spans="4:4">
      <c r="D2628" s="184"/>
    </row>
    <row r="2629" spans="4:4">
      <c r="D2629" s="184"/>
    </row>
    <row r="2630" spans="4:4">
      <c r="D2630" s="184"/>
    </row>
    <row r="2631" spans="4:4">
      <c r="D2631" s="184"/>
    </row>
    <row r="2632" spans="4:4">
      <c r="D2632" s="184"/>
    </row>
    <row r="2633" spans="4:4">
      <c r="D2633" s="184"/>
    </row>
    <row r="2634" spans="4:4">
      <c r="D2634" s="184"/>
    </row>
    <row r="2635" spans="4:4">
      <c r="D2635" s="184"/>
    </row>
    <row r="2636" spans="4:4">
      <c r="D2636" s="184"/>
    </row>
    <row r="2637" spans="4:4">
      <c r="D2637" s="184"/>
    </row>
    <row r="2638" spans="4:4">
      <c r="D2638" s="184"/>
    </row>
    <row r="2639" spans="4:4">
      <c r="D2639" s="184"/>
    </row>
    <row r="2640" spans="4:4">
      <c r="D2640" s="184"/>
    </row>
    <row r="2641" spans="4:4">
      <c r="D2641" s="184"/>
    </row>
    <row r="2642" spans="4:4">
      <c r="D2642" s="184"/>
    </row>
    <row r="2643" spans="4:4">
      <c r="D2643" s="184"/>
    </row>
    <row r="2644" spans="4:4">
      <c r="D2644" s="184"/>
    </row>
    <row r="2645" spans="4:4">
      <c r="D2645" s="184"/>
    </row>
    <row r="2646" spans="4:4">
      <c r="D2646" s="184"/>
    </row>
    <row r="2647" spans="4:4">
      <c r="D2647" s="184"/>
    </row>
    <row r="2648" spans="4:4">
      <c r="D2648" s="184"/>
    </row>
    <row r="2649" spans="4:4">
      <c r="D2649" s="184"/>
    </row>
    <row r="2650" spans="4:4">
      <c r="D2650" s="184"/>
    </row>
    <row r="2651" spans="4:4">
      <c r="D2651" s="184"/>
    </row>
    <row r="2652" spans="4:4">
      <c r="D2652" s="184"/>
    </row>
    <row r="2653" spans="4:4">
      <c r="D2653" s="184"/>
    </row>
    <row r="2654" spans="4:4">
      <c r="D2654" s="184"/>
    </row>
    <row r="2655" spans="4:4">
      <c r="D2655" s="184"/>
    </row>
    <row r="2656" spans="4:4">
      <c r="D2656" s="184"/>
    </row>
    <row r="2657" spans="4:4">
      <c r="D2657" s="184"/>
    </row>
    <row r="2658" spans="4:4">
      <c r="D2658" s="184"/>
    </row>
    <row r="2659" spans="4:4">
      <c r="D2659" s="184"/>
    </row>
    <row r="2660" spans="4:4">
      <c r="D2660" s="184"/>
    </row>
    <row r="2661" spans="4:4">
      <c r="D2661" s="184"/>
    </row>
    <row r="2662" spans="4:4">
      <c r="D2662" s="184"/>
    </row>
    <row r="2663" spans="4:4">
      <c r="D2663" s="184"/>
    </row>
    <row r="2664" spans="4:4">
      <c r="D2664" s="184"/>
    </row>
    <row r="2665" spans="4:4">
      <c r="D2665" s="184"/>
    </row>
    <row r="2666" spans="4:4">
      <c r="D2666" s="184"/>
    </row>
    <row r="2667" spans="4:4">
      <c r="D2667" s="184"/>
    </row>
    <row r="2668" spans="4:4">
      <c r="D2668" s="184"/>
    </row>
    <row r="2669" spans="4:4">
      <c r="D2669" s="184"/>
    </row>
    <row r="2670" spans="4:4">
      <c r="D2670" s="184"/>
    </row>
    <row r="2671" spans="4:4">
      <c r="D2671" s="184"/>
    </row>
    <row r="2672" spans="4:4">
      <c r="D2672" s="184"/>
    </row>
    <row r="2673" spans="4:4">
      <c r="D2673" s="184"/>
    </row>
    <row r="2674" spans="4:4">
      <c r="D2674" s="184"/>
    </row>
    <row r="2675" spans="4:4">
      <c r="D2675" s="184"/>
    </row>
    <row r="2676" spans="4:4">
      <c r="D2676" s="184"/>
    </row>
    <row r="2677" spans="4:4">
      <c r="D2677" s="184"/>
    </row>
    <row r="2678" spans="4:4">
      <c r="D2678" s="184"/>
    </row>
    <row r="2679" spans="4:4">
      <c r="D2679" s="184"/>
    </row>
    <row r="2680" spans="4:4">
      <c r="D2680" s="184"/>
    </row>
    <row r="2681" spans="4:4">
      <c r="D2681" s="184"/>
    </row>
    <row r="2682" spans="4:4">
      <c r="D2682" s="184"/>
    </row>
    <row r="2683" spans="4:4">
      <c r="D2683" s="184"/>
    </row>
    <row r="2684" spans="4:4">
      <c r="D2684" s="184"/>
    </row>
    <row r="2685" spans="4:4">
      <c r="D2685" s="184"/>
    </row>
    <row r="2686" spans="4:4">
      <c r="D2686" s="184"/>
    </row>
    <row r="2687" spans="4:4">
      <c r="D2687" s="184"/>
    </row>
    <row r="2688" spans="4:4">
      <c r="D2688" s="184"/>
    </row>
    <row r="2689" spans="4:4">
      <c r="D2689" s="184"/>
    </row>
    <row r="2690" spans="4:4">
      <c r="D2690" s="184"/>
    </row>
    <row r="2691" spans="4:4">
      <c r="D2691" s="184"/>
    </row>
    <row r="2692" spans="4:4">
      <c r="D2692" s="184"/>
    </row>
    <row r="2693" spans="4:4">
      <c r="D2693" s="184"/>
    </row>
    <row r="2694" spans="4:4">
      <c r="D2694" s="184"/>
    </row>
    <row r="2695" spans="4:4">
      <c r="D2695" s="184"/>
    </row>
    <row r="2696" spans="4:4">
      <c r="D2696" s="184"/>
    </row>
    <row r="2697" spans="4:4">
      <c r="D2697" s="184"/>
    </row>
    <row r="2698" spans="4:4">
      <c r="D2698" s="184"/>
    </row>
    <row r="2699" spans="4:4">
      <c r="D2699" s="184"/>
    </row>
    <row r="2700" spans="4:4">
      <c r="D2700" s="184"/>
    </row>
    <row r="2701" spans="4:4">
      <c r="D2701" s="184"/>
    </row>
    <row r="2702" spans="4:4">
      <c r="D2702" s="184"/>
    </row>
    <row r="2703" spans="4:4">
      <c r="D2703" s="184"/>
    </row>
    <row r="2704" spans="4:4">
      <c r="D2704" s="184"/>
    </row>
    <row r="2705" spans="4:4">
      <c r="D2705" s="184"/>
    </row>
    <row r="2706" spans="4:4">
      <c r="D2706" s="184"/>
    </row>
    <row r="2707" spans="4:4">
      <c r="D2707" s="184"/>
    </row>
    <row r="2708" spans="4:4">
      <c r="D2708" s="184"/>
    </row>
    <row r="2709" spans="4:4">
      <c r="D2709" s="184"/>
    </row>
    <row r="2710" spans="4:4">
      <c r="D2710" s="184"/>
    </row>
    <row r="2711" spans="4:4">
      <c r="D2711" s="184"/>
    </row>
    <row r="2712" spans="4:4">
      <c r="D2712" s="184"/>
    </row>
    <row r="2713" spans="4:4">
      <c r="D2713" s="184"/>
    </row>
    <row r="2714" spans="4:4">
      <c r="D2714" s="184"/>
    </row>
    <row r="2715" spans="4:4">
      <c r="D2715" s="184"/>
    </row>
    <row r="2716" spans="4:4">
      <c r="D2716" s="184"/>
    </row>
    <row r="2717" spans="4:4">
      <c r="D2717" s="184"/>
    </row>
    <row r="2718" spans="4:4">
      <c r="D2718" s="184"/>
    </row>
    <row r="2719" spans="4:4">
      <c r="D2719" s="184"/>
    </row>
    <row r="2720" spans="4:4">
      <c r="D2720" s="184"/>
    </row>
    <row r="2721" spans="4:4">
      <c r="D2721" s="184"/>
    </row>
    <row r="2722" spans="4:4">
      <c r="D2722" s="184"/>
    </row>
    <row r="2723" spans="4:4">
      <c r="D2723" s="184"/>
    </row>
    <row r="2724" spans="4:4">
      <c r="D2724" s="184"/>
    </row>
    <row r="2725" spans="4:4">
      <c r="D2725" s="184"/>
    </row>
    <row r="2726" spans="4:4">
      <c r="D2726" s="184"/>
    </row>
    <row r="2727" spans="4:4">
      <c r="D2727" s="184"/>
    </row>
    <row r="2728" spans="4:4">
      <c r="D2728" s="184"/>
    </row>
    <row r="2729" spans="4:4">
      <c r="D2729" s="184"/>
    </row>
    <row r="2730" spans="4:4">
      <c r="D2730" s="184"/>
    </row>
    <row r="2731" spans="4:4">
      <c r="D2731" s="184"/>
    </row>
    <row r="2732" spans="4:4">
      <c r="D2732" s="184"/>
    </row>
    <row r="2733" spans="4:4">
      <c r="D2733" s="184"/>
    </row>
    <row r="2734" spans="4:4">
      <c r="D2734" s="184"/>
    </row>
    <row r="2735" spans="4:4">
      <c r="D2735" s="184"/>
    </row>
    <row r="2736" spans="4:4">
      <c r="D2736" s="184"/>
    </row>
    <row r="2737" spans="4:4">
      <c r="D2737" s="184"/>
    </row>
    <row r="2738" spans="4:4">
      <c r="D2738" s="184"/>
    </row>
    <row r="2739" spans="4:4">
      <c r="D2739" s="184"/>
    </row>
    <row r="2740" spans="4:4">
      <c r="D2740" s="184"/>
    </row>
    <row r="2741" spans="4:4">
      <c r="D2741" s="184"/>
    </row>
    <row r="2742" spans="4:4">
      <c r="D2742" s="184"/>
    </row>
    <row r="2743" spans="4:4">
      <c r="D2743" s="184"/>
    </row>
    <row r="2744" spans="4:4">
      <c r="D2744" s="184"/>
    </row>
    <row r="2745" spans="4:4">
      <c r="D2745" s="184"/>
    </row>
    <row r="2746" spans="4:4">
      <c r="D2746" s="184"/>
    </row>
    <row r="2747" spans="4:4">
      <c r="D2747" s="184"/>
    </row>
    <row r="2748" spans="4:4">
      <c r="D2748" s="184"/>
    </row>
    <row r="2749" spans="4:4">
      <c r="D2749" s="184"/>
    </row>
    <row r="2750" spans="4:4">
      <c r="D2750" s="184"/>
    </row>
    <row r="2751" spans="4:4">
      <c r="D2751" s="184"/>
    </row>
    <row r="2752" spans="4:4">
      <c r="D2752" s="184"/>
    </row>
    <row r="2753" spans="4:4">
      <c r="D2753" s="184"/>
    </row>
    <row r="2754" spans="4:4">
      <c r="D2754" s="184"/>
    </row>
    <row r="2755" spans="4:4">
      <c r="D2755" s="184"/>
    </row>
    <row r="2756" spans="4:4">
      <c r="D2756" s="184"/>
    </row>
    <row r="2757" spans="4:4">
      <c r="D2757" s="184"/>
    </row>
    <row r="2758" spans="4:4">
      <c r="D2758" s="184"/>
    </row>
    <row r="2759" spans="4:4">
      <c r="D2759" s="184"/>
    </row>
    <row r="2760" spans="4:4">
      <c r="D2760" s="184"/>
    </row>
    <row r="2761" spans="4:4">
      <c r="D2761" s="184"/>
    </row>
    <row r="2762" spans="4:4">
      <c r="D2762" s="184"/>
    </row>
    <row r="2763" spans="4:4">
      <c r="D2763" s="184"/>
    </row>
    <row r="2764" spans="4:4">
      <c r="D2764" s="184"/>
    </row>
    <row r="2765" spans="4:4">
      <c r="D2765" s="184"/>
    </row>
    <row r="2766" spans="4:4">
      <c r="D2766" s="184"/>
    </row>
    <row r="2767" spans="4:4">
      <c r="D2767" s="184"/>
    </row>
    <row r="2768" spans="4:4">
      <c r="D2768" s="184"/>
    </row>
    <row r="2769" spans="4:4">
      <c r="D2769" s="184"/>
    </row>
    <row r="2770" spans="4:4">
      <c r="D2770" s="184"/>
    </row>
    <row r="2771" spans="4:4">
      <c r="D2771" s="184"/>
    </row>
    <row r="2772" spans="4:4">
      <c r="D2772" s="184"/>
    </row>
    <row r="2773" spans="4:4">
      <c r="D2773" s="184"/>
    </row>
    <row r="2774" spans="4:4">
      <c r="D2774" s="184"/>
    </row>
    <row r="2775" spans="4:4">
      <c r="D2775" s="184"/>
    </row>
    <row r="2776" spans="4:4">
      <c r="D2776" s="184"/>
    </row>
    <row r="2777" spans="4:4">
      <c r="D2777" s="184"/>
    </row>
    <row r="2778" spans="4:4">
      <c r="D2778" s="184"/>
    </row>
    <row r="2779" spans="4:4">
      <c r="D2779" s="184"/>
    </row>
    <row r="2780" spans="4:4">
      <c r="D2780" s="184"/>
    </row>
    <row r="2781" spans="4:4">
      <c r="D2781" s="184"/>
    </row>
    <row r="2782" spans="4:4">
      <c r="D2782" s="184"/>
    </row>
    <row r="2783" spans="4:4">
      <c r="D2783" s="184"/>
    </row>
    <row r="2784" spans="4:4">
      <c r="D2784" s="184"/>
    </row>
    <row r="2785" spans="4:4">
      <c r="D2785" s="184"/>
    </row>
    <row r="2786" spans="4:4">
      <c r="D2786" s="184"/>
    </row>
    <row r="2787" spans="4:4">
      <c r="D2787" s="184"/>
    </row>
    <row r="2788" spans="4:4">
      <c r="D2788" s="184"/>
    </row>
    <row r="2789" spans="4:4">
      <c r="D2789" s="184"/>
    </row>
    <row r="2790" spans="4:4">
      <c r="D2790" s="184"/>
    </row>
    <row r="2791" spans="4:4">
      <c r="D2791" s="184"/>
    </row>
    <row r="2792" spans="4:4">
      <c r="D2792" s="184"/>
    </row>
    <row r="2793" spans="4:4">
      <c r="D2793" s="184"/>
    </row>
    <row r="2794" spans="4:4">
      <c r="D2794" s="184"/>
    </row>
    <row r="2795" spans="4:4">
      <c r="D2795" s="184"/>
    </row>
    <row r="2796" spans="4:4">
      <c r="D2796" s="184"/>
    </row>
    <row r="2797" spans="4:4">
      <c r="D2797" s="184"/>
    </row>
    <row r="2798" spans="4:4">
      <c r="D2798" s="184"/>
    </row>
    <row r="2799" spans="4:4">
      <c r="D2799" s="184"/>
    </row>
    <row r="2800" spans="4:4">
      <c r="D2800" s="184"/>
    </row>
    <row r="2801" spans="4:4">
      <c r="D2801" s="184"/>
    </row>
    <row r="2802" spans="4:4">
      <c r="D2802" s="184"/>
    </row>
    <row r="2803" spans="4:4">
      <c r="D2803" s="184"/>
    </row>
    <row r="2804" spans="4:4">
      <c r="D2804" s="184"/>
    </row>
    <row r="2805" spans="4:4">
      <c r="D2805" s="184"/>
    </row>
    <row r="2806" spans="4:4">
      <c r="D2806" s="184"/>
    </row>
    <row r="2807" spans="4:4">
      <c r="D2807" s="184"/>
    </row>
    <row r="2808" spans="4:4">
      <c r="D2808" s="184"/>
    </row>
    <row r="2809" spans="4:4">
      <c r="D2809" s="184"/>
    </row>
    <row r="2810" spans="4:4">
      <c r="D2810" s="184"/>
    </row>
    <row r="2811" spans="4:4">
      <c r="D2811" s="184"/>
    </row>
    <row r="2812" spans="4:4">
      <c r="D2812" s="184"/>
    </row>
    <row r="2813" spans="4:4">
      <c r="D2813" s="184"/>
    </row>
    <row r="2814" spans="4:4">
      <c r="D2814" s="184"/>
    </row>
    <row r="2815" spans="4:4">
      <c r="D2815" s="184"/>
    </row>
    <row r="2816" spans="4:4">
      <c r="D2816" s="184"/>
    </row>
    <row r="2817" spans="4:4">
      <c r="D2817" s="184"/>
    </row>
    <row r="2818" spans="4:4">
      <c r="D2818" s="184"/>
    </row>
    <row r="2819" spans="4:4">
      <c r="D2819" s="184"/>
    </row>
    <row r="2820" spans="4:4">
      <c r="D2820" s="184"/>
    </row>
    <row r="2821" spans="4:4">
      <c r="D2821" s="184"/>
    </row>
    <row r="2822" spans="4:4">
      <c r="D2822" s="184"/>
    </row>
    <row r="2823" spans="4:4">
      <c r="D2823" s="184"/>
    </row>
    <row r="2824" spans="4:4">
      <c r="D2824" s="184"/>
    </row>
    <row r="2825" spans="4:4">
      <c r="D2825" s="184"/>
    </row>
    <row r="2826" spans="4:4">
      <c r="D2826" s="184"/>
    </row>
    <row r="2827" spans="4:4">
      <c r="D2827" s="184"/>
    </row>
    <row r="2828" spans="4:4">
      <c r="D2828" s="184"/>
    </row>
    <row r="2829" spans="4:4">
      <c r="D2829" s="184"/>
    </row>
    <row r="2830" spans="4:4">
      <c r="D2830" s="184"/>
    </row>
    <row r="2831" spans="4:4">
      <c r="D2831" s="184"/>
    </row>
    <row r="2832" spans="4:4">
      <c r="D2832" s="184"/>
    </row>
    <row r="2833" spans="4:4">
      <c r="D2833" s="184"/>
    </row>
    <row r="2834" spans="4:4">
      <c r="D2834" s="184"/>
    </row>
    <row r="2835" spans="4:4">
      <c r="D2835" s="184"/>
    </row>
    <row r="2836" spans="4:4">
      <c r="D2836" s="184"/>
    </row>
    <row r="2837" spans="4:4">
      <c r="D2837" s="184"/>
    </row>
    <row r="2838" spans="4:4">
      <c r="D2838" s="184"/>
    </row>
    <row r="2839" spans="4:4">
      <c r="D2839" s="184"/>
    </row>
    <row r="2840" spans="4:4">
      <c r="D2840" s="184"/>
    </row>
    <row r="2841" spans="4:4">
      <c r="D2841" s="184"/>
    </row>
    <row r="2842" spans="4:4">
      <c r="D2842" s="184"/>
    </row>
    <row r="2843" spans="4:4">
      <c r="D2843" s="184"/>
    </row>
    <row r="2844" spans="4:4">
      <c r="D2844" s="184"/>
    </row>
    <row r="2845" spans="4:4">
      <c r="D2845" s="184"/>
    </row>
    <row r="2846" spans="4:4">
      <c r="D2846" s="184"/>
    </row>
    <row r="2847" spans="4:4">
      <c r="D2847" s="184"/>
    </row>
    <row r="2848" spans="4:4">
      <c r="D2848" s="184"/>
    </row>
    <row r="2849" spans="4:4">
      <c r="D2849" s="184"/>
    </row>
    <row r="2850" spans="4:4">
      <c r="D2850" s="184"/>
    </row>
    <row r="2851" spans="4:4">
      <c r="D2851" s="184"/>
    </row>
    <row r="2852" spans="4:4">
      <c r="D2852" s="184"/>
    </row>
    <row r="2853" spans="4:4">
      <c r="D2853" s="184"/>
    </row>
    <row r="2854" spans="4:4">
      <c r="D2854" s="184"/>
    </row>
    <row r="2855" spans="4:4">
      <c r="D2855" s="184"/>
    </row>
    <row r="2856" spans="4:4">
      <c r="D2856" s="184"/>
    </row>
    <row r="2857" spans="4:4">
      <c r="D2857" s="184"/>
    </row>
    <row r="2858" spans="4:4">
      <c r="D2858" s="184"/>
    </row>
    <row r="2859" spans="4:4">
      <c r="D2859" s="184"/>
    </row>
    <row r="2860" spans="4:4">
      <c r="D2860" s="184"/>
    </row>
    <row r="2861" spans="4:4">
      <c r="D2861" s="184"/>
    </row>
    <row r="2862" spans="4:4">
      <c r="D2862" s="184"/>
    </row>
    <row r="2863" spans="4:4">
      <c r="D2863" s="184"/>
    </row>
    <row r="2864" spans="4:4">
      <c r="D2864" s="184"/>
    </row>
    <row r="2865" spans="4:4">
      <c r="D2865" s="184"/>
    </row>
    <row r="2866" spans="4:4">
      <c r="D2866" s="184"/>
    </row>
    <row r="2867" spans="4:4">
      <c r="D2867" s="184"/>
    </row>
    <row r="2868" spans="4:4">
      <c r="D2868" s="184"/>
    </row>
    <row r="2869" spans="4:4">
      <c r="D2869" s="184"/>
    </row>
    <row r="2870" spans="4:4">
      <c r="D2870" s="184"/>
    </row>
    <row r="2871" spans="4:4">
      <c r="D2871" s="184"/>
    </row>
    <row r="2872" spans="4:4">
      <c r="D2872" s="184"/>
    </row>
    <row r="2873" spans="4:4">
      <c r="D2873" s="184"/>
    </row>
    <row r="2874" spans="4:4">
      <c r="D2874" s="184"/>
    </row>
    <row r="2875" spans="4:4">
      <c r="D2875" s="184"/>
    </row>
    <row r="2876" spans="4:4">
      <c r="D2876" s="184"/>
    </row>
    <row r="2877" spans="4:4">
      <c r="D2877" s="184"/>
    </row>
    <row r="2878" spans="4:4">
      <c r="D2878" s="184"/>
    </row>
    <row r="2879" spans="4:4">
      <c r="D2879" s="184"/>
    </row>
    <row r="2880" spans="4:4">
      <c r="D2880" s="184"/>
    </row>
    <row r="2881" spans="4:4">
      <c r="D2881" s="184"/>
    </row>
    <row r="2882" spans="4:4">
      <c r="D2882" s="184"/>
    </row>
    <row r="2883" spans="4:4">
      <c r="D2883" s="184"/>
    </row>
    <row r="2884" spans="4:4">
      <c r="D2884" s="184"/>
    </row>
    <row r="2885" spans="4:4">
      <c r="D2885" s="184"/>
    </row>
    <row r="2886" spans="4:4">
      <c r="D2886" s="184"/>
    </row>
    <row r="2887" spans="4:4">
      <c r="D2887" s="184"/>
    </row>
    <row r="2888" spans="4:4">
      <c r="D2888" s="184"/>
    </row>
    <row r="2889" spans="4:4">
      <c r="D2889" s="184"/>
    </row>
    <row r="2890" spans="4:4">
      <c r="D2890" s="184"/>
    </row>
    <row r="2891" spans="4:4">
      <c r="D2891" s="184"/>
    </row>
    <row r="2892" spans="4:4">
      <c r="D2892" s="184"/>
    </row>
    <row r="2893" spans="4:4">
      <c r="D2893" s="184"/>
    </row>
    <row r="2894" spans="4:4">
      <c r="D2894" s="184"/>
    </row>
    <row r="2895" spans="4:4">
      <c r="D2895" s="184"/>
    </row>
    <row r="2896" spans="4:4">
      <c r="D2896" s="184"/>
    </row>
    <row r="2897" spans="4:4">
      <c r="D2897" s="184"/>
    </row>
    <row r="2898" spans="4:4">
      <c r="D2898" s="184"/>
    </row>
    <row r="2899" spans="4:4">
      <c r="D2899" s="184"/>
    </row>
    <row r="2900" spans="4:4">
      <c r="D2900" s="184"/>
    </row>
    <row r="2901" spans="4:4">
      <c r="D2901" s="184"/>
    </row>
    <row r="2902" spans="4:4">
      <c r="D2902" s="184"/>
    </row>
    <row r="2903" spans="4:4">
      <c r="D2903" s="184"/>
    </row>
    <row r="2904" spans="4:4">
      <c r="D2904" s="184"/>
    </row>
    <row r="2905" spans="4:4">
      <c r="D2905" s="184"/>
    </row>
    <row r="2906" spans="4:4">
      <c r="D2906" s="184"/>
    </row>
    <row r="2907" spans="4:4">
      <c r="D2907" s="184"/>
    </row>
    <row r="2908" spans="4:4">
      <c r="D2908" s="184"/>
    </row>
    <row r="2909" spans="4:4">
      <c r="D2909" s="184"/>
    </row>
    <row r="2910" spans="4:4">
      <c r="D2910" s="184"/>
    </row>
    <row r="2911" spans="4:4">
      <c r="D2911" s="184"/>
    </row>
    <row r="2912" spans="4:4">
      <c r="D2912" s="184"/>
    </row>
    <row r="2913" spans="4:4">
      <c r="D2913" s="184"/>
    </row>
    <row r="2914" spans="4:4">
      <c r="D2914" s="184"/>
    </row>
    <row r="2915" spans="4:4">
      <c r="D2915" s="184"/>
    </row>
    <row r="2916" spans="4:4">
      <c r="D2916" s="184"/>
    </row>
    <row r="2917" spans="4:4">
      <c r="D2917" s="184"/>
    </row>
    <row r="2918" spans="4:4">
      <c r="D2918" s="184"/>
    </row>
    <row r="2919" spans="4:4">
      <c r="D2919" s="184"/>
    </row>
    <row r="2920" spans="4:4">
      <c r="D2920" s="184"/>
    </row>
    <row r="2921" spans="4:4">
      <c r="D2921" s="184"/>
    </row>
    <row r="2922" spans="4:4">
      <c r="D2922" s="184"/>
    </row>
    <row r="2923" spans="4:4">
      <c r="D2923" s="184"/>
    </row>
    <row r="2924" spans="4:4">
      <c r="D2924" s="184"/>
    </row>
    <row r="2925" spans="4:4">
      <c r="D2925" s="184"/>
    </row>
    <row r="2926" spans="4:4">
      <c r="D2926" s="184"/>
    </row>
    <row r="2927" spans="4:4">
      <c r="D2927" s="184"/>
    </row>
    <row r="2928" spans="4:4">
      <c r="D2928" s="184"/>
    </row>
    <row r="2929" spans="4:4">
      <c r="D2929" s="184"/>
    </row>
    <row r="2930" spans="4:4">
      <c r="D2930" s="184"/>
    </row>
    <row r="2931" spans="4:4">
      <c r="D2931" s="184"/>
    </row>
    <row r="2932" spans="4:4">
      <c r="D2932" s="184"/>
    </row>
    <row r="2933" spans="4:4">
      <c r="D2933" s="184"/>
    </row>
    <row r="2934" spans="4:4">
      <c r="D2934" s="184"/>
    </row>
    <row r="2935" spans="4:4">
      <c r="D2935" s="184"/>
    </row>
    <row r="2936" spans="4:4">
      <c r="D2936" s="184"/>
    </row>
    <row r="2937" spans="4:4">
      <c r="D2937" s="184"/>
    </row>
    <row r="2938" spans="4:4">
      <c r="D2938" s="184"/>
    </row>
    <row r="2939" spans="4:4">
      <c r="D2939" s="184"/>
    </row>
    <row r="2940" spans="4:4">
      <c r="D2940" s="184"/>
    </row>
    <row r="2941" spans="4:4">
      <c r="D2941" s="184"/>
    </row>
    <row r="2942" spans="4:4">
      <c r="D2942" s="184"/>
    </row>
    <row r="2943" spans="4:4">
      <c r="D2943" s="184"/>
    </row>
    <row r="2944" spans="4:4">
      <c r="D2944" s="184"/>
    </row>
    <row r="2945" spans="4:4">
      <c r="D2945" s="184"/>
    </row>
    <row r="2946" spans="4:4">
      <c r="D2946" s="184"/>
    </row>
    <row r="2947" spans="4:4">
      <c r="D2947" s="184"/>
    </row>
    <row r="2948" spans="4:4">
      <c r="D2948" s="184"/>
    </row>
    <row r="2949" spans="4:4">
      <c r="D2949" s="184"/>
    </row>
    <row r="2950" spans="4:4">
      <c r="D2950" s="184"/>
    </row>
    <row r="2951" spans="4:4">
      <c r="D2951" s="184"/>
    </row>
    <row r="2952" spans="4:4">
      <c r="D2952" s="184"/>
    </row>
    <row r="2953" spans="4:4">
      <c r="D2953" s="184"/>
    </row>
    <row r="2954" spans="4:4">
      <c r="D2954" s="184"/>
    </row>
    <row r="2955" spans="4:4">
      <c r="D2955" s="184"/>
    </row>
    <row r="2956" spans="4:4">
      <c r="D2956" s="184"/>
    </row>
    <row r="2957" spans="4:4">
      <c r="D2957" s="184"/>
    </row>
    <row r="2958" spans="4:4">
      <c r="D2958" s="184"/>
    </row>
    <row r="2959" spans="4:4">
      <c r="D2959" s="184"/>
    </row>
    <row r="2960" spans="4:4">
      <c r="D2960" s="184"/>
    </row>
    <row r="2961" spans="4:4">
      <c r="D2961" s="184"/>
    </row>
    <row r="2962" spans="4:4">
      <c r="D2962" s="184"/>
    </row>
    <row r="2963" spans="4:4">
      <c r="D2963" s="184"/>
    </row>
    <row r="2964" spans="4:4">
      <c r="D2964" s="184"/>
    </row>
    <row r="2965" spans="4:4">
      <c r="D2965" s="184"/>
    </row>
    <row r="2966" spans="4:4">
      <c r="D2966" s="184"/>
    </row>
    <row r="2967" spans="4:4">
      <c r="D2967" s="184"/>
    </row>
    <row r="2968" spans="4:4">
      <c r="D2968" s="184"/>
    </row>
    <row r="2969" spans="4:4">
      <c r="D2969" s="184"/>
    </row>
    <row r="2970" spans="4:4">
      <c r="D2970" s="184"/>
    </row>
    <row r="2971" spans="4:4">
      <c r="D2971" s="184"/>
    </row>
    <row r="2972" spans="4:4">
      <c r="D2972" s="184"/>
    </row>
    <row r="2973" spans="4:4">
      <c r="D2973" s="184"/>
    </row>
    <row r="2974" spans="4:4">
      <c r="D2974" s="184"/>
    </row>
    <row r="2975" spans="4:4">
      <c r="D2975" s="184"/>
    </row>
    <row r="2976" spans="4:4">
      <c r="D2976" s="184"/>
    </row>
    <row r="2977" spans="4:4">
      <c r="D2977" s="184"/>
    </row>
    <row r="2978" spans="4:4">
      <c r="D2978" s="184"/>
    </row>
    <row r="2979" spans="4:4">
      <c r="D2979" s="184"/>
    </row>
    <row r="2980" spans="4:4">
      <c r="D2980" s="184"/>
    </row>
    <row r="2981" spans="4:4">
      <c r="D2981" s="184"/>
    </row>
    <row r="2982" spans="4:4">
      <c r="D2982" s="184"/>
    </row>
    <row r="2983" spans="4:4">
      <c r="D2983" s="184"/>
    </row>
    <row r="2984" spans="4:4">
      <c r="D2984" s="184"/>
    </row>
    <row r="2985" spans="4:4">
      <c r="D2985" s="184"/>
    </row>
    <row r="2986" spans="4:4">
      <c r="D2986" s="184"/>
    </row>
    <row r="2987" spans="4:4">
      <c r="D2987" s="184"/>
    </row>
    <row r="2988" spans="4:4">
      <c r="D2988" s="184"/>
    </row>
    <row r="2989" spans="4:4">
      <c r="D2989" s="184"/>
    </row>
    <row r="2990" spans="4:4">
      <c r="D2990" s="184"/>
    </row>
    <row r="2991" spans="4:4">
      <c r="D2991" s="184"/>
    </row>
    <row r="2992" spans="4:4">
      <c r="D2992" s="184"/>
    </row>
    <row r="2993" spans="4:4">
      <c r="D2993" s="184"/>
    </row>
    <row r="2994" spans="4:4">
      <c r="D2994" s="184"/>
    </row>
    <row r="2995" spans="4:4">
      <c r="D2995" s="184"/>
    </row>
    <row r="2996" spans="4:4">
      <c r="D2996" s="184"/>
    </row>
    <row r="2997" spans="4:4">
      <c r="D2997" s="184"/>
    </row>
    <row r="2998" spans="4:4">
      <c r="D2998" s="184"/>
    </row>
    <row r="2999" spans="4:4">
      <c r="D2999" s="184"/>
    </row>
    <row r="3000" spans="4:4">
      <c r="D3000" s="184"/>
    </row>
    <row r="3001" spans="4:4">
      <c r="D3001" s="184"/>
    </row>
    <row r="3002" spans="4:4">
      <c r="D3002" s="184"/>
    </row>
    <row r="3003" spans="4:4">
      <c r="D3003" s="184"/>
    </row>
    <row r="3004" spans="4:4">
      <c r="D3004" s="184"/>
    </row>
    <row r="3005" spans="4:4">
      <c r="D3005" s="184"/>
    </row>
    <row r="3006" spans="4:4">
      <c r="D3006" s="184"/>
    </row>
    <row r="3007" spans="4:4">
      <c r="D3007" s="184"/>
    </row>
    <row r="3008" spans="4:4">
      <c r="D3008" s="184"/>
    </row>
    <row r="3009" spans="4:4">
      <c r="D3009" s="184"/>
    </row>
    <row r="3010" spans="4:4">
      <c r="D3010" s="184"/>
    </row>
    <row r="3011" spans="4:4">
      <c r="D3011" s="184"/>
    </row>
    <row r="3012" spans="4:4">
      <c r="D3012" s="184"/>
    </row>
    <row r="3013" spans="4:4">
      <c r="D3013" s="184"/>
    </row>
    <row r="3014" spans="4:4">
      <c r="D3014" s="184"/>
    </row>
    <row r="3015" spans="4:4">
      <c r="D3015" s="184"/>
    </row>
    <row r="3016" spans="4:4">
      <c r="D3016" s="184"/>
    </row>
    <row r="3017" spans="4:4">
      <c r="D3017" s="184"/>
    </row>
    <row r="3018" spans="4:4">
      <c r="D3018" s="184"/>
    </row>
    <row r="3019" spans="4:4">
      <c r="D3019" s="184"/>
    </row>
    <row r="3020" spans="4:4">
      <c r="D3020" s="184"/>
    </row>
    <row r="3021" spans="4:4">
      <c r="D3021" s="184"/>
    </row>
    <row r="3022" spans="4:4">
      <c r="D3022" s="184"/>
    </row>
    <row r="3023" spans="4:4">
      <c r="D3023" s="184"/>
    </row>
    <row r="3024" spans="4:4">
      <c r="D3024" s="184"/>
    </row>
    <row r="3025" spans="4:4">
      <c r="D3025" s="184"/>
    </row>
    <row r="3026" spans="4:4">
      <c r="D3026" s="184"/>
    </row>
    <row r="3027" spans="4:4">
      <c r="D3027" s="184"/>
    </row>
    <row r="3028" spans="4:4">
      <c r="D3028" s="184"/>
    </row>
    <row r="3029" spans="4:4">
      <c r="D3029" s="184"/>
    </row>
    <row r="3030" spans="4:4">
      <c r="D3030" s="184"/>
    </row>
    <row r="3031" spans="4:4">
      <c r="D3031" s="184"/>
    </row>
    <row r="3032" spans="4:4">
      <c r="D3032" s="184"/>
    </row>
    <row r="3033" spans="4:4">
      <c r="D3033" s="184"/>
    </row>
    <row r="3034" spans="4:4">
      <c r="D3034" s="184"/>
    </row>
    <row r="3035" spans="4:4">
      <c r="D3035" s="184"/>
    </row>
    <row r="3036" spans="4:4">
      <c r="D3036" s="184"/>
    </row>
    <row r="3037" spans="4:4">
      <c r="D3037" s="184"/>
    </row>
    <row r="3038" spans="4:4">
      <c r="D3038" s="184"/>
    </row>
    <row r="3039" spans="4:4">
      <c r="D3039" s="184"/>
    </row>
    <row r="3040" spans="4:4">
      <c r="D3040" s="184"/>
    </row>
    <row r="3041" spans="4:4">
      <c r="D3041" s="184"/>
    </row>
    <row r="3042" spans="4:4">
      <c r="D3042" s="184"/>
    </row>
    <row r="3043" spans="4:4">
      <c r="D3043" s="184"/>
    </row>
    <row r="3044" spans="4:4">
      <c r="D3044" s="184"/>
    </row>
    <row r="3045" spans="4:4">
      <c r="D3045" s="184"/>
    </row>
    <row r="3046" spans="4:4">
      <c r="D3046" s="184"/>
    </row>
    <row r="3047" spans="4:4">
      <c r="D3047" s="184"/>
    </row>
    <row r="3048" spans="4:4">
      <c r="D3048" s="184"/>
    </row>
    <row r="3049" spans="4:4">
      <c r="D3049" s="184"/>
    </row>
    <row r="3050" spans="4:4">
      <c r="D3050" s="184"/>
    </row>
    <row r="3051" spans="4:4">
      <c r="D3051" s="184"/>
    </row>
    <row r="3052" spans="4:4">
      <c r="D3052" s="184"/>
    </row>
    <row r="3053" spans="4:4">
      <c r="D3053" s="184"/>
    </row>
    <row r="3054" spans="4:4">
      <c r="D3054" s="184"/>
    </row>
    <row r="3055" spans="4:4">
      <c r="D3055" s="184"/>
    </row>
    <row r="3056" spans="4:4">
      <c r="D3056" s="184"/>
    </row>
    <row r="3057" spans="4:4">
      <c r="D3057" s="184"/>
    </row>
    <row r="3058" spans="4:4">
      <c r="D3058" s="184"/>
    </row>
    <row r="3059" spans="4:4">
      <c r="D3059" s="184"/>
    </row>
    <row r="3060" spans="4:4">
      <c r="D3060" s="184"/>
    </row>
    <row r="3061" spans="4:4">
      <c r="D3061" s="184"/>
    </row>
    <row r="3062" spans="4:4">
      <c r="D3062" s="184"/>
    </row>
    <row r="3063" spans="4:4">
      <c r="D3063" s="184"/>
    </row>
    <row r="3064" spans="4:4">
      <c r="D3064" s="184"/>
    </row>
    <row r="3065" spans="4:4">
      <c r="D3065" s="184"/>
    </row>
    <row r="3066" spans="4:4">
      <c r="D3066" s="184"/>
    </row>
    <row r="3067" spans="4:4">
      <c r="D3067" s="184"/>
    </row>
    <row r="3068" spans="4:4">
      <c r="D3068" s="184"/>
    </row>
    <row r="3069" spans="4:4">
      <c r="D3069" s="184"/>
    </row>
    <row r="3070" spans="4:4">
      <c r="D3070" s="184"/>
    </row>
    <row r="3071" spans="4:4">
      <c r="D3071" s="184"/>
    </row>
    <row r="3072" spans="4:4">
      <c r="D3072" s="184"/>
    </row>
    <row r="3073" spans="4:4">
      <c r="D3073" s="184"/>
    </row>
    <row r="3074" spans="4:4">
      <c r="D3074" s="184"/>
    </row>
    <row r="3075" spans="4:4">
      <c r="D3075" s="184"/>
    </row>
    <row r="3076" spans="4:4">
      <c r="D3076" s="184"/>
    </row>
    <row r="3077" spans="4:4">
      <c r="D3077" s="184"/>
    </row>
    <row r="3078" spans="4:4">
      <c r="D3078" s="184"/>
    </row>
    <row r="3079" spans="4:4">
      <c r="D3079" s="184"/>
    </row>
    <row r="3080" spans="4:4">
      <c r="D3080" s="184"/>
    </row>
    <row r="3081" spans="4:4">
      <c r="D3081" s="184"/>
    </row>
    <row r="3082" spans="4:4">
      <c r="D3082" s="184"/>
    </row>
    <row r="3083" spans="4:4">
      <c r="D3083" s="184"/>
    </row>
    <row r="3084" spans="4:4">
      <c r="D3084" s="184"/>
    </row>
    <row r="3085" spans="4:4">
      <c r="D3085" s="184"/>
    </row>
    <row r="3086" spans="4:4">
      <c r="D3086" s="184"/>
    </row>
    <row r="3087" spans="4:4">
      <c r="D3087" s="184"/>
    </row>
    <row r="3088" spans="4:4">
      <c r="D3088" s="184"/>
    </row>
    <row r="3089" spans="4:4">
      <c r="D3089" s="184"/>
    </row>
    <row r="3090" spans="4:4">
      <c r="D3090" s="184"/>
    </row>
    <row r="3091" spans="4:4">
      <c r="D3091" s="184"/>
    </row>
    <row r="3092" spans="4:4">
      <c r="D3092" s="184"/>
    </row>
    <row r="3093" spans="4:4">
      <c r="D3093" s="184"/>
    </row>
    <row r="3094" spans="4:4">
      <c r="D3094" s="184"/>
    </row>
    <row r="3095" spans="4:4">
      <c r="D3095" s="184"/>
    </row>
    <row r="3096" spans="4:4">
      <c r="D3096" s="184"/>
    </row>
    <row r="3097" spans="4:4">
      <c r="D3097" s="184"/>
    </row>
    <row r="3098" spans="4:4">
      <c r="D3098" s="184"/>
    </row>
    <row r="3099" spans="4:4">
      <c r="D3099" s="184"/>
    </row>
    <row r="3100" spans="4:4">
      <c r="D3100" s="184"/>
    </row>
    <row r="3101" spans="4:4">
      <c r="D3101" s="184"/>
    </row>
    <row r="3102" spans="4:4">
      <c r="D3102" s="184"/>
    </row>
    <row r="3103" spans="4:4">
      <c r="D3103" s="184"/>
    </row>
    <row r="3104" spans="4:4">
      <c r="D3104" s="184"/>
    </row>
    <row r="3105" spans="4:4">
      <c r="D3105" s="184"/>
    </row>
    <row r="3106" spans="4:4">
      <c r="D3106" s="184"/>
    </row>
    <row r="3107" spans="4:4">
      <c r="D3107" s="184"/>
    </row>
    <row r="3108" spans="4:4">
      <c r="D3108" s="184"/>
    </row>
    <row r="3109" spans="4:4">
      <c r="D3109" s="184"/>
    </row>
    <row r="3110" spans="4:4">
      <c r="D3110" s="184"/>
    </row>
    <row r="3111" spans="4:4">
      <c r="D3111" s="184"/>
    </row>
    <row r="3112" spans="4:4">
      <c r="D3112" s="184"/>
    </row>
    <row r="3113" spans="4:4">
      <c r="D3113" s="184"/>
    </row>
    <row r="3114" spans="4:4">
      <c r="D3114" s="184"/>
    </row>
    <row r="3115" spans="4:4">
      <c r="D3115" s="184"/>
    </row>
    <row r="3116" spans="4:4">
      <c r="D3116" s="184"/>
    </row>
    <row r="3117" spans="4:4">
      <c r="D3117" s="184"/>
    </row>
    <row r="3118" spans="4:4">
      <c r="D3118" s="184"/>
    </row>
    <row r="3119" spans="4:4">
      <c r="D3119" s="184"/>
    </row>
    <row r="3120" spans="4:4">
      <c r="D3120" s="184"/>
    </row>
    <row r="3121" spans="4:4">
      <c r="D3121" s="184"/>
    </row>
    <row r="3122" spans="4:4">
      <c r="D3122" s="184"/>
    </row>
    <row r="3123" spans="4:4">
      <c r="D3123" s="184"/>
    </row>
    <row r="3124" spans="4:4">
      <c r="D3124" s="184"/>
    </row>
    <row r="3125" spans="4:4">
      <c r="D3125" s="184"/>
    </row>
    <row r="3126" spans="4:4">
      <c r="D3126" s="184"/>
    </row>
    <row r="3127" spans="4:4">
      <c r="D3127" s="184"/>
    </row>
    <row r="3128" spans="4:4">
      <c r="D3128" s="184"/>
    </row>
    <row r="3129" spans="4:4">
      <c r="D3129" s="184"/>
    </row>
    <row r="3130" spans="4:4">
      <c r="D3130" s="184"/>
    </row>
    <row r="3131" spans="4:4">
      <c r="D3131" s="184"/>
    </row>
    <row r="3132" spans="4:4">
      <c r="D3132" s="184"/>
    </row>
    <row r="3133" spans="4:4">
      <c r="D3133" s="184"/>
    </row>
    <row r="3134" spans="4:4">
      <c r="D3134" s="184"/>
    </row>
    <row r="3135" spans="4:4">
      <c r="D3135" s="184"/>
    </row>
    <row r="3136" spans="4:4">
      <c r="D3136" s="184"/>
    </row>
    <row r="3137" spans="4:4">
      <c r="D3137" s="184"/>
    </row>
    <row r="3138" spans="4:4">
      <c r="D3138" s="184"/>
    </row>
    <row r="3139" spans="4:4">
      <c r="D3139" s="184"/>
    </row>
    <row r="3140" spans="4:4">
      <c r="D3140" s="184"/>
    </row>
    <row r="3141" spans="4:4">
      <c r="D3141" s="184"/>
    </row>
    <row r="3142" spans="4:4">
      <c r="D3142" s="184"/>
    </row>
    <row r="3143" spans="4:4">
      <c r="D3143" s="184"/>
    </row>
    <row r="3144" spans="4:4">
      <c r="D3144" s="184"/>
    </row>
    <row r="3145" spans="4:4">
      <c r="D3145" s="184"/>
    </row>
    <row r="3146" spans="4:4">
      <c r="D3146" s="184"/>
    </row>
    <row r="3147" spans="4:4">
      <c r="D3147" s="184"/>
    </row>
    <row r="3148" spans="4:4">
      <c r="D3148" s="184"/>
    </row>
    <row r="3149" spans="4:4">
      <c r="D3149" s="184"/>
    </row>
    <row r="3150" spans="4:4">
      <c r="D3150" s="184"/>
    </row>
    <row r="3151" spans="4:4">
      <c r="D3151" s="184"/>
    </row>
    <row r="3152" spans="4:4">
      <c r="D3152" s="184"/>
    </row>
    <row r="3153" spans="4:4">
      <c r="D3153" s="184"/>
    </row>
    <row r="3154" spans="4:4">
      <c r="D3154" s="184"/>
    </row>
    <row r="3155" spans="4:4">
      <c r="D3155" s="184"/>
    </row>
    <row r="3156" spans="4:4">
      <c r="D3156" s="184"/>
    </row>
    <row r="3157" spans="4:4">
      <c r="D3157" s="184"/>
    </row>
    <row r="3158" spans="4:4">
      <c r="D3158" s="184"/>
    </row>
    <row r="3159" spans="4:4">
      <c r="D3159" s="184"/>
    </row>
    <row r="3160" spans="4:4">
      <c r="D3160" s="184"/>
    </row>
    <row r="3161" spans="4:4">
      <c r="D3161" s="184"/>
    </row>
    <row r="3162" spans="4:4">
      <c r="D3162" s="184"/>
    </row>
    <row r="3163" spans="4:4">
      <c r="D3163" s="184"/>
    </row>
    <row r="3164" spans="4:4">
      <c r="D3164" s="184"/>
    </row>
    <row r="3165" spans="4:4">
      <c r="D3165" s="184"/>
    </row>
    <row r="3166" spans="4:4">
      <c r="D3166" s="184"/>
    </row>
    <row r="3167" spans="4:4">
      <c r="D3167" s="184"/>
    </row>
    <row r="3168" spans="4:4">
      <c r="D3168" s="184"/>
    </row>
    <row r="3169" spans="4:4">
      <c r="D3169" s="184"/>
    </row>
    <row r="3170" spans="4:4">
      <c r="D3170" s="184"/>
    </row>
    <row r="3171" spans="4:4">
      <c r="D3171" s="184"/>
    </row>
    <row r="3172" spans="4:4">
      <c r="D3172" s="184"/>
    </row>
    <row r="3173" spans="4:4">
      <c r="D3173" s="184"/>
    </row>
    <row r="3174" spans="4:4">
      <c r="D3174" s="184"/>
    </row>
    <row r="3175" spans="4:4">
      <c r="D3175" s="184"/>
    </row>
    <row r="3176" spans="4:4">
      <c r="D3176" s="184"/>
    </row>
    <row r="3177" spans="4:4">
      <c r="D3177" s="184"/>
    </row>
    <row r="3178" spans="4:4">
      <c r="D3178" s="184"/>
    </row>
    <row r="3179" spans="4:4">
      <c r="D3179" s="184"/>
    </row>
    <row r="3180" spans="4:4">
      <c r="D3180" s="184"/>
    </row>
    <row r="3181" spans="4:4">
      <c r="D3181" s="184"/>
    </row>
    <row r="3182" spans="4:4">
      <c r="D3182" s="184"/>
    </row>
    <row r="3183" spans="4:4">
      <c r="D3183" s="184"/>
    </row>
    <row r="3184" spans="4:4">
      <c r="D3184" s="184"/>
    </row>
    <row r="3185" spans="4:4">
      <c r="D3185" s="184"/>
    </row>
    <row r="3186" spans="4:4">
      <c r="D3186" s="184"/>
    </row>
    <row r="3187" spans="4:4">
      <c r="D3187" s="184"/>
    </row>
    <row r="3188" spans="4:4">
      <c r="D3188" s="184"/>
    </row>
    <row r="3189" spans="4:4">
      <c r="D3189" s="184"/>
    </row>
    <row r="3190" spans="4:4">
      <c r="D3190" s="184"/>
    </row>
    <row r="3191" spans="4:4">
      <c r="D3191" s="184"/>
    </row>
    <row r="3192" spans="4:4">
      <c r="D3192" s="184"/>
    </row>
    <row r="3193" spans="4:4">
      <c r="D3193" s="184"/>
    </row>
    <row r="3194" spans="4:4">
      <c r="D3194" s="184"/>
    </row>
    <row r="3195" spans="4:4">
      <c r="D3195" s="184"/>
    </row>
    <row r="3196" spans="4:4">
      <c r="D3196" s="184"/>
    </row>
    <row r="3197" spans="4:4">
      <c r="D3197" s="184"/>
    </row>
    <row r="3198" spans="4:4">
      <c r="D3198" s="184"/>
    </row>
    <row r="3199" spans="4:4">
      <c r="D3199" s="184"/>
    </row>
    <row r="3200" spans="4:4">
      <c r="D3200" s="184"/>
    </row>
    <row r="3201" spans="4:4">
      <c r="D3201" s="184"/>
    </row>
    <row r="3202" spans="4:4">
      <c r="D3202" s="184"/>
    </row>
    <row r="3203" spans="4:4">
      <c r="D3203" s="184"/>
    </row>
    <row r="3204" spans="4:4">
      <c r="D3204" s="184"/>
    </row>
    <row r="3205" spans="4:4">
      <c r="D3205" s="184"/>
    </row>
    <row r="3206" spans="4:4">
      <c r="D3206" s="184"/>
    </row>
    <row r="3207" spans="4:4">
      <c r="D3207" s="184"/>
    </row>
    <row r="3208" spans="4:4">
      <c r="D3208" s="184"/>
    </row>
    <row r="3209" spans="4:4">
      <c r="D3209" s="184"/>
    </row>
    <row r="3210" spans="4:4">
      <c r="D3210" s="184"/>
    </row>
    <row r="3211" spans="4:4">
      <c r="D3211" s="184"/>
    </row>
    <row r="3212" spans="4:4">
      <c r="D3212" s="184"/>
    </row>
    <row r="3213" spans="4:4">
      <c r="D3213" s="184"/>
    </row>
    <row r="3214" spans="4:4">
      <c r="D3214" s="184"/>
    </row>
    <row r="3215" spans="4:4">
      <c r="D3215" s="184"/>
    </row>
    <row r="3216" spans="4:4">
      <c r="D3216" s="184"/>
    </row>
    <row r="3217" spans="4:4">
      <c r="D3217" s="184"/>
    </row>
    <row r="3218" spans="4:4">
      <c r="D3218" s="184"/>
    </row>
    <row r="3219" spans="4:4">
      <c r="D3219" s="184"/>
    </row>
    <row r="3220" spans="4:4">
      <c r="D3220" s="184"/>
    </row>
    <row r="3221" spans="4:4">
      <c r="D3221" s="184"/>
    </row>
    <row r="3222" spans="4:4">
      <c r="D3222" s="184"/>
    </row>
    <row r="3223" spans="4:4">
      <c r="D3223" s="184"/>
    </row>
    <row r="3224" spans="4:4">
      <c r="D3224" s="184"/>
    </row>
    <row r="3225" spans="4:4">
      <c r="D3225" s="184"/>
    </row>
    <row r="3226" spans="4:4">
      <c r="D3226" s="184"/>
    </row>
    <row r="3227" spans="4:4">
      <c r="D3227" s="184"/>
    </row>
    <row r="3228" spans="4:4">
      <c r="D3228" s="184"/>
    </row>
    <row r="3229" spans="4:4">
      <c r="D3229" s="184"/>
    </row>
    <row r="3230" spans="4:4">
      <c r="D3230" s="184"/>
    </row>
    <row r="3231" spans="4:4">
      <c r="D3231" s="184"/>
    </row>
    <row r="3232" spans="4:4">
      <c r="D3232" s="184"/>
    </row>
    <row r="3233" spans="4:4">
      <c r="D3233" s="184"/>
    </row>
    <row r="3234" spans="4:4">
      <c r="D3234" s="184"/>
    </row>
    <row r="3235" spans="4:4">
      <c r="D3235" s="184"/>
    </row>
    <row r="3236" spans="4:4">
      <c r="D3236" s="184"/>
    </row>
    <row r="3237" spans="4:4">
      <c r="D3237" s="184"/>
    </row>
    <row r="3238" spans="4:4">
      <c r="D3238" s="184"/>
    </row>
    <row r="3239" spans="4:4">
      <c r="D3239" s="184"/>
    </row>
    <row r="3240" spans="4:4">
      <c r="D3240" s="184"/>
    </row>
    <row r="3241" spans="4:4">
      <c r="D3241" s="184"/>
    </row>
    <row r="3242" spans="4:4">
      <c r="D3242" s="184"/>
    </row>
    <row r="3243" spans="4:4">
      <c r="D3243" s="184"/>
    </row>
    <row r="3244" spans="4:4">
      <c r="D3244" s="184"/>
    </row>
    <row r="3245" spans="4:4">
      <c r="D3245" s="184"/>
    </row>
    <row r="3246" spans="4:4">
      <c r="D3246" s="184"/>
    </row>
    <row r="3247" spans="4:4">
      <c r="D3247" s="184"/>
    </row>
    <row r="3248" spans="4:4">
      <c r="D3248" s="184"/>
    </row>
    <row r="3249" spans="4:4">
      <c r="D3249" s="184"/>
    </row>
    <row r="3250" spans="4:4">
      <c r="D3250" s="184"/>
    </row>
    <row r="3251" spans="4:4">
      <c r="D3251" s="184"/>
    </row>
    <row r="3252" spans="4:4">
      <c r="D3252" s="184"/>
    </row>
    <row r="3253" spans="4:4">
      <c r="D3253" s="184"/>
    </row>
    <row r="3254" spans="4:4">
      <c r="D3254" s="184"/>
    </row>
    <row r="3255" spans="4:4">
      <c r="D3255" s="184"/>
    </row>
    <row r="3256" spans="4:4">
      <c r="D3256" s="184"/>
    </row>
    <row r="3257" spans="4:4">
      <c r="D3257" s="184"/>
    </row>
    <row r="3258" spans="4:4">
      <c r="D3258" s="184"/>
    </row>
    <row r="3259" spans="4:4">
      <c r="D3259" s="184"/>
    </row>
    <row r="3260" spans="4:4">
      <c r="D3260" s="184"/>
    </row>
    <row r="3261" spans="4:4">
      <c r="D3261" s="184"/>
    </row>
    <row r="3262" spans="4:4">
      <c r="D3262" s="184"/>
    </row>
    <row r="3263" spans="4:4">
      <c r="D3263" s="184"/>
    </row>
    <row r="3264" spans="4:4">
      <c r="D3264" s="184"/>
    </row>
    <row r="3265" spans="4:4">
      <c r="D3265" s="184"/>
    </row>
    <row r="3266" spans="4:4">
      <c r="D3266" s="184"/>
    </row>
    <row r="3267" spans="4:4">
      <c r="D3267" s="184"/>
    </row>
    <row r="3268" spans="4:4">
      <c r="D3268" s="184"/>
    </row>
    <row r="3269" spans="4:4">
      <c r="D3269" s="184"/>
    </row>
    <row r="3270" spans="4:4">
      <c r="D3270" s="184"/>
    </row>
    <row r="3271" spans="4:4">
      <c r="D3271" s="184"/>
    </row>
    <row r="3272" spans="4:4">
      <c r="D3272" s="184"/>
    </row>
    <row r="3273" spans="4:4">
      <c r="D3273" s="184"/>
    </row>
    <row r="3274" spans="4:4">
      <c r="D3274" s="184"/>
    </row>
    <row r="3275" spans="4:4">
      <c r="D3275" s="184"/>
    </row>
    <row r="3276" spans="4:4">
      <c r="D3276" s="184"/>
    </row>
    <row r="3277" spans="4:4">
      <c r="D3277" s="184"/>
    </row>
    <row r="3278" spans="4:4">
      <c r="D3278" s="184"/>
    </row>
    <row r="3279" spans="4:4">
      <c r="D3279" s="184"/>
    </row>
    <row r="3280" spans="4:4">
      <c r="D3280" s="184"/>
    </row>
    <row r="3281" spans="4:4">
      <c r="D3281" s="184"/>
    </row>
    <row r="3282" spans="4:4">
      <c r="D3282" s="184"/>
    </row>
    <row r="3283" spans="4:4">
      <c r="D3283" s="184"/>
    </row>
    <row r="3284" spans="4:4">
      <c r="D3284" s="184"/>
    </row>
    <row r="3285" spans="4:4">
      <c r="D3285" s="184"/>
    </row>
    <row r="3286" spans="4:4">
      <c r="D3286" s="184"/>
    </row>
    <row r="3287" spans="4:4">
      <c r="D3287" s="184"/>
    </row>
    <row r="3288" spans="4:4">
      <c r="D3288" s="184"/>
    </row>
    <row r="3289" spans="4:4">
      <c r="D3289" s="184"/>
    </row>
    <row r="3290" spans="4:4">
      <c r="D3290" s="184"/>
    </row>
    <row r="3291" spans="4:4">
      <c r="D3291" s="184"/>
    </row>
    <row r="3292" spans="4:4">
      <c r="D3292" s="184"/>
    </row>
    <row r="3293" spans="4:4">
      <c r="D3293" s="184"/>
    </row>
    <row r="3294" spans="4:4">
      <c r="D3294" s="184"/>
    </row>
    <row r="3295" spans="4:4">
      <c r="D3295" s="184"/>
    </row>
    <row r="3296" spans="4:4">
      <c r="D3296" s="184"/>
    </row>
    <row r="3297" spans="4:4">
      <c r="D3297" s="184"/>
    </row>
    <row r="3298" spans="4:4">
      <c r="D3298" s="184"/>
    </row>
    <row r="3299" spans="4:4">
      <c r="D3299" s="184"/>
    </row>
    <row r="3300" spans="4:4">
      <c r="D3300" s="184"/>
    </row>
    <row r="3301" spans="4:4">
      <c r="D3301" s="184"/>
    </row>
    <row r="3302" spans="4:4">
      <c r="D3302" s="184"/>
    </row>
    <row r="3303" spans="4:4">
      <c r="D3303" s="184"/>
    </row>
    <row r="3304" spans="4:4">
      <c r="D3304" s="184"/>
    </row>
    <row r="3305" spans="4:4">
      <c r="D3305" s="184"/>
    </row>
    <row r="3306" spans="4:4">
      <c r="D3306" s="184"/>
    </row>
    <row r="3307" spans="4:4">
      <c r="D3307" s="184"/>
    </row>
    <row r="3308" spans="4:4">
      <c r="D3308" s="184"/>
    </row>
    <row r="3309" spans="4:4">
      <c r="D3309" s="184"/>
    </row>
    <row r="3310" spans="4:4">
      <c r="D3310" s="184"/>
    </row>
    <row r="3311" spans="4:4">
      <c r="D3311" s="184"/>
    </row>
    <row r="3312" spans="4:4">
      <c r="D3312" s="184"/>
    </row>
    <row r="3313" spans="4:4">
      <c r="D3313" s="184"/>
    </row>
    <row r="3314" spans="4:4">
      <c r="D3314" s="184"/>
    </row>
    <row r="3315" spans="4:4">
      <c r="D3315" s="184"/>
    </row>
    <row r="3316" spans="4:4">
      <c r="D3316" s="184"/>
    </row>
    <row r="3317" spans="4:4">
      <c r="D3317" s="184"/>
    </row>
    <row r="3318" spans="4:4">
      <c r="D3318" s="184"/>
    </row>
    <row r="3319" spans="4:4">
      <c r="D3319" s="184"/>
    </row>
    <row r="3320" spans="4:4">
      <c r="D3320" s="184"/>
    </row>
    <row r="3321" spans="4:4">
      <c r="D3321" s="184"/>
    </row>
    <row r="3322" spans="4:4">
      <c r="D3322" s="184"/>
    </row>
    <row r="3323" spans="4:4">
      <c r="D3323" s="184"/>
    </row>
    <row r="3324" spans="4:4">
      <c r="D3324" s="184"/>
    </row>
    <row r="3325" spans="4:4">
      <c r="D3325" s="184"/>
    </row>
    <row r="3326" spans="4:4">
      <c r="D3326" s="184"/>
    </row>
    <row r="3327" spans="4:4">
      <c r="D3327" s="184"/>
    </row>
    <row r="3328" spans="4:4">
      <c r="D3328" s="184"/>
    </row>
    <row r="3329" spans="4:4">
      <c r="D3329" s="184"/>
    </row>
    <row r="3330" spans="4:4">
      <c r="D3330" s="184"/>
    </row>
    <row r="3331" spans="4:4">
      <c r="D3331" s="184"/>
    </row>
    <row r="3332" spans="4:4">
      <c r="D3332" s="184"/>
    </row>
    <row r="3333" spans="4:4">
      <c r="D3333" s="184"/>
    </row>
    <row r="3334" spans="4:4">
      <c r="D3334" s="184"/>
    </row>
    <row r="3335" spans="4:4">
      <c r="D3335" s="184"/>
    </row>
    <row r="3336" spans="4:4">
      <c r="D3336" s="184"/>
    </row>
    <row r="3337" spans="4:4">
      <c r="D3337" s="184"/>
    </row>
    <row r="3338" spans="4:4">
      <c r="D3338" s="184"/>
    </row>
    <row r="3339" spans="4:4">
      <c r="D3339" s="184"/>
    </row>
    <row r="3340" spans="4:4">
      <c r="D3340" s="184"/>
    </row>
    <row r="3341" spans="4:4">
      <c r="D3341" s="184"/>
    </row>
    <row r="3342" spans="4:4">
      <c r="D3342" s="184"/>
    </row>
    <row r="3343" spans="4:4">
      <c r="D3343" s="184"/>
    </row>
    <row r="3344" spans="4:4">
      <c r="D3344" s="184"/>
    </row>
    <row r="3345" spans="4:4">
      <c r="D3345" s="184"/>
    </row>
    <row r="3346" spans="4:4">
      <c r="D3346" s="184"/>
    </row>
    <row r="3347" spans="4:4">
      <c r="D3347" s="184"/>
    </row>
    <row r="3348" spans="4:4">
      <c r="D3348" s="184"/>
    </row>
    <row r="3349" spans="4:4">
      <c r="D3349" s="184"/>
    </row>
    <row r="3350" spans="4:4">
      <c r="D3350" s="184"/>
    </row>
    <row r="3351" spans="4:4">
      <c r="D3351" s="184"/>
    </row>
    <row r="3352" spans="4:4">
      <c r="D3352" s="184"/>
    </row>
    <row r="3353" spans="4:4">
      <c r="D3353" s="184"/>
    </row>
    <row r="3354" spans="4:4">
      <c r="D3354" s="184"/>
    </row>
    <row r="3355" spans="4:4">
      <c r="D3355" s="184"/>
    </row>
    <row r="3356" spans="4:4">
      <c r="D3356" s="184"/>
    </row>
    <row r="3357" spans="4:4">
      <c r="D3357" s="184"/>
    </row>
    <row r="3358" spans="4:4">
      <c r="D3358" s="184"/>
    </row>
    <row r="3359" spans="4:4">
      <c r="D3359" s="184"/>
    </row>
    <row r="3360" spans="4:4">
      <c r="D3360" s="184"/>
    </row>
    <row r="3361" spans="4:4">
      <c r="D3361" s="184"/>
    </row>
    <row r="3362" spans="4:4">
      <c r="D3362" s="184"/>
    </row>
    <row r="3363" spans="4:4">
      <c r="D3363" s="184"/>
    </row>
    <row r="3364" spans="4:4">
      <c r="D3364" s="184"/>
    </row>
    <row r="3365" spans="4:4">
      <c r="D3365" s="184"/>
    </row>
    <row r="3366" spans="4:4">
      <c r="D3366" s="184"/>
    </row>
    <row r="3367" spans="4:4">
      <c r="D3367" s="184"/>
    </row>
    <row r="3368" spans="4:4">
      <c r="D3368" s="184"/>
    </row>
    <row r="3369" spans="4:4">
      <c r="D3369" s="184"/>
    </row>
    <row r="3370" spans="4:4">
      <c r="D3370" s="184"/>
    </row>
    <row r="3371" spans="4:4">
      <c r="D3371" s="184"/>
    </row>
    <row r="3372" spans="4:4">
      <c r="D3372" s="184"/>
    </row>
    <row r="3373" spans="4:4">
      <c r="D3373" s="184"/>
    </row>
    <row r="3374" spans="4:4">
      <c r="D3374" s="184"/>
    </row>
    <row r="3375" spans="4:4">
      <c r="D3375" s="184"/>
    </row>
    <row r="3376" spans="4:4">
      <c r="D3376" s="184"/>
    </row>
    <row r="3377" spans="4:4">
      <c r="D3377" s="184"/>
    </row>
    <row r="3378" spans="4:4">
      <c r="D3378" s="184"/>
    </row>
    <row r="3379" spans="4:4">
      <c r="D3379" s="184"/>
    </row>
    <row r="3380" spans="4:4">
      <c r="D3380" s="184"/>
    </row>
    <row r="3381" spans="4:4">
      <c r="D3381" s="184"/>
    </row>
    <row r="3382" spans="4:4">
      <c r="D3382" s="184"/>
    </row>
    <row r="3383" spans="4:4">
      <c r="D3383" s="184"/>
    </row>
    <row r="3384" spans="4:4">
      <c r="D3384" s="184"/>
    </row>
    <row r="3385" spans="4:4">
      <c r="D3385" s="184"/>
    </row>
    <row r="3386" spans="4:4">
      <c r="D3386" s="184"/>
    </row>
    <row r="3387" spans="4:4">
      <c r="D3387" s="184"/>
    </row>
    <row r="3388" spans="4:4">
      <c r="D3388" s="184"/>
    </row>
    <row r="3389" spans="4:4">
      <c r="D3389" s="184"/>
    </row>
    <row r="3390" spans="4:4">
      <c r="D3390" s="184"/>
    </row>
    <row r="3391" spans="4:4">
      <c r="D3391" s="184"/>
    </row>
    <row r="3392" spans="4:4">
      <c r="D3392" s="184"/>
    </row>
    <row r="3393" spans="4:4">
      <c r="D3393" s="184"/>
    </row>
    <row r="3394" spans="4:4">
      <c r="D3394" s="184"/>
    </row>
    <row r="3395" spans="4:4">
      <c r="D3395" s="184"/>
    </row>
    <row r="3396" spans="4:4">
      <c r="D3396" s="184"/>
    </row>
    <row r="3397" spans="4:4">
      <c r="D3397" s="184"/>
    </row>
    <row r="3398" spans="4:4">
      <c r="D3398" s="184"/>
    </row>
    <row r="3399" spans="4:4">
      <c r="D3399" s="184"/>
    </row>
    <row r="3400" spans="4:4">
      <c r="D3400" s="184"/>
    </row>
    <row r="3401" spans="4:4">
      <c r="D3401" s="184"/>
    </row>
    <row r="3402" spans="4:4">
      <c r="D3402" s="184"/>
    </row>
    <row r="3403" spans="4:4">
      <c r="D3403" s="184"/>
    </row>
    <row r="3404" spans="4:4">
      <c r="D3404" s="184"/>
    </row>
    <row r="3405" spans="4:4">
      <c r="D3405" s="184"/>
    </row>
    <row r="3406" spans="4:4">
      <c r="D3406" s="184"/>
    </row>
    <row r="3407" spans="4:4">
      <c r="D3407" s="184"/>
    </row>
    <row r="3408" spans="4:4">
      <c r="D3408" s="184"/>
    </row>
    <row r="3409" spans="4:4">
      <c r="D3409" s="184"/>
    </row>
    <row r="3410" spans="4:4">
      <c r="D3410" s="184"/>
    </row>
    <row r="3411" spans="4:4">
      <c r="D3411" s="184"/>
    </row>
    <row r="3412" spans="4:4">
      <c r="D3412" s="184"/>
    </row>
    <row r="3413" spans="4:4">
      <c r="D3413" s="184"/>
    </row>
    <row r="3414" spans="4:4">
      <c r="D3414" s="184"/>
    </row>
    <row r="3415" spans="4:4">
      <c r="D3415" s="184"/>
    </row>
    <row r="3416" spans="4:4">
      <c r="D3416" s="184"/>
    </row>
    <row r="3417" spans="4:4">
      <c r="D3417" s="184"/>
    </row>
    <row r="3418" spans="4:4">
      <c r="D3418" s="184"/>
    </row>
    <row r="3419" spans="4:4">
      <c r="D3419" s="184"/>
    </row>
    <row r="3420" spans="4:4">
      <c r="D3420" s="184"/>
    </row>
    <row r="3421" spans="4:4">
      <c r="D3421" s="184"/>
    </row>
    <row r="3422" spans="4:4">
      <c r="D3422" s="184"/>
    </row>
    <row r="3423" spans="4:4">
      <c r="D3423" s="184"/>
    </row>
    <row r="3424" spans="4:4">
      <c r="D3424" s="184"/>
    </row>
    <row r="3425" spans="4:4">
      <c r="D3425" s="184"/>
    </row>
    <row r="3426" spans="4:4">
      <c r="D3426" s="184"/>
    </row>
    <row r="3427" spans="4:4">
      <c r="D3427" s="184"/>
    </row>
    <row r="3428" spans="4:4">
      <c r="D3428" s="184"/>
    </row>
    <row r="3429" spans="4:4">
      <c r="D3429" s="184"/>
    </row>
    <row r="3430" spans="4:4">
      <c r="D3430" s="184"/>
    </row>
    <row r="3431" spans="4:4">
      <c r="D3431" s="184"/>
    </row>
    <row r="3432" spans="4:4">
      <c r="D3432" s="184"/>
    </row>
    <row r="3433" spans="4:4">
      <c r="D3433" s="184"/>
    </row>
    <row r="3434" spans="4:4">
      <c r="D3434" s="184"/>
    </row>
    <row r="3435" spans="4:4">
      <c r="D3435" s="184"/>
    </row>
    <row r="3436" spans="4:4">
      <c r="D3436" s="184"/>
    </row>
    <row r="3437" spans="4:4">
      <c r="D3437" s="184"/>
    </row>
    <row r="3438" spans="4:4">
      <c r="D3438" s="184"/>
    </row>
    <row r="3439" spans="4:4">
      <c r="D3439" s="184"/>
    </row>
    <row r="3440" spans="4:4">
      <c r="D3440" s="184"/>
    </row>
    <row r="3441" spans="4:4">
      <c r="D3441" s="184"/>
    </row>
    <row r="3442" spans="4:4">
      <c r="D3442" s="184"/>
    </row>
    <row r="3443" spans="4:4">
      <c r="D3443" s="184"/>
    </row>
    <row r="3444" spans="4:4">
      <c r="D3444" s="184"/>
    </row>
    <row r="3445" spans="4:4">
      <c r="D3445" s="184"/>
    </row>
    <row r="3446" spans="4:4">
      <c r="D3446" s="184"/>
    </row>
    <row r="3447" spans="4:4">
      <c r="D3447" s="184"/>
    </row>
    <row r="3448" spans="4:4">
      <c r="D3448" s="184"/>
    </row>
    <row r="3449" spans="4:4">
      <c r="D3449" s="184"/>
    </row>
    <row r="3450" spans="4:4">
      <c r="D3450" s="184"/>
    </row>
    <row r="3451" spans="4:4">
      <c r="D3451" s="184"/>
    </row>
    <row r="3452" spans="4:4">
      <c r="D3452" s="184"/>
    </row>
    <row r="3453" spans="4:4">
      <c r="D3453" s="184"/>
    </row>
    <row r="3454" spans="4:4">
      <c r="D3454" s="184"/>
    </row>
    <row r="3455" spans="4:4">
      <c r="D3455" s="184"/>
    </row>
    <row r="3456" spans="4:4">
      <c r="D3456" s="184"/>
    </row>
    <row r="3457" spans="4:4">
      <c r="D3457" s="184"/>
    </row>
    <row r="3458" spans="4:4">
      <c r="D3458" s="184"/>
    </row>
    <row r="3459" spans="4:4">
      <c r="D3459" s="184"/>
    </row>
    <row r="3460" spans="4:4">
      <c r="D3460" s="184"/>
    </row>
    <row r="3461" spans="4:4">
      <c r="D3461" s="184"/>
    </row>
    <row r="3462" spans="4:4">
      <c r="D3462" s="184"/>
    </row>
    <row r="3463" spans="4:4">
      <c r="D3463" s="184"/>
    </row>
    <row r="3464" spans="4:4">
      <c r="D3464" s="184"/>
    </row>
    <row r="3465" spans="4:4">
      <c r="D3465" s="184"/>
    </row>
    <row r="3466" spans="4:4">
      <c r="D3466" s="184"/>
    </row>
    <row r="3467" spans="4:4">
      <c r="D3467" s="184"/>
    </row>
    <row r="3468" spans="4:4">
      <c r="D3468" s="184"/>
    </row>
    <row r="3469" spans="4:4">
      <c r="D3469" s="184"/>
    </row>
    <row r="3470" spans="4:4">
      <c r="D3470" s="184"/>
    </row>
    <row r="3471" spans="4:4">
      <c r="D3471" s="184"/>
    </row>
    <row r="3472" spans="4:4">
      <c r="D3472" s="184"/>
    </row>
    <row r="3473" spans="4:4">
      <c r="D3473" s="184"/>
    </row>
    <row r="3474" spans="4:4">
      <c r="D3474" s="184"/>
    </row>
    <row r="3475" spans="4:4">
      <c r="D3475" s="184"/>
    </row>
    <row r="3476" spans="4:4">
      <c r="D3476" s="184"/>
    </row>
    <row r="3477" spans="4:4">
      <c r="D3477" s="184"/>
    </row>
    <row r="3478" spans="4:4">
      <c r="D3478" s="184"/>
    </row>
    <row r="3479" spans="4:4">
      <c r="D3479" s="184"/>
    </row>
    <row r="3480" spans="4:4">
      <c r="D3480" s="184"/>
    </row>
    <row r="3481" spans="4:4">
      <c r="D3481" s="184"/>
    </row>
    <row r="3482" spans="4:4">
      <c r="D3482" s="184"/>
    </row>
    <row r="3483" spans="4:4">
      <c r="D3483" s="184"/>
    </row>
    <row r="3484" spans="4:4">
      <c r="D3484" s="184"/>
    </row>
    <row r="3485" spans="4:4">
      <c r="D3485" s="184"/>
    </row>
    <row r="3486" spans="4:4">
      <c r="D3486" s="184"/>
    </row>
    <row r="3487" spans="4:4">
      <c r="D3487" s="184"/>
    </row>
    <row r="3488" spans="4:4">
      <c r="D3488" s="184"/>
    </row>
    <row r="3489" spans="4:4">
      <c r="D3489" s="184"/>
    </row>
    <row r="3490" spans="4:4">
      <c r="D3490" s="184"/>
    </row>
    <row r="3491" spans="4:4">
      <c r="D3491" s="184"/>
    </row>
    <row r="3492" spans="4:4">
      <c r="D3492" s="184"/>
    </row>
    <row r="3493" spans="4:4">
      <c r="D3493" s="184"/>
    </row>
    <row r="3494" spans="4:4">
      <c r="D3494" s="184"/>
    </row>
    <row r="3495" spans="4:4">
      <c r="D3495" s="184"/>
    </row>
    <row r="3496" spans="4:4">
      <c r="D3496" s="184"/>
    </row>
    <row r="3497" spans="4:4">
      <c r="D3497" s="184"/>
    </row>
    <row r="3498" spans="4:4">
      <c r="D3498" s="184"/>
    </row>
    <row r="3499" spans="4:4">
      <c r="D3499" s="184"/>
    </row>
    <row r="3500" spans="4:4">
      <c r="D3500" s="184"/>
    </row>
    <row r="3501" spans="4:4">
      <c r="D3501" s="184"/>
    </row>
    <row r="3502" spans="4:4">
      <c r="D3502" s="184"/>
    </row>
    <row r="3503" spans="4:4">
      <c r="D3503" s="184"/>
    </row>
    <row r="3504" spans="4:4">
      <c r="D3504" s="184"/>
    </row>
    <row r="3505" spans="4:4">
      <c r="D3505" s="184"/>
    </row>
    <row r="3506" spans="4:4">
      <c r="D3506" s="184"/>
    </row>
    <row r="3507" spans="4:4">
      <c r="D3507" s="184"/>
    </row>
    <row r="3508" spans="4:4">
      <c r="D3508" s="184"/>
    </row>
    <row r="3509" spans="4:4">
      <c r="D3509" s="184"/>
    </row>
    <row r="3510" spans="4:4">
      <c r="D3510" s="184"/>
    </row>
    <row r="3511" spans="4:4">
      <c r="D3511" s="184"/>
    </row>
    <row r="3512" spans="4:4">
      <c r="D3512" s="184"/>
    </row>
    <row r="3513" spans="4:4">
      <c r="D3513" s="184"/>
    </row>
    <row r="3514" spans="4:4">
      <c r="D3514" s="184"/>
    </row>
    <row r="3515" spans="4:4">
      <c r="D3515" s="184"/>
    </row>
    <row r="3516" spans="4:4">
      <c r="D3516" s="184"/>
    </row>
    <row r="3517" spans="4:4">
      <c r="D3517" s="184"/>
    </row>
    <row r="3518" spans="4:4">
      <c r="D3518" s="184"/>
    </row>
    <row r="3519" spans="4:4">
      <c r="D3519" s="184"/>
    </row>
    <row r="3520" spans="4:4">
      <c r="D3520" s="184"/>
    </row>
    <row r="3521" spans="4:4">
      <c r="D3521" s="184"/>
    </row>
    <row r="3522" spans="4:4">
      <c r="D3522" s="184"/>
    </row>
    <row r="3523" spans="4:4">
      <c r="D3523" s="184"/>
    </row>
    <row r="3524" spans="4:4">
      <c r="D3524" s="184"/>
    </row>
    <row r="3525" spans="4:4">
      <c r="D3525" s="184"/>
    </row>
    <row r="3526" spans="4:4">
      <c r="D3526" s="184"/>
    </row>
    <row r="3527" spans="4:4">
      <c r="D3527" s="184"/>
    </row>
    <row r="3528" spans="4:4">
      <c r="D3528" s="184"/>
    </row>
    <row r="3529" spans="4:4">
      <c r="D3529" s="184"/>
    </row>
    <row r="3530" spans="4:4">
      <c r="D3530" s="184"/>
    </row>
    <row r="3531" spans="4:4">
      <c r="D3531" s="184"/>
    </row>
    <row r="3532" spans="4:4">
      <c r="D3532" s="184"/>
    </row>
    <row r="3533" spans="4:4">
      <c r="D3533" s="184"/>
    </row>
    <row r="3534" spans="4:4">
      <c r="D3534" s="184"/>
    </row>
    <row r="3535" spans="4:4">
      <c r="D3535" s="184"/>
    </row>
    <row r="3536" spans="4:4">
      <c r="D3536" s="184"/>
    </row>
    <row r="3537" spans="4:4">
      <c r="D3537" s="184"/>
    </row>
    <row r="3538" spans="4:4">
      <c r="D3538" s="184"/>
    </row>
    <row r="3539" spans="4:4">
      <c r="D3539" s="184"/>
    </row>
    <row r="3540" spans="4:4">
      <c r="D3540" s="184"/>
    </row>
    <row r="3541" spans="4:4">
      <c r="D3541" s="184"/>
    </row>
    <row r="3542" spans="4:4">
      <c r="D3542" s="184"/>
    </row>
    <row r="3543" spans="4:4">
      <c r="D3543" s="184"/>
    </row>
    <row r="3544" spans="4:4">
      <c r="D3544" s="184"/>
    </row>
    <row r="3545" spans="4:4">
      <c r="D3545" s="184"/>
    </row>
    <row r="3546" spans="4:4">
      <c r="D3546" s="184"/>
    </row>
    <row r="3547" spans="4:4">
      <c r="D3547" s="184"/>
    </row>
    <row r="3548" spans="4:4">
      <c r="D3548" s="184"/>
    </row>
    <row r="3549" spans="4:4">
      <c r="D3549" s="184"/>
    </row>
    <row r="3550" spans="4:4">
      <c r="D3550" s="184"/>
    </row>
    <row r="3551" spans="4:4">
      <c r="D3551" s="184"/>
    </row>
    <row r="3552" spans="4:4">
      <c r="D3552" s="184"/>
    </row>
    <row r="3553" spans="4:4">
      <c r="D3553" s="184"/>
    </row>
    <row r="3554" spans="4:4">
      <c r="D3554" s="184"/>
    </row>
    <row r="3555" spans="4:4">
      <c r="D3555" s="184"/>
    </row>
    <row r="3556" spans="4:4">
      <c r="D3556" s="184"/>
    </row>
    <row r="3557" spans="4:4">
      <c r="D3557" s="184"/>
    </row>
    <row r="3558" spans="4:4">
      <c r="D3558" s="184"/>
    </row>
    <row r="3559" spans="4:4">
      <c r="D3559" s="184"/>
    </row>
    <row r="3560" spans="4:4">
      <c r="D3560" s="184"/>
    </row>
    <row r="3561" spans="4:4">
      <c r="D3561" s="184"/>
    </row>
    <row r="3562" spans="4:4">
      <c r="D3562" s="184"/>
    </row>
    <row r="3563" spans="4:4">
      <c r="D3563" s="184"/>
    </row>
    <row r="3564" spans="4:4">
      <c r="D3564" s="184"/>
    </row>
    <row r="3565" spans="4:4">
      <c r="D3565" s="184"/>
    </row>
    <row r="3566" spans="4:4">
      <c r="D3566" s="184"/>
    </row>
    <row r="3567" spans="4:4">
      <c r="D3567" s="184"/>
    </row>
    <row r="3568" spans="4:4">
      <c r="D3568" s="184"/>
    </row>
    <row r="3569" spans="4:4">
      <c r="D3569" s="184"/>
    </row>
    <row r="3570" spans="4:4">
      <c r="D3570" s="184"/>
    </row>
    <row r="3571" spans="4:4">
      <c r="D3571" s="184"/>
    </row>
    <row r="3572" spans="4:4">
      <c r="D3572" s="184"/>
    </row>
    <row r="3573" spans="4:4">
      <c r="D3573" s="184"/>
    </row>
    <row r="3574" spans="4:4">
      <c r="D3574" s="184"/>
    </row>
    <row r="3575" spans="4:4">
      <c r="D3575" s="184"/>
    </row>
    <row r="3576" spans="4:4">
      <c r="D3576" s="184"/>
    </row>
    <row r="3577" spans="4:4">
      <c r="D3577" s="184"/>
    </row>
    <row r="3578" spans="4:4">
      <c r="D3578" s="184"/>
    </row>
    <row r="3579" spans="4:4">
      <c r="D3579" s="184"/>
    </row>
    <row r="3580" spans="4:4">
      <c r="D3580" s="184"/>
    </row>
    <row r="3581" spans="4:4">
      <c r="D3581" s="184"/>
    </row>
    <row r="3582" spans="4:4">
      <c r="D3582" s="184"/>
    </row>
    <row r="3583" spans="4:4">
      <c r="D3583" s="184"/>
    </row>
    <row r="3584" spans="4:4">
      <c r="D3584" s="184"/>
    </row>
    <row r="3585" spans="4:4">
      <c r="D3585" s="184"/>
    </row>
    <row r="3586" spans="4:4">
      <c r="D3586" s="184"/>
    </row>
    <row r="3587" spans="4:4">
      <c r="D3587" s="184"/>
    </row>
    <row r="3588" spans="4:4">
      <c r="D3588" s="184"/>
    </row>
    <row r="3589" spans="4:4">
      <c r="D3589" s="184"/>
    </row>
    <row r="3590" spans="4:4">
      <c r="D3590" s="184"/>
    </row>
    <row r="3591" spans="4:4">
      <c r="D3591" s="184"/>
    </row>
    <row r="3592" spans="4:4">
      <c r="D3592" s="184"/>
    </row>
    <row r="3593" spans="4:4">
      <c r="D3593" s="184"/>
    </row>
    <row r="3594" spans="4:4">
      <c r="D3594" s="184"/>
    </row>
    <row r="3595" spans="4:4">
      <c r="D3595" s="184"/>
    </row>
    <row r="3596" spans="4:4">
      <c r="D3596" s="184"/>
    </row>
    <row r="3597" spans="4:4">
      <c r="D3597" s="184"/>
    </row>
    <row r="3598" spans="4:4">
      <c r="D3598" s="184"/>
    </row>
    <row r="3599" spans="4:4">
      <c r="D3599" s="184"/>
    </row>
    <row r="3600" spans="4:4">
      <c r="D3600" s="184"/>
    </row>
    <row r="3601" spans="4:4">
      <c r="D3601" s="184"/>
    </row>
    <row r="3602" spans="4:4">
      <c r="D3602" s="184"/>
    </row>
    <row r="3603" spans="4:4">
      <c r="D3603" s="184"/>
    </row>
    <row r="3604" spans="4:4">
      <c r="D3604" s="184"/>
    </row>
    <row r="3605" spans="4:4">
      <c r="D3605" s="184"/>
    </row>
    <row r="3606" spans="4:4">
      <c r="D3606" s="184"/>
    </row>
    <row r="3607" spans="4:4">
      <c r="D3607" s="184"/>
    </row>
    <row r="3608" spans="4:4">
      <c r="D3608" s="184"/>
    </row>
    <row r="3609" spans="4:4">
      <c r="D3609" s="184"/>
    </row>
    <row r="3610" spans="4:4">
      <c r="D3610" s="184"/>
    </row>
    <row r="3611" spans="4:4">
      <c r="D3611" s="184"/>
    </row>
    <row r="3612" spans="4:4">
      <c r="D3612" s="184"/>
    </row>
    <row r="3613" spans="4:4">
      <c r="D3613" s="184"/>
    </row>
    <row r="3614" spans="4:4">
      <c r="D3614" s="184"/>
    </row>
    <row r="3615" spans="4:4">
      <c r="D3615" s="184"/>
    </row>
    <row r="3616" spans="4:4">
      <c r="D3616" s="184"/>
    </row>
    <row r="3617" spans="4:4">
      <c r="D3617" s="184"/>
    </row>
    <row r="3618" spans="4:4">
      <c r="D3618" s="184"/>
    </row>
    <row r="3619" spans="4:4">
      <c r="D3619" s="184"/>
    </row>
    <row r="3620" spans="4:4">
      <c r="D3620" s="184"/>
    </row>
    <row r="3621" spans="4:4">
      <c r="D3621" s="184"/>
    </row>
    <row r="3622" spans="4:4">
      <c r="D3622" s="184"/>
    </row>
    <row r="3623" spans="4:4">
      <c r="D3623" s="184"/>
    </row>
    <row r="3624" spans="4:4">
      <c r="D3624" s="184"/>
    </row>
    <row r="3625" spans="4:4">
      <c r="D3625" s="184"/>
    </row>
    <row r="3626" spans="4:4">
      <c r="D3626" s="184"/>
    </row>
    <row r="3627" spans="4:4">
      <c r="D3627" s="184"/>
    </row>
    <row r="3628" spans="4:4">
      <c r="D3628" s="184"/>
    </row>
    <row r="3629" spans="4:4">
      <c r="D3629" s="184"/>
    </row>
    <row r="3630" spans="4:4">
      <c r="D3630" s="184"/>
    </row>
    <row r="3631" spans="4:4">
      <c r="D3631" s="184"/>
    </row>
    <row r="3632" spans="4:4">
      <c r="D3632" s="184"/>
    </row>
    <row r="3633" spans="4:4">
      <c r="D3633" s="184"/>
    </row>
    <row r="3634" spans="4:4">
      <c r="D3634" s="184"/>
    </row>
    <row r="3635" spans="4:4">
      <c r="D3635" s="184"/>
    </row>
    <row r="3636" spans="4:4">
      <c r="D3636" s="184"/>
    </row>
    <row r="3637" spans="4:4">
      <c r="D3637" s="184"/>
    </row>
    <row r="3638" spans="4:4">
      <c r="D3638" s="184"/>
    </row>
    <row r="3639" spans="4:4">
      <c r="D3639" s="184"/>
    </row>
    <row r="3640" spans="4:4">
      <c r="D3640" s="184"/>
    </row>
    <row r="3641" spans="4:4">
      <c r="D3641" s="184"/>
    </row>
    <row r="3642" spans="4:4">
      <c r="D3642" s="184"/>
    </row>
    <row r="3643" spans="4:4">
      <c r="D3643" s="184"/>
    </row>
    <row r="3644" spans="4:4">
      <c r="D3644" s="184"/>
    </row>
    <row r="3645" spans="4:4">
      <c r="D3645" s="184"/>
    </row>
    <row r="3646" spans="4:4">
      <c r="D3646" s="184"/>
    </row>
    <row r="3647" spans="4:4">
      <c r="D3647" s="184"/>
    </row>
    <row r="3648" spans="4:4">
      <c r="D3648" s="184"/>
    </row>
    <row r="3649" spans="4:4">
      <c r="D3649" s="184"/>
    </row>
    <row r="3650" spans="4:4">
      <c r="D3650" s="184"/>
    </row>
    <row r="3651" spans="4:4">
      <c r="D3651" s="184"/>
    </row>
    <row r="3652" spans="4:4">
      <c r="D3652" s="184"/>
    </row>
    <row r="3653" spans="4:4">
      <c r="D3653" s="184"/>
    </row>
    <row r="3654" spans="4:4">
      <c r="D3654" s="184"/>
    </row>
    <row r="3655" spans="4:4">
      <c r="D3655" s="184"/>
    </row>
    <row r="3656" spans="4:4">
      <c r="D3656" s="184"/>
    </row>
    <row r="3657" spans="4:4">
      <c r="D3657" s="184"/>
    </row>
    <row r="3658" spans="4:4">
      <c r="D3658" s="184"/>
    </row>
    <row r="3659" spans="4:4">
      <c r="D3659" s="184"/>
    </row>
    <row r="3660" spans="4:4">
      <c r="D3660" s="184"/>
    </row>
    <row r="3661" spans="4:4">
      <c r="D3661" s="184"/>
    </row>
    <row r="3662" spans="4:4">
      <c r="D3662" s="184"/>
    </row>
    <row r="3663" spans="4:4">
      <c r="D3663" s="184"/>
    </row>
    <row r="3664" spans="4:4">
      <c r="D3664" s="184"/>
    </row>
    <row r="3665" spans="4:4">
      <c r="D3665" s="184"/>
    </row>
    <row r="3666" spans="4:4">
      <c r="D3666" s="184"/>
    </row>
    <row r="3667" spans="4:4">
      <c r="D3667" s="184"/>
    </row>
    <row r="3668" spans="4:4">
      <c r="D3668" s="184"/>
    </row>
    <row r="3669" spans="4:4">
      <c r="D3669" s="184"/>
    </row>
    <row r="3670" spans="4:4">
      <c r="D3670" s="184"/>
    </row>
    <row r="3671" spans="4:4">
      <c r="D3671" s="184"/>
    </row>
    <row r="3672" spans="4:4">
      <c r="D3672" s="184"/>
    </row>
    <row r="3673" spans="4:4">
      <c r="D3673" s="184"/>
    </row>
    <row r="3674" spans="4:4">
      <c r="D3674" s="184"/>
    </row>
    <row r="3675" spans="4:4">
      <c r="D3675" s="184"/>
    </row>
    <row r="3676" spans="4:4">
      <c r="D3676" s="184"/>
    </row>
    <row r="3677" spans="4:4">
      <c r="D3677" s="184"/>
    </row>
    <row r="3678" spans="4:4">
      <c r="D3678" s="184"/>
    </row>
    <row r="3679" spans="4:4">
      <c r="D3679" s="184"/>
    </row>
    <row r="3680" spans="4:4">
      <c r="D3680" s="184"/>
    </row>
    <row r="3681" spans="4:4">
      <c r="D3681" s="184"/>
    </row>
    <row r="3682" spans="4:4">
      <c r="D3682" s="184"/>
    </row>
    <row r="3683" spans="4:4">
      <c r="D3683" s="184"/>
    </row>
    <row r="3684" spans="4:4">
      <c r="D3684" s="184"/>
    </row>
    <row r="3685" spans="4:4">
      <c r="D3685" s="184"/>
    </row>
    <row r="3686" spans="4:4">
      <c r="D3686" s="184"/>
    </row>
    <row r="3687" spans="4:4">
      <c r="D3687" s="184"/>
    </row>
    <row r="3688" spans="4:4">
      <c r="D3688" s="184"/>
    </row>
    <row r="3689" spans="4:4">
      <c r="D3689" s="184"/>
    </row>
    <row r="3690" spans="4:4">
      <c r="D3690" s="184"/>
    </row>
    <row r="3691" spans="4:4">
      <c r="D3691" s="184"/>
    </row>
    <row r="3692" spans="4:4">
      <c r="D3692" s="184"/>
    </row>
    <row r="3693" spans="4:4">
      <c r="D3693" s="184"/>
    </row>
    <row r="3694" spans="4:4">
      <c r="D3694" s="184"/>
    </row>
    <row r="3695" spans="4:4">
      <c r="D3695" s="184"/>
    </row>
    <row r="3696" spans="4:4">
      <c r="D3696" s="184"/>
    </row>
    <row r="3697" spans="4:4">
      <c r="D3697" s="184"/>
    </row>
    <row r="3698" spans="4:4">
      <c r="D3698" s="184"/>
    </row>
    <row r="3699" spans="4:4">
      <c r="D3699" s="184"/>
    </row>
    <row r="3700" spans="4:4">
      <c r="D3700" s="184"/>
    </row>
    <row r="3701" spans="4:4">
      <c r="D3701" s="184"/>
    </row>
    <row r="3702" spans="4:4">
      <c r="D3702" s="184"/>
    </row>
    <row r="3703" spans="4:4">
      <c r="D3703" s="184"/>
    </row>
    <row r="3704" spans="4:4">
      <c r="D3704" s="184"/>
    </row>
    <row r="3705" spans="4:4">
      <c r="D3705" s="184"/>
    </row>
    <row r="3706" spans="4:4">
      <c r="D3706" s="184"/>
    </row>
    <row r="3707" spans="4:4">
      <c r="D3707" s="184"/>
    </row>
    <row r="3708" spans="4:4">
      <c r="D3708" s="184"/>
    </row>
    <row r="3709" spans="4:4">
      <c r="D3709" s="184"/>
    </row>
    <row r="3710" spans="4:4">
      <c r="D3710" s="184"/>
    </row>
    <row r="3711" spans="4:4">
      <c r="D3711" s="184"/>
    </row>
    <row r="3712" spans="4:4">
      <c r="D3712" s="184"/>
    </row>
    <row r="3713" spans="4:4">
      <c r="D3713" s="184"/>
    </row>
    <row r="3714" spans="4:4">
      <c r="D3714" s="184"/>
    </row>
    <row r="3715" spans="4:4">
      <c r="D3715" s="184"/>
    </row>
    <row r="3716" spans="4:4">
      <c r="D3716" s="184"/>
    </row>
    <row r="3717" spans="4:4">
      <c r="D3717" s="184"/>
    </row>
    <row r="3718" spans="4:4">
      <c r="D3718" s="184"/>
    </row>
    <row r="3719" spans="4:4">
      <c r="D3719" s="184"/>
    </row>
    <row r="3720" spans="4:4">
      <c r="D3720" s="184"/>
    </row>
    <row r="3721" spans="4:4">
      <c r="D3721" s="184"/>
    </row>
    <row r="3722" spans="4:4">
      <c r="D3722" s="184"/>
    </row>
    <row r="3723" spans="4:4">
      <c r="D3723" s="184"/>
    </row>
    <row r="3724" spans="4:4">
      <c r="D3724" s="184"/>
    </row>
    <row r="3725" spans="4:4">
      <c r="D3725" s="184"/>
    </row>
    <row r="3726" spans="4:4">
      <c r="D3726" s="184"/>
    </row>
    <row r="3727" spans="4:4">
      <c r="D3727" s="184"/>
    </row>
    <row r="3728" spans="4:4">
      <c r="D3728" s="184"/>
    </row>
    <row r="3729" spans="4:4">
      <c r="D3729" s="184"/>
    </row>
    <row r="3730" spans="4:4">
      <c r="D3730" s="184"/>
    </row>
    <row r="3731" spans="4:4">
      <c r="D3731" s="184"/>
    </row>
    <row r="3732" spans="4:4">
      <c r="D3732" s="184"/>
    </row>
    <row r="3733" spans="4:4">
      <c r="D3733" s="184"/>
    </row>
    <row r="3734" spans="4:4">
      <c r="D3734" s="184"/>
    </row>
    <row r="3735" spans="4:4">
      <c r="D3735" s="184"/>
    </row>
    <row r="3736" spans="4:4">
      <c r="D3736" s="184"/>
    </row>
    <row r="3737" spans="4:4">
      <c r="D3737" s="184"/>
    </row>
    <row r="3738" spans="4:4">
      <c r="D3738" s="184"/>
    </row>
    <row r="3739" spans="4:4">
      <c r="D3739" s="184"/>
    </row>
    <row r="3740" spans="4:4">
      <c r="D3740" s="184"/>
    </row>
    <row r="3741" spans="4:4">
      <c r="D3741" s="184"/>
    </row>
    <row r="3742" spans="4:4">
      <c r="D3742" s="184"/>
    </row>
    <row r="3743" spans="4:4">
      <c r="D3743" s="184"/>
    </row>
    <row r="3744" spans="4:4">
      <c r="D3744" s="184"/>
    </row>
    <row r="3745" spans="4:4">
      <c r="D3745" s="184"/>
    </row>
    <row r="3746" spans="4:4">
      <c r="D3746" s="184"/>
    </row>
    <row r="3747" spans="4:4">
      <c r="D3747" s="184"/>
    </row>
    <row r="3748" spans="4:4">
      <c r="D3748" s="184"/>
    </row>
    <row r="3749" spans="4:4">
      <c r="D3749" s="184"/>
    </row>
    <row r="3750" spans="4:4">
      <c r="D3750" s="184"/>
    </row>
    <row r="3751" spans="4:4">
      <c r="D3751" s="184"/>
    </row>
    <row r="3752" spans="4:4">
      <c r="D3752" s="184"/>
    </row>
    <row r="3753" spans="4:4">
      <c r="D3753" s="184"/>
    </row>
    <row r="3754" spans="4:4">
      <c r="D3754" s="184"/>
    </row>
    <row r="3755" spans="4:4">
      <c r="D3755" s="184"/>
    </row>
    <row r="3756" spans="4:4">
      <c r="D3756" s="184"/>
    </row>
    <row r="3757" spans="4:4">
      <c r="D3757" s="184"/>
    </row>
    <row r="3758" spans="4:4">
      <c r="D3758" s="184"/>
    </row>
    <row r="3759" spans="4:4">
      <c r="D3759" s="184"/>
    </row>
    <row r="3760" spans="4:4">
      <c r="D3760" s="184"/>
    </row>
    <row r="3761" spans="4:4">
      <c r="D3761" s="184"/>
    </row>
    <row r="3762" spans="4:4">
      <c r="D3762" s="184"/>
    </row>
    <row r="3763" spans="4:4">
      <c r="D3763" s="184"/>
    </row>
    <row r="3764" spans="4:4">
      <c r="D3764" s="184"/>
    </row>
    <row r="3765" spans="4:4">
      <c r="D3765" s="184"/>
    </row>
    <row r="3766" spans="4:4">
      <c r="D3766" s="184"/>
    </row>
    <row r="3767" spans="4:4">
      <c r="D3767" s="184"/>
    </row>
    <row r="3768" spans="4:4">
      <c r="D3768" s="184"/>
    </row>
    <row r="3769" spans="4:4">
      <c r="D3769" s="184"/>
    </row>
    <row r="3770" spans="4:4">
      <c r="D3770" s="184"/>
    </row>
    <row r="3771" spans="4:4">
      <c r="D3771" s="184"/>
    </row>
    <row r="3772" spans="4:4">
      <c r="D3772" s="184"/>
    </row>
    <row r="3773" spans="4:4">
      <c r="D3773" s="184"/>
    </row>
    <row r="3774" spans="4:4">
      <c r="D3774" s="184"/>
    </row>
    <row r="3775" spans="4:4">
      <c r="D3775" s="184"/>
    </row>
    <row r="3776" spans="4:4">
      <c r="D3776" s="184"/>
    </row>
    <row r="3777" spans="4:4">
      <c r="D3777" s="184"/>
    </row>
    <row r="3778" spans="4:4">
      <c r="D3778" s="184"/>
    </row>
    <row r="3779" spans="4:4">
      <c r="D3779" s="184"/>
    </row>
    <row r="3780" spans="4:4">
      <c r="D3780" s="184"/>
    </row>
    <row r="3781" spans="4:4">
      <c r="D3781" s="184"/>
    </row>
    <row r="3782" spans="4:4">
      <c r="D3782" s="184"/>
    </row>
    <row r="3783" spans="4:4">
      <c r="D3783" s="184"/>
    </row>
    <row r="3784" spans="4:4">
      <c r="D3784" s="184"/>
    </row>
    <row r="3785" spans="4:4">
      <c r="D3785" s="184"/>
    </row>
    <row r="3786" spans="4:4">
      <c r="D3786" s="184"/>
    </row>
    <row r="3787" spans="4:4">
      <c r="D3787" s="184"/>
    </row>
    <row r="3788" spans="4:4">
      <c r="D3788" s="184"/>
    </row>
    <row r="3789" spans="4:4">
      <c r="D3789" s="184"/>
    </row>
    <row r="3790" spans="4:4">
      <c r="D3790" s="184"/>
    </row>
    <row r="3791" spans="4:4">
      <c r="D3791" s="184"/>
    </row>
    <row r="3792" spans="4:4">
      <c r="D3792" s="184"/>
    </row>
    <row r="3793" spans="4:4">
      <c r="D3793" s="184"/>
    </row>
    <row r="3794" spans="4:4">
      <c r="D3794" s="184"/>
    </row>
    <row r="3795" spans="4:4">
      <c r="D3795" s="184"/>
    </row>
    <row r="3796" spans="4:4">
      <c r="D3796" s="184"/>
    </row>
    <row r="3797" spans="4:4">
      <c r="D3797" s="184"/>
    </row>
    <row r="3798" spans="4:4">
      <c r="D3798" s="184"/>
    </row>
    <row r="3799" spans="4:4">
      <c r="D3799" s="184"/>
    </row>
    <row r="3800" spans="4:4">
      <c r="D3800" s="184"/>
    </row>
    <row r="3801" spans="4:4">
      <c r="D3801" s="184"/>
    </row>
    <row r="3802" spans="4:4">
      <c r="D3802" s="184"/>
    </row>
    <row r="3803" spans="4:4">
      <c r="D3803" s="184"/>
    </row>
    <row r="3804" spans="4:4">
      <c r="D3804" s="184"/>
    </row>
    <row r="3805" spans="4:4">
      <c r="D3805" s="184"/>
    </row>
    <row r="3806" spans="4:4">
      <c r="D3806" s="184"/>
    </row>
    <row r="3807" spans="4:4">
      <c r="D3807" s="184"/>
    </row>
    <row r="3808" spans="4:4">
      <c r="D3808" s="184"/>
    </row>
    <row r="3809" spans="4:4">
      <c r="D3809" s="184"/>
    </row>
    <row r="3810" spans="4:4">
      <c r="D3810" s="184"/>
    </row>
    <row r="3811" spans="4:4">
      <c r="D3811" s="184"/>
    </row>
    <row r="3812" spans="4:4">
      <c r="D3812" s="184"/>
    </row>
    <row r="3813" spans="4:4">
      <c r="D3813" s="184"/>
    </row>
    <row r="3814" spans="4:4">
      <c r="D3814" s="184"/>
    </row>
    <row r="3815" spans="4:4">
      <c r="D3815" s="184"/>
    </row>
    <row r="3816" spans="4:4">
      <c r="D3816" s="184"/>
    </row>
    <row r="3817" spans="4:4">
      <c r="D3817" s="184"/>
    </row>
    <row r="3818" spans="4:4">
      <c r="D3818" s="184"/>
    </row>
    <row r="3819" spans="4:4">
      <c r="D3819" s="184"/>
    </row>
    <row r="3820" spans="4:4">
      <c r="D3820" s="184"/>
    </row>
    <row r="3821" spans="4:4">
      <c r="D3821" s="184"/>
    </row>
    <row r="3822" spans="4:4">
      <c r="D3822" s="184"/>
    </row>
    <row r="3823" spans="4:4">
      <c r="D3823" s="184"/>
    </row>
    <row r="3824" spans="4:4">
      <c r="D3824" s="184"/>
    </row>
    <row r="3825" spans="4:4">
      <c r="D3825" s="184"/>
    </row>
    <row r="3826" spans="4:4">
      <c r="D3826" s="184"/>
    </row>
    <row r="3827" spans="4:4">
      <c r="D3827" s="184"/>
    </row>
    <row r="3828" spans="4:4">
      <c r="D3828" s="184"/>
    </row>
    <row r="3829" spans="4:4">
      <c r="D3829" s="184"/>
    </row>
    <row r="3830" spans="4:4">
      <c r="D3830" s="184"/>
    </row>
    <row r="3831" spans="4:4">
      <c r="D3831" s="184"/>
    </row>
    <row r="3832" spans="4:4">
      <c r="D3832" s="184"/>
    </row>
    <row r="3833" spans="4:4">
      <c r="D3833" s="184"/>
    </row>
    <row r="3834" spans="4:4">
      <c r="D3834" s="184"/>
    </row>
    <row r="3835" spans="4:4">
      <c r="D3835" s="184"/>
    </row>
    <row r="3836" spans="4:4">
      <c r="D3836" s="184"/>
    </row>
    <row r="3837" spans="4:4">
      <c r="D3837" s="184"/>
    </row>
    <row r="3838" spans="4:4">
      <c r="D3838" s="184"/>
    </row>
    <row r="3839" spans="4:4">
      <c r="D3839" s="184"/>
    </row>
    <row r="3840" spans="4:4">
      <c r="D3840" s="184"/>
    </row>
    <row r="3841" spans="4:4">
      <c r="D3841" s="184"/>
    </row>
    <row r="3842" spans="4:4">
      <c r="D3842" s="184"/>
    </row>
    <row r="3843" spans="4:4">
      <c r="D3843" s="184"/>
    </row>
    <row r="3844" spans="4:4">
      <c r="D3844" s="184"/>
    </row>
    <row r="3845" spans="4:4">
      <c r="D3845" s="184"/>
    </row>
    <row r="3846" spans="4:4">
      <c r="D3846" s="184"/>
    </row>
    <row r="3847" spans="4:4">
      <c r="D3847" s="184"/>
    </row>
    <row r="3848" spans="4:4">
      <c r="D3848" s="184"/>
    </row>
    <row r="3849" spans="4:4">
      <c r="D3849" s="184"/>
    </row>
    <row r="3850" spans="4:4">
      <c r="D3850" s="184"/>
    </row>
    <row r="3851" spans="4:4">
      <c r="D3851" s="184"/>
    </row>
    <row r="3852" spans="4:4">
      <c r="D3852" s="184"/>
    </row>
    <row r="3853" spans="4:4">
      <c r="D3853" s="184"/>
    </row>
    <row r="3854" spans="4:4">
      <c r="D3854" s="184"/>
    </row>
    <row r="3855" spans="4:4">
      <c r="D3855" s="184"/>
    </row>
    <row r="3856" spans="4:4">
      <c r="D3856" s="184"/>
    </row>
    <row r="3857" spans="4:4">
      <c r="D3857" s="184"/>
    </row>
    <row r="3858" spans="4:4">
      <c r="D3858" s="184"/>
    </row>
    <row r="3859" spans="4:4">
      <c r="D3859" s="184"/>
    </row>
    <row r="3860" spans="4:4">
      <c r="D3860" s="184"/>
    </row>
    <row r="3861" spans="4:4">
      <c r="D3861" s="184"/>
    </row>
    <row r="3862" spans="4:4">
      <c r="D3862" s="184"/>
    </row>
    <row r="3863" spans="4:4">
      <c r="D3863" s="184"/>
    </row>
    <row r="3864" spans="4:4">
      <c r="D3864" s="184"/>
    </row>
    <row r="3865" spans="4:4">
      <c r="D3865" s="184"/>
    </row>
    <row r="3866" spans="4:4">
      <c r="D3866" s="184"/>
    </row>
    <row r="3867" spans="4:4">
      <c r="D3867" s="184"/>
    </row>
    <row r="3868" spans="4:4">
      <c r="D3868" s="184"/>
    </row>
    <row r="3869" spans="4:4">
      <c r="D3869" s="184"/>
    </row>
    <row r="3870" spans="4:4">
      <c r="D3870" s="184"/>
    </row>
    <row r="3871" spans="4:4">
      <c r="D3871" s="184"/>
    </row>
    <row r="3872" spans="4:4">
      <c r="D3872" s="184"/>
    </row>
    <row r="3873" spans="4:4">
      <c r="D3873" s="184"/>
    </row>
    <row r="3874" spans="4:4">
      <c r="D3874" s="184"/>
    </row>
    <row r="3875" spans="4:4">
      <c r="D3875" s="184"/>
    </row>
    <row r="3876" spans="4:4">
      <c r="D3876" s="184"/>
    </row>
    <row r="3877" spans="4:4">
      <c r="D3877" s="184"/>
    </row>
    <row r="3878" spans="4:4">
      <c r="D3878" s="184"/>
    </row>
    <row r="3879" spans="4:4">
      <c r="D3879" s="184"/>
    </row>
    <row r="3880" spans="4:4">
      <c r="D3880" s="184"/>
    </row>
    <row r="3881" spans="4:4">
      <c r="D3881" s="184"/>
    </row>
    <row r="3882" spans="4:4">
      <c r="D3882" s="184"/>
    </row>
    <row r="3883" spans="4:4">
      <c r="D3883" s="184"/>
    </row>
    <row r="3884" spans="4:4">
      <c r="D3884" s="184"/>
    </row>
    <row r="3885" spans="4:4">
      <c r="D3885" s="184"/>
    </row>
    <row r="3886" spans="4:4">
      <c r="D3886" s="184"/>
    </row>
    <row r="3887" spans="4:4">
      <c r="D3887" s="184"/>
    </row>
    <row r="3888" spans="4:4">
      <c r="D3888" s="184"/>
    </row>
    <row r="3889" spans="4:4">
      <c r="D3889" s="184"/>
    </row>
    <row r="3890" spans="4:4">
      <c r="D3890" s="184"/>
    </row>
    <row r="3891" spans="4:4">
      <c r="D3891" s="184"/>
    </row>
    <row r="3892" spans="4:4">
      <c r="D3892" s="184"/>
    </row>
    <row r="3893" spans="4:4">
      <c r="D3893" s="184"/>
    </row>
    <row r="3894" spans="4:4">
      <c r="D3894" s="184"/>
    </row>
    <row r="3895" spans="4:4">
      <c r="D3895" s="184"/>
    </row>
    <row r="3896" spans="4:4">
      <c r="D3896" s="184"/>
    </row>
    <row r="3897" spans="4:4">
      <c r="D3897" s="184"/>
    </row>
    <row r="3898" spans="4:4">
      <c r="D3898" s="184"/>
    </row>
    <row r="3899" spans="4:4">
      <c r="D3899" s="184"/>
    </row>
    <row r="3900" spans="4:4">
      <c r="D3900" s="184"/>
    </row>
    <row r="3901" spans="4:4">
      <c r="D3901" s="184"/>
    </row>
    <row r="3902" spans="4:4">
      <c r="D3902" s="184"/>
    </row>
    <row r="3903" spans="4:4">
      <c r="D3903" s="184"/>
    </row>
    <row r="3904" spans="4:4">
      <c r="D3904" s="184"/>
    </row>
    <row r="3905" spans="4:4">
      <c r="D3905" s="184"/>
    </row>
    <row r="3906" spans="4:4">
      <c r="D3906" s="184"/>
    </row>
    <row r="3907" spans="4:4">
      <c r="D3907" s="184"/>
    </row>
    <row r="3908" spans="4:4">
      <c r="D3908" s="184"/>
    </row>
    <row r="3909" spans="4:4">
      <c r="D3909" s="184"/>
    </row>
    <row r="3910" spans="4:4">
      <c r="D3910" s="184"/>
    </row>
    <row r="3911" spans="4:4">
      <c r="D3911" s="184"/>
    </row>
    <row r="3912" spans="4:4">
      <c r="D3912" s="184"/>
    </row>
    <row r="3913" spans="4:4">
      <c r="D3913" s="184"/>
    </row>
    <row r="3914" spans="4:4">
      <c r="D3914" s="184"/>
    </row>
    <row r="3915" spans="4:4">
      <c r="D3915" s="184"/>
    </row>
    <row r="3916" spans="4:4">
      <c r="D3916" s="184"/>
    </row>
    <row r="3917" spans="4:4">
      <c r="D3917" s="184"/>
    </row>
    <row r="3918" spans="4:4">
      <c r="D3918" s="184"/>
    </row>
    <row r="3919" spans="4:4">
      <c r="D3919" s="184"/>
    </row>
    <row r="3920" spans="4:4">
      <c r="D3920" s="184"/>
    </row>
    <row r="3921" spans="4:4">
      <c r="D3921" s="184"/>
    </row>
    <row r="3922" spans="4:4">
      <c r="D3922" s="184"/>
    </row>
    <row r="3923" spans="4:4">
      <c r="D3923" s="184"/>
    </row>
    <row r="3924" spans="4:4">
      <c r="D3924" s="184"/>
    </row>
    <row r="3925" spans="4:4">
      <c r="D3925" s="184"/>
    </row>
    <row r="3926" spans="4:4">
      <c r="D3926" s="184"/>
    </row>
    <row r="3927" spans="4:4">
      <c r="D3927" s="184"/>
    </row>
    <row r="3928" spans="4:4">
      <c r="D3928" s="184"/>
    </row>
    <row r="3929" spans="4:4">
      <c r="D3929" s="184"/>
    </row>
    <row r="3930" spans="4:4">
      <c r="D3930" s="184"/>
    </row>
    <row r="3931" spans="4:4">
      <c r="D3931" s="184"/>
    </row>
    <row r="3932" spans="4:4">
      <c r="D3932" s="184"/>
    </row>
    <row r="3933" spans="4:4">
      <c r="D3933" s="184"/>
    </row>
    <row r="3934" spans="4:4">
      <c r="D3934" s="184"/>
    </row>
    <row r="3935" spans="4:4">
      <c r="D3935" s="184"/>
    </row>
    <row r="3936" spans="4:4">
      <c r="D3936" s="184"/>
    </row>
    <row r="3937" spans="4:4">
      <c r="D3937" s="184"/>
    </row>
    <row r="3938" spans="4:4">
      <c r="D3938" s="184"/>
    </row>
    <row r="3939" spans="4:4">
      <c r="D3939" s="184"/>
    </row>
    <row r="3940" spans="4:4">
      <c r="D3940" s="184"/>
    </row>
    <row r="3941" spans="4:4">
      <c r="D3941" s="184"/>
    </row>
    <row r="3942" spans="4:4">
      <c r="D3942" s="184"/>
    </row>
    <row r="3943" spans="4:4">
      <c r="D3943" s="184"/>
    </row>
    <row r="3944" spans="4:4">
      <c r="D3944" s="184"/>
    </row>
    <row r="3945" spans="4:4">
      <c r="D3945" s="184"/>
    </row>
    <row r="3946" spans="4:4">
      <c r="D3946" s="184"/>
    </row>
    <row r="3947" spans="4:4">
      <c r="D3947" s="184"/>
    </row>
    <row r="3948" spans="4:4">
      <c r="D3948" s="184"/>
    </row>
    <row r="3949" spans="4:4">
      <c r="D3949" s="184"/>
    </row>
    <row r="3950" spans="4:4">
      <c r="D3950" s="184"/>
    </row>
    <row r="3951" spans="4:4">
      <c r="D3951" s="184"/>
    </row>
    <row r="3952" spans="4:4">
      <c r="D3952" s="184"/>
    </row>
    <row r="3953" spans="4:4">
      <c r="D3953" s="184"/>
    </row>
    <row r="3954" spans="4:4">
      <c r="D3954" s="184"/>
    </row>
    <row r="3955" spans="4:4">
      <c r="D3955" s="184"/>
    </row>
    <row r="3956" spans="4:4">
      <c r="D3956" s="184"/>
    </row>
    <row r="3957" spans="4:4">
      <c r="D3957" s="184"/>
    </row>
    <row r="3958" spans="4:4">
      <c r="D3958" s="184"/>
    </row>
    <row r="3959" spans="4:4">
      <c r="D3959" s="184"/>
    </row>
    <row r="3960" spans="4:4">
      <c r="D3960" s="184"/>
    </row>
    <row r="3961" spans="4:4">
      <c r="D3961" s="184"/>
    </row>
    <row r="3962" spans="4:4">
      <c r="D3962" s="184"/>
    </row>
    <row r="3963" spans="4:4">
      <c r="D3963" s="184"/>
    </row>
    <row r="3964" spans="4:4">
      <c r="D3964" s="184"/>
    </row>
    <row r="3965" spans="4:4">
      <c r="D3965" s="184"/>
    </row>
    <row r="3966" spans="4:4">
      <c r="D3966" s="184"/>
    </row>
    <row r="3967" spans="4:4">
      <c r="D3967" s="184"/>
    </row>
    <row r="3968" spans="4:4">
      <c r="D3968" s="184"/>
    </row>
    <row r="3969" spans="4:4">
      <c r="D3969" s="184"/>
    </row>
    <row r="3970" spans="4:4">
      <c r="D3970" s="184"/>
    </row>
    <row r="3971" spans="4:4">
      <c r="D3971" s="184"/>
    </row>
    <row r="3972" spans="4:4">
      <c r="D3972" s="184"/>
    </row>
    <row r="3973" spans="4:4">
      <c r="D3973" s="184"/>
    </row>
    <row r="3974" spans="4:4">
      <c r="D3974" s="184"/>
    </row>
    <row r="3975" spans="4:4">
      <c r="D3975" s="184"/>
    </row>
    <row r="3976" spans="4:4">
      <c r="D3976" s="184"/>
    </row>
    <row r="3977" spans="4:4">
      <c r="D3977" s="184"/>
    </row>
    <row r="3978" spans="4:4">
      <c r="D3978" s="184"/>
    </row>
    <row r="3979" spans="4:4">
      <c r="D3979" s="184"/>
    </row>
    <row r="3980" spans="4:4">
      <c r="D3980" s="184"/>
    </row>
    <row r="3981" spans="4:4">
      <c r="D3981" s="184"/>
    </row>
    <row r="3982" spans="4:4">
      <c r="D3982" s="184"/>
    </row>
    <row r="3983" spans="4:4">
      <c r="D3983" s="184"/>
    </row>
    <row r="3984" spans="4:4">
      <c r="D3984" s="184"/>
    </row>
    <row r="3985" spans="4:4">
      <c r="D3985" s="184"/>
    </row>
    <row r="3986" spans="4:4">
      <c r="D3986" s="184"/>
    </row>
    <row r="3987" spans="4:4">
      <c r="D3987" s="184"/>
    </row>
    <row r="3988" spans="4:4">
      <c r="D3988" s="184"/>
    </row>
    <row r="3989" spans="4:4">
      <c r="D3989" s="184"/>
    </row>
    <row r="3990" spans="4:4">
      <c r="D3990" s="184"/>
    </row>
    <row r="3991" spans="4:4">
      <c r="D3991" s="184"/>
    </row>
    <row r="3992" spans="4:4">
      <c r="D3992" s="184"/>
    </row>
    <row r="3993" spans="4:4">
      <c r="D3993" s="184"/>
    </row>
    <row r="3994" spans="4:4">
      <c r="D3994" s="184"/>
    </row>
    <row r="3995" spans="4:4">
      <c r="D3995" s="184"/>
    </row>
    <row r="3996" spans="4:4">
      <c r="D3996" s="184"/>
    </row>
    <row r="3997" spans="4:4">
      <c r="D3997" s="184"/>
    </row>
    <row r="3998" spans="4:4">
      <c r="D3998" s="184"/>
    </row>
    <row r="3999" spans="4:4">
      <c r="D3999" s="184"/>
    </row>
    <row r="4000" spans="4:4">
      <c r="D4000" s="184"/>
    </row>
    <row r="4001" spans="4:4">
      <c r="D4001" s="184"/>
    </row>
    <row r="4002" spans="4:4">
      <c r="D4002" s="184"/>
    </row>
    <row r="4003" spans="4:4">
      <c r="D4003" s="184"/>
    </row>
    <row r="4004" spans="4:4">
      <c r="D4004" s="184"/>
    </row>
    <row r="4005" spans="4:4">
      <c r="D4005" s="184"/>
    </row>
    <row r="4006" spans="4:4">
      <c r="D4006" s="184"/>
    </row>
    <row r="4007" spans="4:4">
      <c r="D4007" s="184"/>
    </row>
    <row r="4008" spans="4:4">
      <c r="D4008" s="184"/>
    </row>
    <row r="4009" spans="4:4">
      <c r="D4009" s="184"/>
    </row>
    <row r="4010" spans="4:4">
      <c r="D4010" s="184"/>
    </row>
    <row r="4011" spans="4:4">
      <c r="D4011" s="184"/>
    </row>
    <row r="4012" spans="4:4">
      <c r="D4012" s="184"/>
    </row>
    <row r="4013" spans="4:4">
      <c r="D4013" s="184"/>
    </row>
    <row r="4014" spans="4:4">
      <c r="D4014" s="184"/>
    </row>
    <row r="4015" spans="4:4">
      <c r="D4015" s="184"/>
    </row>
    <row r="4016" spans="4:4">
      <c r="D4016" s="184"/>
    </row>
    <row r="4017" spans="4:4">
      <c r="D4017" s="184"/>
    </row>
    <row r="4018" spans="4:4">
      <c r="D4018" s="184"/>
    </row>
    <row r="4019" spans="4:4">
      <c r="D4019" s="184"/>
    </row>
    <row r="4020" spans="4:4">
      <c r="D4020" s="184"/>
    </row>
    <row r="4021" spans="4:4">
      <c r="D4021" s="184"/>
    </row>
    <row r="4022" spans="4:4">
      <c r="D4022" s="184"/>
    </row>
    <row r="4023" spans="4:4">
      <c r="D4023" s="184"/>
    </row>
    <row r="4024" spans="4:4">
      <c r="D4024" s="184"/>
    </row>
    <row r="4025" spans="4:4">
      <c r="D4025" s="184"/>
    </row>
    <row r="4026" spans="4:4">
      <c r="D4026" s="184"/>
    </row>
    <row r="4027" spans="4:4">
      <c r="D4027" s="184"/>
    </row>
    <row r="4028" spans="4:4">
      <c r="D4028" s="184"/>
    </row>
    <row r="4029" spans="4:4">
      <c r="D4029" s="184"/>
    </row>
    <row r="4030" spans="4:4">
      <c r="D4030" s="184"/>
    </row>
    <row r="4031" spans="4:4">
      <c r="D4031" s="184"/>
    </row>
    <row r="4032" spans="4:4">
      <c r="D4032" s="184"/>
    </row>
    <row r="4033" spans="4:4">
      <c r="D4033" s="184"/>
    </row>
    <row r="4034" spans="4:4">
      <c r="D4034" s="184"/>
    </row>
    <row r="4035" spans="4:4">
      <c r="D4035" s="184"/>
    </row>
    <row r="4036" spans="4:4">
      <c r="D4036" s="184"/>
    </row>
    <row r="4037" spans="4:4">
      <c r="D4037" s="184"/>
    </row>
    <row r="4038" spans="4:4">
      <c r="D4038" s="184"/>
    </row>
    <row r="4039" spans="4:4">
      <c r="D4039" s="184"/>
    </row>
    <row r="4040" spans="4:4">
      <c r="D4040" s="184"/>
    </row>
    <row r="4041" spans="4:4">
      <c r="D4041" s="184"/>
    </row>
    <row r="4042" spans="4:4">
      <c r="D4042" s="184"/>
    </row>
    <row r="4043" spans="4:4">
      <c r="D4043" s="184"/>
    </row>
    <row r="4044" spans="4:4">
      <c r="D4044" s="184"/>
    </row>
    <row r="4045" spans="4:4">
      <c r="D4045" s="184"/>
    </row>
    <row r="4046" spans="4:4">
      <c r="D4046" s="184"/>
    </row>
    <row r="4047" spans="4:4">
      <c r="D4047" s="184"/>
    </row>
    <row r="4048" spans="4:4">
      <c r="D4048" s="184"/>
    </row>
    <row r="4049" spans="4:4">
      <c r="D4049" s="184"/>
    </row>
    <row r="4050" spans="4:4">
      <c r="D4050" s="184"/>
    </row>
    <row r="4051" spans="4:4">
      <c r="D4051" s="184"/>
    </row>
    <row r="4052" spans="4:4">
      <c r="D4052" s="184"/>
    </row>
    <row r="4053" spans="4:4">
      <c r="D4053" s="184"/>
    </row>
    <row r="4054" spans="4:4">
      <c r="D4054" s="184"/>
    </row>
    <row r="4055" spans="4:4">
      <c r="D4055" s="184"/>
    </row>
    <row r="4056" spans="4:4">
      <c r="D4056" s="184"/>
    </row>
    <row r="4057" spans="4:4">
      <c r="D4057" s="184"/>
    </row>
    <row r="4058" spans="4:4">
      <c r="D4058" s="184"/>
    </row>
    <row r="4059" spans="4:4">
      <c r="D4059" s="184"/>
    </row>
    <row r="4060" spans="4:4">
      <c r="D4060" s="184"/>
    </row>
    <row r="4061" spans="4:4">
      <c r="D4061" s="184"/>
    </row>
    <row r="4062" spans="4:4">
      <c r="D4062" s="184"/>
    </row>
    <row r="4063" spans="4:4">
      <c r="D4063" s="184"/>
    </row>
    <row r="4064" spans="4:4">
      <c r="D4064" s="184"/>
    </row>
    <row r="4065" spans="4:4">
      <c r="D4065" s="184"/>
    </row>
    <row r="4066" spans="4:4">
      <c r="D4066" s="184"/>
    </row>
    <row r="4067" spans="4:4">
      <c r="D4067" s="184"/>
    </row>
    <row r="4068" spans="4:4">
      <c r="D4068" s="184"/>
    </row>
    <row r="4069" spans="4:4">
      <c r="D4069" s="184"/>
    </row>
    <row r="4070" spans="4:4">
      <c r="D4070" s="184"/>
    </row>
    <row r="4071" spans="4:4">
      <c r="D4071" s="184"/>
    </row>
    <row r="4072" spans="4:4">
      <c r="D4072" s="184"/>
    </row>
    <row r="4073" spans="4:4">
      <c r="D4073" s="184"/>
    </row>
    <row r="4074" spans="4:4">
      <c r="D4074" s="184"/>
    </row>
    <row r="4075" spans="4:4">
      <c r="D4075" s="184"/>
    </row>
    <row r="4076" spans="4:4">
      <c r="D4076" s="184"/>
    </row>
    <row r="4077" spans="4:4">
      <c r="D4077" s="184"/>
    </row>
    <row r="4078" spans="4:4">
      <c r="D4078" s="184"/>
    </row>
    <row r="4079" spans="4:4">
      <c r="D4079" s="184"/>
    </row>
    <row r="4080" spans="4:4">
      <c r="D4080" s="184"/>
    </row>
    <row r="4081" spans="4:4">
      <c r="D4081" s="184"/>
    </row>
    <row r="4082" spans="4:4">
      <c r="D4082" s="184"/>
    </row>
    <row r="4083" spans="4:4">
      <c r="D4083" s="184"/>
    </row>
    <row r="4084" spans="4:4">
      <c r="D4084" s="184"/>
    </row>
    <row r="4085" spans="4:4">
      <c r="D4085" s="184"/>
    </row>
    <row r="4086" spans="4:4">
      <c r="D4086" s="184"/>
    </row>
    <row r="4087" spans="4:4">
      <c r="D4087" s="184"/>
    </row>
    <row r="4088" spans="4:4">
      <c r="D4088" s="184"/>
    </row>
    <row r="4089" spans="4:4">
      <c r="D4089" s="184"/>
    </row>
    <row r="4090" spans="4:4">
      <c r="D4090" s="184"/>
    </row>
    <row r="4091" spans="4:4">
      <c r="D4091" s="184"/>
    </row>
    <row r="4092" spans="4:4">
      <c r="D4092" s="184"/>
    </row>
    <row r="4093" spans="4:4">
      <c r="D4093" s="184"/>
    </row>
    <row r="4094" spans="4:4">
      <c r="D4094" s="184"/>
    </row>
    <row r="4095" spans="4:4">
      <c r="D4095" s="184"/>
    </row>
    <row r="4096" spans="4:4">
      <c r="D4096" s="184"/>
    </row>
    <row r="4097" spans="4:4">
      <c r="D4097" s="184"/>
    </row>
    <row r="4098" spans="4:4">
      <c r="D4098" s="184"/>
    </row>
    <row r="4099" spans="4:4">
      <c r="D4099" s="184"/>
    </row>
    <row r="4100" spans="4:4">
      <c r="D4100" s="184"/>
    </row>
    <row r="4101" spans="4:4">
      <c r="D4101" s="184"/>
    </row>
    <row r="4102" spans="4:4">
      <c r="D4102" s="184"/>
    </row>
    <row r="4103" spans="4:4">
      <c r="D4103" s="184"/>
    </row>
    <row r="4104" spans="4:4">
      <c r="D4104" s="184"/>
    </row>
    <row r="4105" spans="4:4">
      <c r="D4105" s="184"/>
    </row>
    <row r="4106" spans="4:4">
      <c r="D4106" s="184"/>
    </row>
    <row r="4107" spans="4:4">
      <c r="D4107" s="184"/>
    </row>
    <row r="4108" spans="4:4">
      <c r="D4108" s="184"/>
    </row>
    <row r="4109" spans="4:4">
      <c r="D4109" s="184"/>
    </row>
    <row r="4110" spans="4:4">
      <c r="D4110" s="184"/>
    </row>
    <row r="4111" spans="4:4">
      <c r="D4111" s="184"/>
    </row>
    <row r="4112" spans="4:4">
      <c r="D4112" s="184"/>
    </row>
    <row r="4113" spans="4:4">
      <c r="D4113" s="184"/>
    </row>
    <row r="4114" spans="4:4">
      <c r="D4114" s="184"/>
    </row>
    <row r="4115" spans="4:4">
      <c r="D4115" s="184"/>
    </row>
    <row r="4116" spans="4:4">
      <c r="D4116" s="184"/>
    </row>
    <row r="4117" spans="4:4">
      <c r="D4117" s="184"/>
    </row>
    <row r="4118" spans="4:4">
      <c r="D4118" s="184"/>
    </row>
    <row r="4119" spans="4:4">
      <c r="D4119" s="184"/>
    </row>
    <row r="4120" spans="4:4">
      <c r="D4120" s="184"/>
    </row>
    <row r="4121" spans="4:4">
      <c r="D4121" s="184"/>
    </row>
    <row r="4122" spans="4:4">
      <c r="D4122" s="184"/>
    </row>
    <row r="4123" spans="4:4">
      <c r="D4123" s="184"/>
    </row>
    <row r="4124" spans="4:4">
      <c r="D4124" s="184"/>
    </row>
    <row r="4125" spans="4:4">
      <c r="D4125" s="184"/>
    </row>
    <row r="4126" spans="4:4">
      <c r="D4126" s="184"/>
    </row>
    <row r="4127" spans="4:4">
      <c r="D4127" s="184"/>
    </row>
    <row r="4128" spans="4:4">
      <c r="D4128" s="184"/>
    </row>
    <row r="4129" spans="4:4">
      <c r="D4129" s="184"/>
    </row>
    <row r="4130" spans="4:4">
      <c r="D4130" s="184"/>
    </row>
    <row r="4131" spans="4:4">
      <c r="D4131" s="184"/>
    </row>
    <row r="4132" spans="4:4">
      <c r="D4132" s="184"/>
    </row>
    <row r="4133" spans="4:4">
      <c r="D4133" s="184"/>
    </row>
    <row r="4134" spans="4:4">
      <c r="D4134" s="184"/>
    </row>
    <row r="4135" spans="4:4">
      <c r="D4135" s="184"/>
    </row>
    <row r="4136" spans="4:4">
      <c r="D4136" s="184"/>
    </row>
    <row r="4137" spans="4:4">
      <c r="D4137" s="184"/>
    </row>
    <row r="4138" spans="4:4">
      <c r="D4138" s="184"/>
    </row>
    <row r="4139" spans="4:4">
      <c r="D4139" s="184"/>
    </row>
    <row r="4140" spans="4:4">
      <c r="D4140" s="184"/>
    </row>
    <row r="4141" spans="4:4">
      <c r="D4141" s="184"/>
    </row>
    <row r="4142" spans="4:4">
      <c r="D4142" s="184"/>
    </row>
    <row r="4143" spans="4:4">
      <c r="D4143" s="184"/>
    </row>
    <row r="4144" spans="4:4">
      <c r="D4144" s="184"/>
    </row>
    <row r="4145" spans="4:4">
      <c r="D4145" s="184"/>
    </row>
    <row r="4146" spans="4:4">
      <c r="D4146" s="184"/>
    </row>
    <row r="4147" spans="4:4">
      <c r="D4147" s="184"/>
    </row>
    <row r="4148" spans="4:4">
      <c r="D4148" s="184"/>
    </row>
    <row r="4149" spans="4:4">
      <c r="D4149" s="184"/>
    </row>
    <row r="4150" spans="4:4">
      <c r="D4150" s="184"/>
    </row>
    <row r="4151" spans="4:4">
      <c r="D4151" s="184"/>
    </row>
    <row r="4152" spans="4:4">
      <c r="D4152" s="184"/>
    </row>
    <row r="4153" spans="4:4">
      <c r="D4153" s="184"/>
    </row>
    <row r="4154" spans="4:4">
      <c r="D4154" s="184"/>
    </row>
    <row r="4155" spans="4:4">
      <c r="D4155" s="184"/>
    </row>
    <row r="4156" spans="4:4">
      <c r="D4156" s="184"/>
    </row>
    <row r="4157" spans="4:4">
      <c r="D4157" s="184"/>
    </row>
    <row r="4158" spans="4:4">
      <c r="D4158" s="184"/>
    </row>
    <row r="4159" spans="4:4">
      <c r="D4159" s="184"/>
    </row>
    <row r="4160" spans="4:4">
      <c r="D4160" s="184"/>
    </row>
    <row r="4161" spans="4:4">
      <c r="D4161" s="184"/>
    </row>
    <row r="4162" spans="4:4">
      <c r="D4162" s="184"/>
    </row>
    <row r="4163" spans="4:4">
      <c r="D4163" s="184"/>
    </row>
    <row r="4164" spans="4:4">
      <c r="D4164" s="184"/>
    </row>
    <row r="4165" spans="4:4">
      <c r="D4165" s="184"/>
    </row>
    <row r="4166" spans="4:4">
      <c r="D4166" s="184"/>
    </row>
    <row r="4167" spans="4:4">
      <c r="D4167" s="184"/>
    </row>
    <row r="4168" spans="4:4">
      <c r="D4168" s="184"/>
    </row>
    <row r="4169" spans="4:4">
      <c r="D4169" s="184"/>
    </row>
    <row r="4170" spans="4:4">
      <c r="D4170" s="184"/>
    </row>
    <row r="4171" spans="4:4">
      <c r="D4171" s="184"/>
    </row>
    <row r="4172" spans="4:4">
      <c r="D4172" s="184"/>
    </row>
    <row r="4173" spans="4:4">
      <c r="D4173" s="184"/>
    </row>
    <row r="4174" spans="4:4">
      <c r="D4174" s="184"/>
    </row>
    <row r="4175" spans="4:4">
      <c r="D4175" s="184"/>
    </row>
    <row r="4176" spans="4:4">
      <c r="D4176" s="184"/>
    </row>
    <row r="4177" spans="4:4">
      <c r="D4177" s="184"/>
    </row>
    <row r="4178" spans="4:4">
      <c r="D4178" s="184"/>
    </row>
    <row r="4179" spans="4:4">
      <c r="D4179" s="184"/>
    </row>
    <row r="4180" spans="4:4">
      <c r="D4180" s="184"/>
    </row>
    <row r="4181" spans="4:4">
      <c r="D4181" s="184"/>
    </row>
    <row r="4182" spans="4:4">
      <c r="D4182" s="184"/>
    </row>
    <row r="4183" spans="4:4">
      <c r="D4183" s="184"/>
    </row>
    <row r="4184" spans="4:4">
      <c r="D4184" s="184"/>
    </row>
    <row r="4185" spans="4:4">
      <c r="D4185" s="184"/>
    </row>
    <row r="4186" spans="4:4">
      <c r="D4186" s="184"/>
    </row>
    <row r="4187" spans="4:4">
      <c r="D4187" s="184"/>
    </row>
    <row r="4188" spans="4:4">
      <c r="D4188" s="184"/>
    </row>
    <row r="4189" spans="4:4">
      <c r="D4189" s="184"/>
    </row>
    <row r="4190" spans="4:4">
      <c r="D4190" s="184"/>
    </row>
    <row r="4191" spans="4:4">
      <c r="D4191" s="184"/>
    </row>
    <row r="4192" spans="4:4">
      <c r="D4192" s="184"/>
    </row>
    <row r="4193" spans="4:4">
      <c r="D4193" s="184"/>
    </row>
    <row r="4194" spans="4:4">
      <c r="D4194" s="184"/>
    </row>
    <row r="4195" spans="4:4">
      <c r="D4195" s="184"/>
    </row>
    <row r="4196" spans="4:4">
      <c r="D4196" s="184"/>
    </row>
    <row r="4197" spans="4:4">
      <c r="D4197" s="184"/>
    </row>
    <row r="4198" spans="4:4">
      <c r="D4198" s="184"/>
    </row>
    <row r="4199" spans="4:4">
      <c r="D4199" s="184"/>
    </row>
    <row r="4200" spans="4:4">
      <c r="D4200" s="184"/>
    </row>
    <row r="4201" spans="4:4">
      <c r="D4201" s="184"/>
    </row>
    <row r="4202" spans="4:4">
      <c r="D4202" s="184"/>
    </row>
    <row r="4203" spans="4:4">
      <c r="D4203" s="184"/>
    </row>
    <row r="4204" spans="4:4">
      <c r="D4204" s="184"/>
    </row>
    <row r="4205" spans="4:4">
      <c r="D4205" s="184"/>
    </row>
    <row r="4206" spans="4:4">
      <c r="D4206" s="184"/>
    </row>
    <row r="4207" spans="4:4">
      <c r="D4207" s="184"/>
    </row>
    <row r="4208" spans="4:4">
      <c r="D4208" s="184"/>
    </row>
    <row r="4209" spans="4:4">
      <c r="D4209" s="184"/>
    </row>
    <row r="4210" spans="4:4">
      <c r="D4210" s="184"/>
    </row>
    <row r="4211" spans="4:4">
      <c r="D4211" s="184"/>
    </row>
    <row r="4212" spans="4:4">
      <c r="D4212" s="184"/>
    </row>
    <row r="4213" spans="4:4">
      <c r="D4213" s="184"/>
    </row>
    <row r="4214" spans="4:4">
      <c r="D4214" s="184"/>
    </row>
    <row r="4215" spans="4:4">
      <c r="D4215" s="184"/>
    </row>
    <row r="4216" spans="4:4">
      <c r="D4216" s="184"/>
    </row>
    <row r="4217" spans="4:4">
      <c r="D4217" s="184"/>
    </row>
    <row r="4218" spans="4:4">
      <c r="D4218" s="184"/>
    </row>
    <row r="4219" spans="4:4">
      <c r="D4219" s="184"/>
    </row>
    <row r="4220" spans="4:4">
      <c r="D4220" s="184"/>
    </row>
    <row r="4221" spans="4:4">
      <c r="D4221" s="184"/>
    </row>
    <row r="4222" spans="4:4">
      <c r="D4222" s="184"/>
    </row>
    <row r="4223" spans="4:4">
      <c r="D4223" s="184"/>
    </row>
    <row r="4224" spans="4:4">
      <c r="D4224" s="184"/>
    </row>
    <row r="4225" spans="4:4">
      <c r="D4225" s="184"/>
    </row>
    <row r="4226" spans="4:4">
      <c r="D4226" s="184"/>
    </row>
    <row r="4227" spans="4:4">
      <c r="D4227" s="184"/>
    </row>
    <row r="4228" spans="4:4">
      <c r="D4228" s="184"/>
    </row>
    <row r="4229" spans="4:4">
      <c r="D4229" s="184"/>
    </row>
    <row r="4230" spans="4:4">
      <c r="D4230" s="184"/>
    </row>
    <row r="4231" spans="4:4">
      <c r="D4231" s="184"/>
    </row>
    <row r="4232" spans="4:4">
      <c r="D4232" s="184"/>
    </row>
    <row r="4233" spans="4:4">
      <c r="D4233" s="184"/>
    </row>
    <row r="4234" spans="4:4">
      <c r="D4234" s="184"/>
    </row>
    <row r="4235" spans="4:4">
      <c r="D4235" s="184"/>
    </row>
    <row r="4236" spans="4:4">
      <c r="D4236" s="184"/>
    </row>
    <row r="4237" spans="4:4">
      <c r="D4237" s="184"/>
    </row>
    <row r="4238" spans="4:4">
      <c r="D4238" s="184"/>
    </row>
    <row r="4239" spans="4:4">
      <c r="D4239" s="184"/>
    </row>
    <row r="4240" spans="4:4">
      <c r="D4240" s="184"/>
    </row>
    <row r="4241" spans="4:4">
      <c r="D4241" s="184"/>
    </row>
    <row r="4242" spans="4:4">
      <c r="D4242" s="184"/>
    </row>
    <row r="4243" spans="4:4">
      <c r="D4243" s="184"/>
    </row>
    <row r="4244" spans="4:4">
      <c r="D4244" s="184"/>
    </row>
    <row r="4245" spans="4:4">
      <c r="D4245" s="184"/>
    </row>
    <row r="4246" spans="4:4">
      <c r="D4246" s="184"/>
    </row>
    <row r="4247" spans="4:4">
      <c r="D4247" s="184"/>
    </row>
    <row r="4248" spans="4:4">
      <c r="D4248" s="184"/>
    </row>
    <row r="4249" spans="4:4">
      <c r="D4249" s="184"/>
    </row>
    <row r="4250" spans="4:4">
      <c r="D4250" s="184"/>
    </row>
    <row r="4251" spans="4:4">
      <c r="D4251" s="184"/>
    </row>
    <row r="4252" spans="4:4">
      <c r="D4252" s="184"/>
    </row>
    <row r="4253" spans="4:4">
      <c r="D4253" s="184"/>
    </row>
    <row r="4254" spans="4:4">
      <c r="D4254" s="184"/>
    </row>
    <row r="4255" spans="4:4">
      <c r="D4255" s="184"/>
    </row>
    <row r="4256" spans="4:4">
      <c r="D4256" s="184"/>
    </row>
    <row r="4257" spans="4:4">
      <c r="D4257" s="184"/>
    </row>
    <row r="4258" spans="4:4">
      <c r="D4258" s="184"/>
    </row>
    <row r="4259" spans="4:4">
      <c r="D4259" s="184"/>
    </row>
    <row r="4260" spans="4:4">
      <c r="D4260" s="184"/>
    </row>
    <row r="4261" spans="4:4">
      <c r="D4261" s="184"/>
    </row>
    <row r="4262" spans="4:4">
      <c r="D4262" s="184"/>
    </row>
    <row r="4263" spans="4:4">
      <c r="D4263" s="184"/>
    </row>
    <row r="4264" spans="4:4">
      <c r="D4264" s="184"/>
    </row>
    <row r="4265" spans="4:4">
      <c r="D4265" s="184"/>
    </row>
    <row r="4266" spans="4:4">
      <c r="D4266" s="184"/>
    </row>
    <row r="4267" spans="4:4">
      <c r="D4267" s="184"/>
    </row>
    <row r="4268" spans="4:4">
      <c r="D4268" s="184"/>
    </row>
    <row r="4269" spans="4:4">
      <c r="D4269" s="184"/>
    </row>
    <row r="4270" spans="4:4">
      <c r="D4270" s="184"/>
    </row>
    <row r="4271" spans="4:4">
      <c r="D4271" s="184"/>
    </row>
    <row r="4272" spans="4:4">
      <c r="D4272" s="184"/>
    </row>
    <row r="4273" spans="4:4">
      <c r="D4273" s="184"/>
    </row>
    <row r="4274" spans="4:4">
      <c r="D4274" s="184"/>
    </row>
    <row r="4275" spans="4:4">
      <c r="D4275" s="184"/>
    </row>
    <row r="4276" spans="4:4">
      <c r="D4276" s="184"/>
    </row>
    <row r="4277" spans="4:4">
      <c r="D4277" s="184"/>
    </row>
    <row r="4278" spans="4:4">
      <c r="D4278" s="184"/>
    </row>
    <row r="4279" spans="4:4">
      <c r="D4279" s="184"/>
    </row>
    <row r="4280" spans="4:4">
      <c r="D4280" s="184"/>
    </row>
    <row r="4281" spans="4:4">
      <c r="D4281" s="184"/>
    </row>
    <row r="4282" spans="4:4">
      <c r="D4282" s="184"/>
    </row>
    <row r="4283" spans="4:4">
      <c r="D4283" s="184"/>
    </row>
    <row r="4284" spans="4:4">
      <c r="D4284" s="184"/>
    </row>
    <row r="4285" spans="4:4">
      <c r="D4285" s="184"/>
    </row>
    <row r="4286" spans="4:4">
      <c r="D4286" s="184"/>
    </row>
    <row r="4287" spans="4:4">
      <c r="D4287" s="184"/>
    </row>
    <row r="4288" spans="4:4">
      <c r="D4288" s="184"/>
    </row>
    <row r="4289" spans="4:4">
      <c r="D4289" s="184"/>
    </row>
    <row r="4290" spans="4:4">
      <c r="D4290" s="184"/>
    </row>
    <row r="4291" spans="4:4">
      <c r="D4291" s="184"/>
    </row>
    <row r="4292" spans="4:4">
      <c r="D4292" s="184"/>
    </row>
    <row r="4293" spans="4:4">
      <c r="D4293" s="184"/>
    </row>
    <row r="4294" spans="4:4">
      <c r="D4294" s="184"/>
    </row>
    <row r="4295" spans="4:4">
      <c r="D4295" s="184"/>
    </row>
    <row r="4296" spans="4:4">
      <c r="D4296" s="184"/>
    </row>
    <row r="4297" spans="4:4">
      <c r="D4297" s="184"/>
    </row>
    <row r="4298" spans="4:4">
      <c r="D4298" s="184"/>
    </row>
    <row r="4299" spans="4:4">
      <c r="D4299" s="184"/>
    </row>
    <row r="4300" spans="4:4">
      <c r="D4300" s="184"/>
    </row>
    <row r="4301" spans="4:4">
      <c r="D4301" s="184"/>
    </row>
    <row r="4302" spans="4:4">
      <c r="D4302" s="184"/>
    </row>
    <row r="4303" spans="4:4">
      <c r="D4303" s="184"/>
    </row>
    <row r="4304" spans="4:4">
      <c r="D4304" s="184"/>
    </row>
    <row r="4305" spans="4:4">
      <c r="D4305" s="184"/>
    </row>
    <row r="4306" spans="4:4">
      <c r="D4306" s="184"/>
    </row>
    <row r="4307" spans="4:4">
      <c r="D4307" s="184"/>
    </row>
    <row r="4308" spans="4:4">
      <c r="D4308" s="184"/>
    </row>
    <row r="4309" spans="4:4">
      <c r="D4309" s="184"/>
    </row>
    <row r="4310" spans="4:4">
      <c r="D4310" s="184"/>
    </row>
    <row r="4311" spans="4:4">
      <c r="D4311" s="184"/>
    </row>
    <row r="4312" spans="4:4">
      <c r="D4312" s="184"/>
    </row>
    <row r="4313" spans="4:4">
      <c r="D4313" s="184"/>
    </row>
    <row r="4314" spans="4:4">
      <c r="D4314" s="184"/>
    </row>
    <row r="4315" spans="4:4">
      <c r="D4315" s="184"/>
    </row>
    <row r="4316" spans="4:4">
      <c r="D4316" s="184"/>
    </row>
    <row r="4317" spans="4:4">
      <c r="D4317" s="184"/>
    </row>
    <row r="4318" spans="4:4">
      <c r="D4318" s="184"/>
    </row>
    <row r="4319" spans="4:4">
      <c r="D4319" s="184"/>
    </row>
    <row r="4320" spans="4:4">
      <c r="D4320" s="184"/>
    </row>
    <row r="4321" spans="4:4">
      <c r="D4321" s="184"/>
    </row>
    <row r="4322" spans="4:4">
      <c r="D4322" s="184"/>
    </row>
    <row r="4323" spans="4:4">
      <c r="D4323" s="184"/>
    </row>
    <row r="4324" spans="4:4">
      <c r="D4324" s="184"/>
    </row>
    <row r="4325" spans="4:4">
      <c r="D4325" s="184"/>
    </row>
    <row r="4326" spans="4:4">
      <c r="D4326" s="184"/>
    </row>
    <row r="4327" spans="4:4">
      <c r="D4327" s="184"/>
    </row>
    <row r="4328" spans="4:4">
      <c r="D4328" s="184"/>
    </row>
    <row r="4329" spans="4:4">
      <c r="D4329" s="184"/>
    </row>
    <row r="4330" spans="4:4">
      <c r="D4330" s="184"/>
    </row>
    <row r="4331" spans="4:4">
      <c r="D4331" s="184"/>
    </row>
    <row r="4332" spans="4:4">
      <c r="D4332" s="184"/>
    </row>
    <row r="4333" spans="4:4">
      <c r="D4333" s="184"/>
    </row>
    <row r="4334" spans="4:4">
      <c r="D4334" s="184"/>
    </row>
    <row r="4335" spans="4:4">
      <c r="D4335" s="184"/>
    </row>
    <row r="4336" spans="4:4">
      <c r="D4336" s="184"/>
    </row>
    <row r="4337" spans="4:4">
      <c r="D4337" s="184"/>
    </row>
    <row r="4338" spans="4:4">
      <c r="D4338" s="184"/>
    </row>
    <row r="4339" spans="4:4">
      <c r="D4339" s="184"/>
    </row>
    <row r="4340" spans="4:4">
      <c r="D4340" s="184"/>
    </row>
    <row r="4341" spans="4:4">
      <c r="D4341" s="184"/>
    </row>
    <row r="4342" spans="4:4">
      <c r="D4342" s="184"/>
    </row>
    <row r="4343" spans="4:4">
      <c r="D4343" s="184"/>
    </row>
    <row r="4344" spans="4:4">
      <c r="D4344" s="184"/>
    </row>
    <row r="4345" spans="4:4">
      <c r="D4345" s="184"/>
    </row>
    <row r="4346" spans="4:4">
      <c r="D4346" s="184"/>
    </row>
    <row r="4347" spans="4:4">
      <c r="D4347" s="184"/>
    </row>
    <row r="4348" spans="4:4">
      <c r="D4348" s="184"/>
    </row>
    <row r="4349" spans="4:4">
      <c r="D4349" s="184"/>
    </row>
    <row r="4350" spans="4:4">
      <c r="D4350" s="184"/>
    </row>
    <row r="4351" spans="4:4">
      <c r="D4351" s="184"/>
    </row>
    <row r="4352" spans="4:4">
      <c r="D4352" s="184"/>
    </row>
    <row r="4353" spans="4:4">
      <c r="D4353" s="184"/>
    </row>
    <row r="4354" spans="4:4">
      <c r="D4354" s="184"/>
    </row>
    <row r="4355" spans="4:4">
      <c r="D4355" s="184"/>
    </row>
    <row r="4356" spans="4:4">
      <c r="D4356" s="184"/>
    </row>
    <row r="4357" spans="4:4">
      <c r="D4357" s="184"/>
    </row>
    <row r="4358" spans="4:4">
      <c r="D4358" s="184"/>
    </row>
    <row r="4359" spans="4:4">
      <c r="D4359" s="184"/>
    </row>
    <row r="4360" spans="4:4">
      <c r="D4360" s="184"/>
    </row>
    <row r="4361" spans="4:4">
      <c r="D4361" s="184"/>
    </row>
    <row r="4362" spans="4:4">
      <c r="D4362" s="184"/>
    </row>
    <row r="4363" spans="4:4">
      <c r="D4363" s="184"/>
    </row>
    <row r="4364" spans="4:4">
      <c r="D4364" s="184"/>
    </row>
    <row r="4365" spans="4:4">
      <c r="D4365" s="184"/>
    </row>
    <row r="4366" spans="4:4">
      <c r="D4366" s="184"/>
    </row>
    <row r="4367" spans="4:4">
      <c r="D4367" s="184"/>
    </row>
    <row r="4368" spans="4:4">
      <c r="D4368" s="184"/>
    </row>
    <row r="4369" spans="4:4">
      <c r="D4369" s="184"/>
    </row>
    <row r="4370" spans="4:4">
      <c r="D4370" s="184"/>
    </row>
    <row r="4371" spans="4:4">
      <c r="D4371" s="184"/>
    </row>
    <row r="4372" spans="4:4">
      <c r="D4372" s="184"/>
    </row>
    <row r="4373" spans="4:4">
      <c r="D4373" s="184"/>
    </row>
    <row r="4374" spans="4:4">
      <c r="D4374" s="184"/>
    </row>
    <row r="4375" spans="4:4">
      <c r="D4375" s="184"/>
    </row>
    <row r="4376" spans="4:4">
      <c r="D4376" s="184"/>
    </row>
    <row r="4377" spans="4:4">
      <c r="D4377" s="184"/>
    </row>
    <row r="4378" spans="4:4">
      <c r="D4378" s="184"/>
    </row>
    <row r="4379" spans="4:4">
      <c r="D4379" s="184"/>
    </row>
    <row r="4380" spans="4:4">
      <c r="D4380" s="184"/>
    </row>
    <row r="4381" spans="4:4">
      <c r="D4381" s="184"/>
    </row>
    <row r="4382" spans="4:4">
      <c r="D4382" s="184"/>
    </row>
    <row r="4383" spans="4:4">
      <c r="D4383" s="184"/>
    </row>
    <row r="4384" spans="4:4">
      <c r="D4384" s="184"/>
    </row>
    <row r="4385" spans="4:4">
      <c r="D4385" s="184"/>
    </row>
    <row r="4386" spans="4:4">
      <c r="D4386" s="184"/>
    </row>
    <row r="4387" spans="4:4">
      <c r="D4387" s="184"/>
    </row>
    <row r="4388" spans="4:4">
      <c r="D4388" s="184"/>
    </row>
    <row r="4389" spans="4:4">
      <c r="D4389" s="184"/>
    </row>
    <row r="4390" spans="4:4">
      <c r="D4390" s="184"/>
    </row>
    <row r="4391" spans="4:4">
      <c r="D4391" s="184"/>
    </row>
    <row r="4392" spans="4:4">
      <c r="D4392" s="184"/>
    </row>
    <row r="4393" spans="4:4">
      <c r="D4393" s="184"/>
    </row>
    <row r="4394" spans="4:4">
      <c r="D4394" s="184"/>
    </row>
    <row r="4395" spans="4:4">
      <c r="D4395" s="184"/>
    </row>
    <row r="4396" spans="4:4">
      <c r="D4396" s="184"/>
    </row>
    <row r="4397" spans="4:4">
      <c r="D4397" s="184"/>
    </row>
    <row r="4398" spans="4:4">
      <c r="D4398" s="184"/>
    </row>
    <row r="4399" spans="4:4">
      <c r="D4399" s="184"/>
    </row>
    <row r="4400" spans="4:4">
      <c r="D4400" s="184"/>
    </row>
    <row r="4401" spans="4:4">
      <c r="D4401" s="184"/>
    </row>
    <row r="4402" spans="4:4">
      <c r="D4402" s="184"/>
    </row>
    <row r="4403" spans="4:4">
      <c r="D4403" s="184"/>
    </row>
    <row r="4404" spans="4:4">
      <c r="D4404" s="184"/>
    </row>
    <row r="4405" spans="4:4">
      <c r="D4405" s="184"/>
    </row>
    <row r="4406" spans="4:4">
      <c r="D4406" s="184"/>
    </row>
    <row r="4407" spans="4:4">
      <c r="D4407" s="184"/>
    </row>
    <row r="4408" spans="4:4">
      <c r="D4408" s="184"/>
    </row>
    <row r="4409" spans="4:4">
      <c r="D4409" s="184"/>
    </row>
    <row r="4410" spans="4:4">
      <c r="D4410" s="184"/>
    </row>
    <row r="4411" spans="4:4">
      <c r="D4411" s="184"/>
    </row>
    <row r="4412" spans="4:4">
      <c r="D4412" s="184"/>
    </row>
    <row r="4413" spans="4:4">
      <c r="D4413" s="184"/>
    </row>
    <row r="4414" spans="4:4">
      <c r="D4414" s="184"/>
    </row>
    <row r="4415" spans="4:4">
      <c r="D4415" s="184"/>
    </row>
    <row r="4416" spans="4:4">
      <c r="D4416" s="184"/>
    </row>
    <row r="4417" spans="4:4">
      <c r="D4417" s="184"/>
    </row>
    <row r="4418" spans="4:4">
      <c r="D4418" s="184"/>
    </row>
    <row r="4419" spans="4:4">
      <c r="D4419" s="184"/>
    </row>
    <row r="4420" spans="4:4">
      <c r="D4420" s="184"/>
    </row>
    <row r="4421" spans="4:4">
      <c r="D4421" s="184"/>
    </row>
    <row r="4422" spans="4:4">
      <c r="D4422" s="184"/>
    </row>
    <row r="4423" spans="4:4">
      <c r="D4423" s="184"/>
    </row>
    <row r="4424" spans="4:4">
      <c r="D4424" s="184"/>
    </row>
    <row r="4425" spans="4:4">
      <c r="D4425" s="184"/>
    </row>
    <row r="4426" spans="4:4">
      <c r="D4426" s="184"/>
    </row>
    <row r="4427" spans="4:4">
      <c r="D4427" s="184"/>
    </row>
    <row r="4428" spans="4:4">
      <c r="D4428" s="184"/>
    </row>
    <row r="4429" spans="4:4">
      <c r="D4429" s="184"/>
    </row>
    <row r="4430" spans="4:4">
      <c r="D4430" s="184"/>
    </row>
    <row r="4431" spans="4:4">
      <c r="D4431" s="184"/>
    </row>
    <row r="4432" spans="4:4">
      <c r="D4432" s="184"/>
    </row>
    <row r="4433" spans="4:4">
      <c r="D4433" s="184"/>
    </row>
    <row r="4434" spans="4:4">
      <c r="D4434" s="184"/>
    </row>
    <row r="4435" spans="4:4">
      <c r="D4435" s="184"/>
    </row>
    <row r="4436" spans="4:4">
      <c r="D4436" s="184"/>
    </row>
    <row r="4437" spans="4:4">
      <c r="D4437" s="184"/>
    </row>
    <row r="4438" spans="4:4">
      <c r="D4438" s="184"/>
    </row>
    <row r="4439" spans="4:4">
      <c r="D4439" s="184"/>
    </row>
    <row r="4440" spans="4:4">
      <c r="D4440" s="184"/>
    </row>
    <row r="4441" spans="4:4">
      <c r="D4441" s="184"/>
    </row>
    <row r="4442" spans="4:4">
      <c r="D4442" s="184"/>
    </row>
    <row r="4443" spans="4:4">
      <c r="D4443" s="184"/>
    </row>
    <row r="4444" spans="4:4">
      <c r="D4444" s="184"/>
    </row>
    <row r="4445" spans="4:4">
      <c r="D4445" s="184"/>
    </row>
    <row r="4446" spans="4:4">
      <c r="D4446" s="184"/>
    </row>
    <row r="4447" spans="4:4">
      <c r="D4447" s="184"/>
    </row>
    <row r="4448" spans="4:4">
      <c r="D4448" s="184"/>
    </row>
    <row r="4449" spans="4:4">
      <c r="D4449" s="184"/>
    </row>
    <row r="4450" spans="4:4">
      <c r="D4450" s="184"/>
    </row>
    <row r="4451" spans="4:4">
      <c r="D4451" s="184"/>
    </row>
    <row r="4452" spans="4:4">
      <c r="D4452" s="184"/>
    </row>
    <row r="4453" spans="4:4">
      <c r="D4453" s="184"/>
    </row>
    <row r="4454" spans="4:4">
      <c r="D4454" s="184"/>
    </row>
    <row r="4455" spans="4:4">
      <c r="D4455" s="184"/>
    </row>
    <row r="4456" spans="4:4">
      <c r="D4456" s="184"/>
    </row>
    <row r="4457" spans="4:4">
      <c r="D4457" s="184"/>
    </row>
    <row r="4458" spans="4:4">
      <c r="D4458" s="184"/>
    </row>
    <row r="4459" spans="4:4">
      <c r="D4459" s="184"/>
    </row>
    <row r="4460" spans="4:4">
      <c r="D4460" s="184"/>
    </row>
    <row r="4461" spans="4:4">
      <c r="D4461" s="184"/>
    </row>
    <row r="4462" spans="4:4">
      <c r="D4462" s="184"/>
    </row>
    <row r="4463" spans="4:4">
      <c r="D4463" s="184"/>
    </row>
    <row r="4464" spans="4:4">
      <c r="D4464" s="184"/>
    </row>
    <row r="4465" spans="4:4">
      <c r="D4465" s="184"/>
    </row>
    <row r="4466" spans="4:4">
      <c r="D4466" s="184"/>
    </row>
    <row r="4467" spans="4:4">
      <c r="D4467" s="184"/>
    </row>
    <row r="4468" spans="4:4">
      <c r="D4468" s="184"/>
    </row>
    <row r="4469" spans="4:4">
      <c r="D4469" s="184"/>
    </row>
    <row r="4470" spans="4:4">
      <c r="D4470" s="184"/>
    </row>
    <row r="4471" spans="4:4">
      <c r="D4471" s="184"/>
    </row>
    <row r="4472" spans="4:4">
      <c r="D4472" s="184"/>
    </row>
    <row r="4473" spans="4:4">
      <c r="D4473" s="184"/>
    </row>
    <row r="4474" spans="4:4">
      <c r="D4474" s="184"/>
    </row>
    <row r="4475" spans="4:4">
      <c r="D4475" s="184"/>
    </row>
    <row r="4476" spans="4:4">
      <c r="D4476" s="184"/>
    </row>
    <row r="4477" spans="4:4">
      <c r="D4477" s="184"/>
    </row>
    <row r="4478" spans="4:4">
      <c r="D4478" s="184"/>
    </row>
    <row r="4479" spans="4:4">
      <c r="D4479" s="184"/>
    </row>
    <row r="4480" spans="4:4">
      <c r="D4480" s="184"/>
    </row>
    <row r="4481" spans="4:4">
      <c r="D4481" s="184"/>
    </row>
    <row r="4482" spans="4:4">
      <c r="D4482" s="184"/>
    </row>
    <row r="4483" spans="4:4">
      <c r="D4483" s="184"/>
    </row>
    <row r="4484" spans="4:4">
      <c r="D4484" s="184"/>
    </row>
    <row r="4485" spans="4:4">
      <c r="D4485" s="184"/>
    </row>
    <row r="4486" spans="4:4">
      <c r="D4486" s="184"/>
    </row>
    <row r="4487" spans="4:4">
      <c r="D4487" s="184"/>
    </row>
    <row r="4488" spans="4:4">
      <c r="D4488" s="184"/>
    </row>
    <row r="4489" spans="4:4">
      <c r="D4489" s="184"/>
    </row>
    <row r="4490" spans="4:4">
      <c r="D4490" s="184"/>
    </row>
    <row r="4491" spans="4:4">
      <c r="D4491" s="184"/>
    </row>
    <row r="4492" spans="4:4">
      <c r="D4492" s="184"/>
    </row>
    <row r="4493" spans="4:4">
      <c r="D4493" s="184"/>
    </row>
    <row r="4494" spans="4:4">
      <c r="D4494" s="184"/>
    </row>
    <row r="4495" spans="4:4">
      <c r="D4495" s="184"/>
    </row>
    <row r="4496" spans="4:4">
      <c r="D4496" s="184"/>
    </row>
    <row r="4497" spans="4:4">
      <c r="D4497" s="184"/>
    </row>
    <row r="4498" spans="4:4">
      <c r="D4498" s="184"/>
    </row>
    <row r="4499" spans="4:4">
      <c r="D4499" s="184"/>
    </row>
    <row r="4500" spans="4:4">
      <c r="D4500" s="184"/>
    </row>
    <row r="4501" spans="4:4">
      <c r="D4501" s="184"/>
    </row>
    <row r="4502" spans="4:4">
      <c r="D4502" s="184"/>
    </row>
    <row r="4503" spans="4:4">
      <c r="D4503" s="184"/>
    </row>
    <row r="4504" spans="4:4">
      <c r="D4504" s="184"/>
    </row>
    <row r="4505" spans="4:4">
      <c r="D4505" s="184"/>
    </row>
    <row r="4506" spans="4:4">
      <c r="D4506" s="184"/>
    </row>
    <row r="4507" spans="4:4">
      <c r="D4507" s="184"/>
    </row>
    <row r="4508" spans="4:4">
      <c r="D4508" s="184"/>
    </row>
    <row r="4509" spans="4:4">
      <c r="D4509" s="184"/>
    </row>
    <row r="4510" spans="4:4">
      <c r="D4510" s="184"/>
    </row>
    <row r="4511" spans="4:4">
      <c r="D4511" s="184"/>
    </row>
    <row r="4512" spans="4:4">
      <c r="D4512" s="184"/>
    </row>
    <row r="4513" spans="4:4">
      <c r="D4513" s="184"/>
    </row>
    <row r="4514" spans="4:4">
      <c r="D4514" s="184"/>
    </row>
    <row r="4515" spans="4:4">
      <c r="D4515" s="184"/>
    </row>
    <row r="4516" spans="4:4">
      <c r="D4516" s="184"/>
    </row>
    <row r="4517" spans="4:4">
      <c r="D4517" s="184"/>
    </row>
    <row r="4518" spans="4:4">
      <c r="D4518" s="184"/>
    </row>
    <row r="4519" spans="4:4">
      <c r="D4519" s="184"/>
    </row>
    <row r="4520" spans="4:4">
      <c r="D4520" s="184"/>
    </row>
    <row r="4521" spans="4:4">
      <c r="D4521" s="184"/>
    </row>
    <row r="4522" spans="4:4">
      <c r="D4522" s="184"/>
    </row>
    <row r="4523" spans="4:4">
      <c r="D4523" s="184"/>
    </row>
    <row r="4524" spans="4:4">
      <c r="D4524" s="184"/>
    </row>
    <row r="4525" spans="4:4">
      <c r="D4525" s="184"/>
    </row>
    <row r="4526" spans="4:4">
      <c r="D4526" s="184"/>
    </row>
    <row r="4527" spans="4:4">
      <c r="D4527" s="184"/>
    </row>
    <row r="4528" spans="4:4">
      <c r="D4528" s="184"/>
    </row>
    <row r="4529" spans="4:4">
      <c r="D4529" s="184"/>
    </row>
    <row r="4530" spans="4:4">
      <c r="D4530" s="184"/>
    </row>
    <row r="4531" spans="4:4">
      <c r="D4531" s="184"/>
    </row>
    <row r="4532" spans="4:4">
      <c r="D4532" s="184"/>
    </row>
    <row r="4533" spans="4:4">
      <c r="D4533" s="184"/>
    </row>
    <row r="4534" spans="4:4">
      <c r="D4534" s="184"/>
    </row>
    <row r="4535" spans="4:4">
      <c r="D4535" s="184"/>
    </row>
    <row r="4536" spans="4:4">
      <c r="D4536" s="184"/>
    </row>
    <row r="4537" spans="4:4">
      <c r="D4537" s="184"/>
    </row>
    <row r="4538" spans="4:4">
      <c r="D4538" s="184"/>
    </row>
    <row r="4539" spans="4:4">
      <c r="D4539" s="184"/>
    </row>
    <row r="4540" spans="4:4">
      <c r="D4540" s="184"/>
    </row>
    <row r="4541" spans="4:4">
      <c r="D4541" s="184"/>
    </row>
    <row r="4542" spans="4:4">
      <c r="D4542" s="184"/>
    </row>
    <row r="4543" spans="4:4">
      <c r="D4543" s="184"/>
    </row>
    <row r="4544" spans="4:4">
      <c r="D4544" s="184"/>
    </row>
    <row r="4545" spans="4:4">
      <c r="D4545" s="184"/>
    </row>
    <row r="4546" spans="4:4">
      <c r="D4546" s="184"/>
    </row>
    <row r="4547" spans="4:4">
      <c r="D4547" s="184"/>
    </row>
    <row r="4548" spans="4:4">
      <c r="D4548" s="184"/>
    </row>
    <row r="4549" spans="4:4">
      <c r="D4549" s="184"/>
    </row>
    <row r="4550" spans="4:4">
      <c r="D4550" s="184"/>
    </row>
    <row r="4551" spans="4:4">
      <c r="D4551" s="184"/>
    </row>
    <row r="4552" spans="4:4">
      <c r="D4552" s="184"/>
    </row>
    <row r="4553" spans="4:4">
      <c r="D4553" s="184"/>
    </row>
    <row r="4554" spans="4:4">
      <c r="D4554" s="184"/>
    </row>
    <row r="4555" spans="4:4">
      <c r="D4555" s="184"/>
    </row>
    <row r="4556" spans="4:4">
      <c r="D4556" s="184"/>
    </row>
    <row r="4557" spans="4:4">
      <c r="D4557" s="184"/>
    </row>
    <row r="4558" spans="4:4">
      <c r="D4558" s="184"/>
    </row>
    <row r="4559" spans="4:4">
      <c r="D4559" s="184"/>
    </row>
    <row r="4560" spans="4:4">
      <c r="D4560" s="184"/>
    </row>
    <row r="4561" spans="4:4">
      <c r="D4561" s="184"/>
    </row>
    <row r="4562" spans="4:4">
      <c r="D4562" s="184"/>
    </row>
    <row r="4563" spans="4:4">
      <c r="D4563" s="184"/>
    </row>
    <row r="4564" spans="4:4">
      <c r="D4564" s="184"/>
    </row>
    <row r="4565" spans="4:4">
      <c r="D4565" s="184"/>
    </row>
    <row r="4566" spans="4:4">
      <c r="D4566" s="184"/>
    </row>
    <row r="4567" spans="4:4">
      <c r="D4567" s="184"/>
    </row>
    <row r="4568" spans="4:4">
      <c r="D4568" s="184"/>
    </row>
    <row r="4569" spans="4:4">
      <c r="D4569" s="184"/>
    </row>
    <row r="4570" spans="4:4">
      <c r="D4570" s="184"/>
    </row>
    <row r="4571" spans="4:4">
      <c r="D4571" s="184"/>
    </row>
    <row r="4572" spans="4:4">
      <c r="D4572" s="184"/>
    </row>
    <row r="4573" spans="4:4">
      <c r="D4573" s="184"/>
    </row>
    <row r="4574" spans="4:4">
      <c r="D4574" s="184"/>
    </row>
    <row r="4575" spans="4:4">
      <c r="D4575" s="184"/>
    </row>
    <row r="4576" spans="4:4">
      <c r="D4576" s="184"/>
    </row>
    <row r="4577" spans="4:4">
      <c r="D4577" s="184"/>
    </row>
    <row r="4578" spans="4:4">
      <c r="D4578" s="184"/>
    </row>
    <row r="4579" spans="4:4">
      <c r="D4579" s="184"/>
    </row>
    <row r="4580" spans="4:4">
      <c r="D4580" s="184"/>
    </row>
    <row r="4581" spans="4:4">
      <c r="D4581" s="184"/>
    </row>
    <row r="4582" spans="4:4">
      <c r="D4582" s="184"/>
    </row>
    <row r="4583" spans="4:4">
      <c r="D4583" s="184"/>
    </row>
    <row r="4584" spans="4:4">
      <c r="D4584" s="184"/>
    </row>
    <row r="4585" spans="4:4">
      <c r="D4585" s="184"/>
    </row>
    <row r="4586" spans="4:4">
      <c r="D4586" s="184"/>
    </row>
    <row r="4587" spans="4:4">
      <c r="D4587" s="184"/>
    </row>
    <row r="4588" spans="4:4">
      <c r="D4588" s="184"/>
    </row>
    <row r="4589" spans="4:4">
      <c r="D4589" s="184"/>
    </row>
    <row r="4590" spans="4:4">
      <c r="D4590" s="184"/>
    </row>
    <row r="4591" spans="4:4">
      <c r="D4591" s="184"/>
    </row>
    <row r="4592" spans="4:4">
      <c r="D4592" s="184"/>
    </row>
    <row r="4593" spans="4:4">
      <c r="D4593" s="184"/>
    </row>
    <row r="4594" spans="4:4">
      <c r="D4594" s="184"/>
    </row>
    <row r="4595" spans="4:4">
      <c r="D4595" s="184"/>
    </row>
    <row r="4596" spans="4:4">
      <c r="D4596" s="184"/>
    </row>
    <row r="4597" spans="4:4">
      <c r="D4597" s="184"/>
    </row>
    <row r="4598" spans="4:4">
      <c r="D4598" s="184"/>
    </row>
    <row r="4599" spans="4:4">
      <c r="D4599" s="184"/>
    </row>
    <row r="4600" spans="4:4">
      <c r="D4600" s="184"/>
    </row>
    <row r="4601" spans="4:4">
      <c r="D4601" s="184"/>
    </row>
    <row r="4602" spans="4:4">
      <c r="D4602" s="184"/>
    </row>
    <row r="4603" spans="4:4">
      <c r="D4603" s="184"/>
    </row>
    <row r="4604" spans="4:4">
      <c r="D4604" s="184"/>
    </row>
    <row r="4605" spans="4:4">
      <c r="D4605" s="184"/>
    </row>
    <row r="4606" spans="4:4">
      <c r="D4606" s="184"/>
    </row>
    <row r="4607" spans="4:4">
      <c r="D4607" s="184"/>
    </row>
    <row r="4608" spans="4:4">
      <c r="D4608" s="184"/>
    </row>
    <row r="4609" spans="4:4">
      <c r="D4609" s="184"/>
    </row>
    <row r="4610" spans="4:4">
      <c r="D4610" s="184"/>
    </row>
    <row r="4611" spans="4:4">
      <c r="D4611" s="184"/>
    </row>
    <row r="4612" spans="4:4">
      <c r="D4612" s="184"/>
    </row>
    <row r="4613" spans="4:4">
      <c r="D4613" s="184"/>
    </row>
    <row r="4614" spans="4:4">
      <c r="D4614" s="184"/>
    </row>
    <row r="4615" spans="4:4">
      <c r="D4615" s="184"/>
    </row>
    <row r="4616" spans="4:4">
      <c r="D4616" s="184"/>
    </row>
    <row r="4617" spans="4:4">
      <c r="D4617" s="184"/>
    </row>
    <row r="4618" spans="4:4">
      <c r="D4618" s="184"/>
    </row>
    <row r="4619" spans="4:4">
      <c r="D4619" s="184"/>
    </row>
    <row r="4620" spans="4:4">
      <c r="D4620" s="184"/>
    </row>
    <row r="4621" spans="4:4">
      <c r="D4621" s="184"/>
    </row>
    <row r="4622" spans="4:4">
      <c r="D4622" s="184"/>
    </row>
    <row r="4623" spans="4:4">
      <c r="D4623" s="184"/>
    </row>
    <row r="4624" spans="4:4">
      <c r="D4624" s="184"/>
    </row>
    <row r="4625" spans="4:4">
      <c r="D4625" s="184"/>
    </row>
    <row r="4626" spans="4:4">
      <c r="D4626" s="184"/>
    </row>
    <row r="4627" spans="4:4">
      <c r="D4627" s="184"/>
    </row>
    <row r="4628" spans="4:4">
      <c r="D4628" s="184"/>
    </row>
    <row r="4629" spans="4:4">
      <c r="D4629" s="184"/>
    </row>
    <row r="4630" spans="4:4">
      <c r="D4630" s="184"/>
    </row>
    <row r="4631" spans="4:4">
      <c r="D4631" s="184"/>
    </row>
    <row r="4632" spans="4:4">
      <c r="D4632" s="184"/>
    </row>
    <row r="4633" spans="4:4">
      <c r="D4633" s="184"/>
    </row>
    <row r="4634" spans="4:4">
      <c r="D4634" s="184"/>
    </row>
    <row r="4635" spans="4:4">
      <c r="D4635" s="184"/>
    </row>
    <row r="4636" spans="4:4">
      <c r="D4636" s="184"/>
    </row>
    <row r="4637" spans="4:4">
      <c r="D4637" s="184"/>
    </row>
    <row r="4638" spans="4:4">
      <c r="D4638" s="184"/>
    </row>
    <row r="4639" spans="4:4">
      <c r="D4639" s="184"/>
    </row>
    <row r="4640" spans="4:4">
      <c r="D4640" s="184"/>
    </row>
    <row r="4641" spans="4:4">
      <c r="D4641" s="184"/>
    </row>
    <row r="4642" spans="4:4">
      <c r="D4642" s="184"/>
    </row>
    <row r="4643" spans="4:4">
      <c r="D4643" s="184"/>
    </row>
    <row r="4644" spans="4:4">
      <c r="D4644" s="184"/>
    </row>
    <row r="4645" spans="4:4">
      <c r="D4645" s="184"/>
    </row>
    <row r="4646" spans="4:4">
      <c r="D4646" s="184"/>
    </row>
    <row r="4647" spans="4:4">
      <c r="D4647" s="184"/>
    </row>
    <row r="4648" spans="4:4">
      <c r="D4648" s="184"/>
    </row>
    <row r="4649" spans="4:4">
      <c r="D4649" s="184"/>
    </row>
    <row r="4650" spans="4:4">
      <c r="D4650" s="184"/>
    </row>
    <row r="4651" spans="4:4">
      <c r="D4651" s="184"/>
    </row>
    <row r="4652" spans="4:4">
      <c r="D4652" s="184"/>
    </row>
    <row r="4653" spans="4:4">
      <c r="D4653" s="184"/>
    </row>
    <row r="4654" spans="4:4">
      <c r="D4654" s="184"/>
    </row>
    <row r="4655" spans="4:4">
      <c r="D4655" s="184"/>
    </row>
    <row r="4656" spans="4:4">
      <c r="D4656" s="184"/>
    </row>
    <row r="4657" spans="4:4">
      <c r="D4657" s="184"/>
    </row>
    <row r="4658" spans="4:4">
      <c r="D4658" s="184"/>
    </row>
    <row r="4659" spans="4:4">
      <c r="D4659" s="184"/>
    </row>
    <row r="4660" spans="4:4">
      <c r="D4660" s="184"/>
    </row>
    <row r="4661" spans="4:4">
      <c r="D4661" s="184"/>
    </row>
    <row r="4662" spans="4:4">
      <c r="D4662" s="184"/>
    </row>
    <row r="4663" spans="4:4">
      <c r="D4663" s="184"/>
    </row>
    <row r="4664" spans="4:4">
      <c r="D4664" s="184"/>
    </row>
    <row r="4665" spans="4:4">
      <c r="D4665" s="184"/>
    </row>
    <row r="4666" spans="4:4">
      <c r="D4666" s="184"/>
    </row>
    <row r="4667" spans="4:4">
      <c r="D4667" s="184"/>
    </row>
    <row r="4668" spans="4:4">
      <c r="D4668" s="184"/>
    </row>
    <row r="4669" spans="4:4">
      <c r="D4669" s="184"/>
    </row>
    <row r="4670" spans="4:4">
      <c r="D4670" s="184"/>
    </row>
    <row r="4671" spans="4:4">
      <c r="D4671" s="184"/>
    </row>
    <row r="4672" spans="4:4">
      <c r="D4672" s="184"/>
    </row>
    <row r="4673" spans="4:4">
      <c r="D4673" s="184"/>
    </row>
    <row r="4674" spans="4:4">
      <c r="D4674" s="184"/>
    </row>
    <row r="4675" spans="4:4">
      <c r="D4675" s="184"/>
    </row>
    <row r="4676" spans="4:4">
      <c r="D4676" s="184"/>
    </row>
    <row r="4677" spans="4:4">
      <c r="D4677" s="184"/>
    </row>
    <row r="4678" spans="4:4">
      <c r="D4678" s="184"/>
    </row>
    <row r="4679" spans="4:4">
      <c r="D4679" s="184"/>
    </row>
    <row r="4680" spans="4:4">
      <c r="D4680" s="184"/>
    </row>
    <row r="4681" spans="4:4">
      <c r="D4681" s="184"/>
    </row>
    <row r="4682" spans="4:4">
      <c r="D4682" s="184"/>
    </row>
    <row r="4683" spans="4:4">
      <c r="D4683" s="184"/>
    </row>
    <row r="4684" spans="4:4">
      <c r="D4684" s="184"/>
    </row>
    <row r="4685" spans="4:4">
      <c r="D4685" s="184"/>
    </row>
    <row r="4686" spans="4:4">
      <c r="D4686" s="184"/>
    </row>
    <row r="4687" spans="4:4">
      <c r="D4687" s="184"/>
    </row>
    <row r="4688" spans="4:4">
      <c r="D4688" s="184"/>
    </row>
    <row r="4689" spans="4:4">
      <c r="D4689" s="184"/>
    </row>
    <row r="4690" spans="4:4">
      <c r="D4690" s="184"/>
    </row>
    <row r="4691" spans="4:4">
      <c r="D4691" s="184"/>
    </row>
    <row r="4692" spans="4:4">
      <c r="D4692" s="184"/>
    </row>
    <row r="4693" spans="4:4">
      <c r="D4693" s="184"/>
    </row>
    <row r="4694" spans="4:4">
      <c r="D4694" s="184"/>
    </row>
    <row r="4695" spans="4:4">
      <c r="D4695" s="184"/>
    </row>
    <row r="4696" spans="4:4">
      <c r="D4696" s="184"/>
    </row>
    <row r="4697" spans="4:4">
      <c r="D4697" s="184"/>
    </row>
    <row r="4698" spans="4:4">
      <c r="D4698" s="184"/>
    </row>
    <row r="4699" spans="4:4">
      <c r="D4699" s="184"/>
    </row>
    <row r="4700" spans="4:4">
      <c r="D4700" s="184"/>
    </row>
    <row r="4701" spans="4:4">
      <c r="D4701" s="184"/>
    </row>
    <row r="4702" spans="4:4">
      <c r="D4702" s="184"/>
    </row>
    <row r="4703" spans="4:4">
      <c r="D4703" s="184"/>
    </row>
    <row r="4704" spans="4:4">
      <c r="D4704" s="184"/>
    </row>
    <row r="4705" spans="4:4">
      <c r="D4705" s="184"/>
    </row>
    <row r="4706" spans="4:4">
      <c r="D4706" s="184"/>
    </row>
    <row r="4707" spans="4:4">
      <c r="D4707" s="184"/>
    </row>
    <row r="4708" spans="4:4">
      <c r="D4708" s="184"/>
    </row>
    <row r="4709" spans="4:4">
      <c r="D4709" s="184"/>
    </row>
    <row r="4710" spans="4:4">
      <c r="D4710" s="184"/>
    </row>
    <row r="4711" spans="4:4">
      <c r="D4711" s="184"/>
    </row>
    <row r="4712" spans="4:4">
      <c r="D4712" s="184"/>
    </row>
    <row r="4713" spans="4:4">
      <c r="D4713" s="184"/>
    </row>
    <row r="4714" spans="4:4">
      <c r="D4714" s="184"/>
    </row>
    <row r="4715" spans="4:4">
      <c r="D4715" s="184"/>
    </row>
    <row r="4716" spans="4:4">
      <c r="D4716" s="184"/>
    </row>
    <row r="4717" spans="4:4">
      <c r="D4717" s="184"/>
    </row>
    <row r="4718" spans="4:4">
      <c r="D4718" s="184"/>
    </row>
    <row r="4719" spans="4:4">
      <c r="D4719" s="184"/>
    </row>
    <row r="4720" spans="4:4">
      <c r="D4720" s="184"/>
    </row>
    <row r="4721" spans="4:4">
      <c r="D4721" s="184"/>
    </row>
    <row r="4722" spans="4:4">
      <c r="D4722" s="184"/>
    </row>
    <row r="4723" spans="4:4">
      <c r="D4723" s="184"/>
    </row>
    <row r="4724" spans="4:4">
      <c r="D4724" s="184"/>
    </row>
    <row r="4725" spans="4:4">
      <c r="D4725" s="184"/>
    </row>
    <row r="4726" spans="4:4">
      <c r="D4726" s="184"/>
    </row>
    <row r="4727" spans="4:4">
      <c r="D4727" s="184"/>
    </row>
    <row r="4728" spans="4:4">
      <c r="D4728" s="184"/>
    </row>
    <row r="4729" spans="4:4">
      <c r="D4729" s="184"/>
    </row>
    <row r="4730" spans="4:4">
      <c r="D4730" s="184"/>
    </row>
    <row r="4731" spans="4:4">
      <c r="D4731" s="184"/>
    </row>
    <row r="4732" spans="4:4">
      <c r="D4732" s="184"/>
    </row>
    <row r="4733" spans="4:4">
      <c r="D4733" s="184"/>
    </row>
    <row r="4734" spans="4:4">
      <c r="D4734" s="184"/>
    </row>
    <row r="4735" spans="4:4">
      <c r="D4735" s="184"/>
    </row>
    <row r="4736" spans="4:4">
      <c r="D4736" s="184"/>
    </row>
    <row r="4737" spans="4:4">
      <c r="D4737" s="184"/>
    </row>
    <row r="4738" spans="4:4">
      <c r="D4738" s="184"/>
    </row>
    <row r="4739" spans="4:4">
      <c r="D4739" s="184"/>
    </row>
    <row r="4740" spans="4:4">
      <c r="D4740" s="184"/>
    </row>
    <row r="4741" spans="4:4">
      <c r="D4741" s="184"/>
    </row>
    <row r="4742" spans="4:4">
      <c r="D4742" s="184"/>
    </row>
    <row r="4743" spans="4:4">
      <c r="D4743" s="184"/>
    </row>
    <row r="4744" spans="4:4">
      <c r="D4744" s="184"/>
    </row>
    <row r="4745" spans="4:4">
      <c r="D4745" s="184"/>
    </row>
    <row r="4746" spans="4:4">
      <c r="D4746" s="184"/>
    </row>
    <row r="4747" spans="4:4">
      <c r="D4747" s="184"/>
    </row>
    <row r="4748" spans="4:4">
      <c r="D4748" s="184"/>
    </row>
    <row r="4749" spans="4:4">
      <c r="D4749" s="184"/>
    </row>
    <row r="4750" spans="4:4">
      <c r="D4750" s="184"/>
    </row>
    <row r="4751" spans="4:4">
      <c r="D4751" s="184"/>
    </row>
    <row r="4752" spans="4:4">
      <c r="D4752" s="184"/>
    </row>
    <row r="4753" spans="4:4">
      <c r="D4753" s="184"/>
    </row>
    <row r="4754" spans="4:4">
      <c r="D4754" s="184"/>
    </row>
    <row r="4755" spans="4:4">
      <c r="D4755" s="184"/>
    </row>
    <row r="4756" spans="4:4">
      <c r="D4756" s="184"/>
    </row>
    <row r="4757" spans="4:4">
      <c r="D4757" s="184"/>
    </row>
    <row r="4758" spans="4:4">
      <c r="D4758" s="184"/>
    </row>
    <row r="4759" spans="4:4">
      <c r="D4759" s="184"/>
    </row>
    <row r="4760" spans="4:4">
      <c r="D4760" s="184"/>
    </row>
    <row r="4761" spans="4:4">
      <c r="D4761" s="184"/>
    </row>
    <row r="4762" spans="4:4">
      <c r="D4762" s="184"/>
    </row>
    <row r="4763" spans="4:4">
      <c r="D4763" s="184"/>
    </row>
    <row r="4764" spans="4:4">
      <c r="D4764" s="184"/>
    </row>
    <row r="4765" spans="4:4">
      <c r="D4765" s="184"/>
    </row>
    <row r="4766" spans="4:4">
      <c r="D4766" s="184"/>
    </row>
    <row r="4767" spans="4:4">
      <c r="D4767" s="184"/>
    </row>
    <row r="4768" spans="4:4">
      <c r="D4768" s="184"/>
    </row>
    <row r="4769" spans="4:4">
      <c r="D4769" s="184"/>
    </row>
    <row r="4770" spans="4:4">
      <c r="D4770" s="184"/>
    </row>
    <row r="4771" spans="4:4">
      <c r="D4771" s="184"/>
    </row>
    <row r="4772" spans="4:4">
      <c r="D4772" s="184"/>
    </row>
    <row r="4773" spans="4:4">
      <c r="D4773" s="184"/>
    </row>
    <row r="4774" spans="4:4">
      <c r="D4774" s="184"/>
    </row>
    <row r="4775" spans="4:4">
      <c r="D4775" s="184"/>
    </row>
    <row r="4776" spans="4:4">
      <c r="D4776" s="184"/>
    </row>
    <row r="4777" spans="4:4">
      <c r="D4777" s="184"/>
    </row>
    <row r="4778" spans="4:4">
      <c r="D4778" s="184"/>
    </row>
    <row r="4779" spans="4:4">
      <c r="D4779" s="184"/>
    </row>
    <row r="4780" spans="4:4">
      <c r="D4780" s="184"/>
    </row>
    <row r="4781" spans="4:4">
      <c r="D4781" s="184"/>
    </row>
    <row r="4782" spans="4:4">
      <c r="D4782" s="184"/>
    </row>
    <row r="4783" spans="4:4">
      <c r="D4783" s="184"/>
    </row>
    <row r="4784" spans="4:4">
      <c r="D4784" s="184"/>
    </row>
    <row r="4785" spans="4:4">
      <c r="D4785" s="184"/>
    </row>
    <row r="4786" spans="4:4">
      <c r="D4786" s="184"/>
    </row>
    <row r="4787" spans="4:4">
      <c r="D4787" s="184"/>
    </row>
    <row r="4788" spans="4:4">
      <c r="D4788" s="184"/>
    </row>
    <row r="4789" spans="4:4">
      <c r="D4789" s="184"/>
    </row>
    <row r="4790" spans="4:4">
      <c r="D4790" s="184"/>
    </row>
    <row r="4791" spans="4:4">
      <c r="D4791" s="184"/>
    </row>
    <row r="4792" spans="4:4">
      <c r="D4792" s="184"/>
    </row>
    <row r="4793" spans="4:4">
      <c r="D4793" s="184"/>
    </row>
    <row r="4794" spans="4:4">
      <c r="D4794" s="184"/>
    </row>
    <row r="4795" spans="4:4">
      <c r="D4795" s="184"/>
    </row>
    <row r="4796" spans="4:4">
      <c r="D4796" s="184"/>
    </row>
    <row r="4797" spans="4:4">
      <c r="D4797" s="184"/>
    </row>
    <row r="4798" spans="4:4">
      <c r="D4798" s="184"/>
    </row>
    <row r="4799" spans="4:4">
      <c r="D4799" s="184"/>
    </row>
    <row r="4800" spans="4:4">
      <c r="D4800" s="184"/>
    </row>
    <row r="4801" spans="4:4">
      <c r="D4801" s="184"/>
    </row>
    <row r="4802" spans="4:4">
      <c r="D4802" s="184"/>
    </row>
    <row r="4803" spans="4:4">
      <c r="D4803" s="184"/>
    </row>
    <row r="4804" spans="4:4">
      <c r="D4804" s="184"/>
    </row>
    <row r="4805" spans="4:4">
      <c r="D4805" s="184"/>
    </row>
    <row r="4806" spans="4:4">
      <c r="D4806" s="184"/>
    </row>
    <row r="4807" spans="4:4">
      <c r="D4807" s="184"/>
    </row>
    <row r="4808" spans="4:4">
      <c r="D4808" s="184"/>
    </row>
    <row r="4809" spans="4:4">
      <c r="D4809" s="184"/>
    </row>
    <row r="4810" spans="4:4">
      <c r="D4810" s="184"/>
    </row>
    <row r="4811" spans="4:4">
      <c r="D4811" s="184"/>
    </row>
    <row r="4812" spans="4:4">
      <c r="D4812" s="184"/>
    </row>
    <row r="4813" spans="4:4">
      <c r="D4813" s="184"/>
    </row>
    <row r="4814" spans="4:4">
      <c r="D4814" s="184"/>
    </row>
    <row r="4815" spans="4:4">
      <c r="D4815" s="184"/>
    </row>
    <row r="4816" spans="4:4">
      <c r="D4816" s="184"/>
    </row>
    <row r="4817" spans="4:4">
      <c r="D4817" s="184"/>
    </row>
    <row r="4818" spans="4:4">
      <c r="D4818" s="184"/>
    </row>
    <row r="4819" spans="4:4">
      <c r="D4819" s="184"/>
    </row>
    <row r="4820" spans="4:4">
      <c r="D4820" s="184"/>
    </row>
    <row r="4821" spans="4:4">
      <c r="D4821" s="184"/>
    </row>
    <row r="4822" spans="4:4">
      <c r="D4822" s="184"/>
    </row>
    <row r="4823" spans="4:4">
      <c r="D4823" s="184"/>
    </row>
    <row r="4824" spans="4:4">
      <c r="D4824" s="184"/>
    </row>
    <row r="4825" spans="4:4">
      <c r="D4825" s="184"/>
    </row>
    <row r="4826" spans="4:4">
      <c r="D4826" s="184"/>
    </row>
    <row r="4827" spans="4:4">
      <c r="D4827" s="184"/>
    </row>
    <row r="4828" spans="4:4">
      <c r="D4828" s="184"/>
    </row>
    <row r="4829" spans="4:4">
      <c r="D4829" s="184"/>
    </row>
    <row r="4830" spans="4:4">
      <c r="D4830" s="184"/>
    </row>
    <row r="4831" spans="4:4">
      <c r="D4831" s="184"/>
    </row>
    <row r="4832" spans="4:4">
      <c r="D4832" s="184"/>
    </row>
    <row r="4833" spans="4:4">
      <c r="D4833" s="184"/>
    </row>
    <row r="4834" spans="4:4">
      <c r="D4834" s="184"/>
    </row>
    <row r="4835" spans="4:4">
      <c r="D4835" s="184"/>
    </row>
    <row r="4836" spans="4:4">
      <c r="D4836" s="184"/>
    </row>
    <row r="4837" spans="4:4">
      <c r="D4837" s="184"/>
    </row>
    <row r="4838" spans="4:4">
      <c r="D4838" s="184"/>
    </row>
    <row r="4839" spans="4:4">
      <c r="D4839" s="184"/>
    </row>
    <row r="4840" spans="4:4">
      <c r="D4840" s="184"/>
    </row>
    <row r="4841" spans="4:4">
      <c r="D4841" s="184"/>
    </row>
    <row r="4842" spans="4:4">
      <c r="D4842" s="184"/>
    </row>
    <row r="4843" spans="4:4">
      <c r="D4843" s="184"/>
    </row>
    <row r="4844" spans="4:4">
      <c r="D4844" s="184"/>
    </row>
    <row r="4845" spans="4:4">
      <c r="D4845" s="184"/>
    </row>
    <row r="4846" spans="4:4">
      <c r="D4846" s="184"/>
    </row>
    <row r="4847" spans="4:4">
      <c r="D4847" s="184"/>
    </row>
    <row r="4848" spans="4:4">
      <c r="D4848" s="184"/>
    </row>
    <row r="4849" spans="4:4">
      <c r="D4849" s="184"/>
    </row>
    <row r="4850" spans="4:4">
      <c r="D4850" s="184"/>
    </row>
    <row r="4851" spans="4:4">
      <c r="D4851" s="184"/>
    </row>
    <row r="4852" spans="4:4">
      <c r="D4852" s="184"/>
    </row>
    <row r="4853" spans="4:4">
      <c r="D4853" s="184"/>
    </row>
    <row r="4854" spans="4:4">
      <c r="D4854" s="184"/>
    </row>
    <row r="4855" spans="4:4">
      <c r="D4855" s="184"/>
    </row>
    <row r="4856" spans="4:4">
      <c r="D4856" s="184"/>
    </row>
    <row r="4857" spans="4:4">
      <c r="D4857" s="184"/>
    </row>
    <row r="4858" spans="4:4">
      <c r="D4858" s="184"/>
    </row>
    <row r="4859" spans="4:4">
      <c r="D4859" s="184"/>
    </row>
    <row r="4860" spans="4:4">
      <c r="D4860" s="184"/>
    </row>
    <row r="4861" spans="4:4">
      <c r="D4861" s="184"/>
    </row>
    <row r="4862" spans="4:4">
      <c r="D4862" s="184"/>
    </row>
    <row r="4863" spans="4:4">
      <c r="D4863" s="184"/>
    </row>
    <row r="4864" spans="4:4">
      <c r="D4864" s="184"/>
    </row>
    <row r="4865" spans="4:4">
      <c r="D4865" s="184"/>
    </row>
    <row r="4866" spans="4:4">
      <c r="D4866" s="184"/>
    </row>
    <row r="4867" spans="4:4">
      <c r="D4867" s="184"/>
    </row>
    <row r="4868" spans="4:4">
      <c r="D4868" s="184"/>
    </row>
    <row r="4869" spans="4:4">
      <c r="D4869" s="184"/>
    </row>
    <row r="4870" spans="4:4">
      <c r="D4870" s="184"/>
    </row>
    <row r="4871" spans="4:4">
      <c r="D4871" s="184"/>
    </row>
    <row r="4872" spans="4:4">
      <c r="D4872" s="184"/>
    </row>
    <row r="4873" spans="4:4">
      <c r="D4873" s="184"/>
    </row>
    <row r="4874" spans="4:4">
      <c r="D4874" s="184"/>
    </row>
    <row r="4875" spans="4:4">
      <c r="D4875" s="184"/>
    </row>
    <row r="4876" spans="4:4">
      <c r="D4876" s="184"/>
    </row>
    <row r="4877" spans="4:4">
      <c r="D4877" s="184"/>
    </row>
    <row r="4878" spans="4:4">
      <c r="D4878" s="184"/>
    </row>
    <row r="4879" spans="4:4">
      <c r="D4879" s="184"/>
    </row>
    <row r="4880" spans="4:4">
      <c r="D4880" s="184"/>
    </row>
    <row r="4881" spans="4:4">
      <c r="D4881" s="184"/>
    </row>
    <row r="4882" spans="4:4">
      <c r="D4882" s="184"/>
    </row>
    <row r="4883" spans="4:4">
      <c r="D4883" s="184"/>
    </row>
    <row r="4884" spans="4:4">
      <c r="D4884" s="184"/>
    </row>
    <row r="4885" spans="4:4">
      <c r="D4885" s="184"/>
    </row>
    <row r="4886" spans="4:4">
      <c r="D4886" s="184"/>
    </row>
    <row r="4887" spans="4:4">
      <c r="D4887" s="184"/>
    </row>
    <row r="4888" spans="4:4">
      <c r="D4888" s="184"/>
    </row>
    <row r="4889" spans="4:4">
      <c r="D4889" s="184"/>
    </row>
    <row r="4890" spans="4:4">
      <c r="D4890" s="184"/>
    </row>
    <row r="4891" spans="4:4">
      <c r="D4891" s="184"/>
    </row>
    <row r="4892" spans="4:4">
      <c r="D4892" s="184"/>
    </row>
    <row r="4893" spans="4:4">
      <c r="D4893" s="184"/>
    </row>
    <row r="4894" spans="4:4">
      <c r="D4894" s="184"/>
    </row>
    <row r="4895" spans="4:4">
      <c r="D4895" s="184"/>
    </row>
    <row r="4896" spans="4:4">
      <c r="D4896" s="184"/>
    </row>
    <row r="4897" spans="4:4">
      <c r="D4897" s="184"/>
    </row>
    <row r="4898" spans="4:4">
      <c r="D4898" s="184"/>
    </row>
    <row r="4899" spans="4:4">
      <c r="D4899" s="184"/>
    </row>
    <row r="4900" spans="4:4">
      <c r="D4900" s="184"/>
    </row>
    <row r="4901" spans="4:4">
      <c r="D4901" s="184"/>
    </row>
    <row r="4902" spans="4:4">
      <c r="D4902" s="184"/>
    </row>
    <row r="4903" spans="4:4">
      <c r="D4903" s="184"/>
    </row>
    <row r="4904" spans="4:4">
      <c r="D4904" s="184"/>
    </row>
    <row r="4905" spans="4:4">
      <c r="D4905" s="184"/>
    </row>
    <row r="4906" spans="4:4">
      <c r="D4906" s="184"/>
    </row>
    <row r="4907" spans="4:4">
      <c r="D4907" s="184"/>
    </row>
    <row r="4908" spans="4:4">
      <c r="D4908" s="184"/>
    </row>
    <row r="4909" spans="4:4">
      <c r="D4909" s="184"/>
    </row>
    <row r="4910" spans="4:4">
      <c r="D4910" s="184"/>
    </row>
    <row r="4911" spans="4:4">
      <c r="D4911" s="184"/>
    </row>
    <row r="4912" spans="4:4">
      <c r="D4912" s="184"/>
    </row>
    <row r="4913" spans="4:4">
      <c r="D4913" s="184"/>
    </row>
    <row r="4914" spans="4:4">
      <c r="D4914" s="184"/>
    </row>
    <row r="4915" spans="4:4">
      <c r="D4915" s="184"/>
    </row>
    <row r="4916" spans="4:4">
      <c r="D4916" s="184"/>
    </row>
    <row r="4917" spans="4:4">
      <c r="D4917" s="184"/>
    </row>
    <row r="4918" spans="4:4">
      <c r="D4918" s="184"/>
    </row>
    <row r="4919" spans="4:4">
      <c r="D4919" s="184"/>
    </row>
    <row r="4920" spans="4:4">
      <c r="D4920" s="184"/>
    </row>
    <row r="4921" spans="4:4">
      <c r="D4921" s="184"/>
    </row>
    <row r="4922" spans="4:4">
      <c r="D4922" s="184"/>
    </row>
    <row r="4923" spans="4:4">
      <c r="D4923" s="184"/>
    </row>
    <row r="4924" spans="4:4">
      <c r="D4924" s="184"/>
    </row>
    <row r="4925" spans="4:4">
      <c r="D4925" s="184"/>
    </row>
    <row r="4926" spans="4:4">
      <c r="D4926" s="184"/>
    </row>
    <row r="4927" spans="4:4">
      <c r="D4927" s="184"/>
    </row>
    <row r="4928" spans="4:4">
      <c r="D4928" s="184"/>
    </row>
    <row r="4929" spans="4:4">
      <c r="D4929" s="184"/>
    </row>
    <row r="4930" spans="4:4">
      <c r="D4930" s="184"/>
    </row>
    <row r="4931" spans="4:4">
      <c r="D4931" s="184"/>
    </row>
    <row r="4932" spans="4:4">
      <c r="D4932" s="184"/>
    </row>
    <row r="4933" spans="4:4">
      <c r="D4933" s="184"/>
    </row>
    <row r="4934" spans="4:4">
      <c r="D4934" s="184"/>
    </row>
    <row r="4935" spans="4:4">
      <c r="D4935" s="184"/>
    </row>
    <row r="4936" spans="4:4">
      <c r="D4936" s="184"/>
    </row>
    <row r="4937" spans="4:4">
      <c r="D4937" s="184"/>
    </row>
    <row r="4938" spans="4:4">
      <c r="D4938" s="184"/>
    </row>
    <row r="4939" spans="4:4">
      <c r="D4939" s="184"/>
    </row>
    <row r="4940" spans="4:4">
      <c r="D4940" s="184"/>
    </row>
    <row r="4941" spans="4:4">
      <c r="D4941" s="184"/>
    </row>
    <row r="4942" spans="4:4">
      <c r="D4942" s="184"/>
    </row>
    <row r="4943" spans="4:4">
      <c r="D4943" s="184"/>
    </row>
    <row r="4944" spans="4:4">
      <c r="D4944" s="184"/>
    </row>
    <row r="4945" spans="4:4">
      <c r="D4945" s="184"/>
    </row>
    <row r="4946" spans="4:4">
      <c r="D4946" s="184"/>
    </row>
    <row r="4947" spans="4:4">
      <c r="D4947" s="184"/>
    </row>
    <row r="4948" spans="4:4">
      <c r="D4948" s="184"/>
    </row>
    <row r="4949" spans="4:4">
      <c r="D4949" s="184"/>
    </row>
    <row r="4950" spans="4:4">
      <c r="D4950" s="184"/>
    </row>
    <row r="4951" spans="4:4">
      <c r="D4951" s="184"/>
    </row>
    <row r="4952" spans="4:4">
      <c r="D4952" s="184"/>
    </row>
    <row r="4953" spans="4:4">
      <c r="D4953" s="184"/>
    </row>
    <row r="4954" spans="4:4">
      <c r="D4954" s="184"/>
    </row>
    <row r="4955" spans="4:4">
      <c r="D4955" s="184"/>
    </row>
    <row r="4956" spans="4:4">
      <c r="D4956" s="184"/>
    </row>
    <row r="4957" spans="4:4">
      <c r="D4957" s="184"/>
    </row>
    <row r="4958" spans="4:4">
      <c r="D4958" s="184"/>
    </row>
    <row r="4959" spans="4:4">
      <c r="D4959" s="184"/>
    </row>
    <row r="4960" spans="4:4">
      <c r="D4960" s="184"/>
    </row>
    <row r="4961" spans="4:4">
      <c r="D4961" s="184"/>
    </row>
    <row r="4962" spans="4:4">
      <c r="D4962" s="184"/>
    </row>
    <row r="4963" spans="4:4">
      <c r="D4963" s="184"/>
    </row>
    <row r="4964" spans="4:4">
      <c r="D4964" s="184"/>
    </row>
    <row r="4965" spans="4:4">
      <c r="D4965" s="184"/>
    </row>
    <row r="4966" spans="4:4">
      <c r="D4966" s="184"/>
    </row>
    <row r="4967" spans="4:4">
      <c r="D4967" s="184"/>
    </row>
    <row r="4968" spans="4:4">
      <c r="D4968" s="184"/>
    </row>
    <row r="4969" spans="4:4">
      <c r="D4969" s="184"/>
    </row>
    <row r="4970" spans="4:4">
      <c r="D4970" s="184"/>
    </row>
    <row r="4971" spans="4:4">
      <c r="D4971" s="184"/>
    </row>
    <row r="4972" spans="4:4">
      <c r="D4972" s="184"/>
    </row>
    <row r="4973" spans="4:4">
      <c r="D4973" s="184"/>
    </row>
    <row r="4974" spans="4:4">
      <c r="D4974" s="184"/>
    </row>
    <row r="4975" spans="4:4">
      <c r="D4975" s="184"/>
    </row>
    <row r="4976" spans="4:4">
      <c r="D4976" s="184"/>
    </row>
    <row r="4977" spans="4:4">
      <c r="D4977" s="184"/>
    </row>
    <row r="4978" spans="4:4">
      <c r="D4978" s="184"/>
    </row>
    <row r="4979" spans="4:4">
      <c r="D4979" s="184"/>
    </row>
    <row r="4980" spans="4:4">
      <c r="D4980" s="184"/>
    </row>
    <row r="4981" spans="4:4">
      <c r="D4981" s="184"/>
    </row>
    <row r="4982" spans="4:4">
      <c r="D4982" s="184"/>
    </row>
    <row r="4983" spans="4:4">
      <c r="D4983" s="184"/>
    </row>
    <row r="4984" spans="4:4">
      <c r="D4984" s="184"/>
    </row>
    <row r="4985" spans="4:4">
      <c r="D4985" s="184"/>
    </row>
    <row r="4986" spans="4:4">
      <c r="D4986" s="184"/>
    </row>
    <row r="4987" spans="4:4">
      <c r="D4987" s="184"/>
    </row>
    <row r="4988" spans="4:4">
      <c r="D4988" s="184"/>
    </row>
    <row r="4989" spans="4:4">
      <c r="D4989" s="184"/>
    </row>
    <row r="4990" spans="4:4">
      <c r="D4990" s="184"/>
    </row>
    <row r="4991" spans="4:4">
      <c r="D4991" s="184"/>
    </row>
    <row r="4992" spans="4:4">
      <c r="D4992" s="184"/>
    </row>
    <row r="4993" spans="4:4">
      <c r="D4993" s="184"/>
    </row>
    <row r="4994" spans="4:4">
      <c r="D4994" s="184"/>
    </row>
    <row r="4995" spans="4:4">
      <c r="D4995" s="184"/>
    </row>
    <row r="4996" spans="4:4">
      <c r="D4996" s="184"/>
    </row>
    <row r="4997" spans="4:4">
      <c r="D4997" s="184"/>
    </row>
    <row r="4998" spans="4:4">
      <c r="D4998" s="184"/>
    </row>
    <row r="4999" spans="4:4">
      <c r="D4999" s="184"/>
    </row>
  </sheetData>
  <sheetProtection algorithmName="SHA-512" hashValue="OkYCeKxcedDLwzHRU/3LGoYIxife/TNvgUeNRUTwcr4oJt0dSBKZ2sWWPEQejbwc7RQsIj0T+ehbI54QyaHMhg==" saltValue="Cb3q+doP0gusox9YigpTzQ==" spinCount="100000" sheet="1" objects="1" scenarios="1" selectLockedCells="1"/>
  <mergeCells count="7">
    <mergeCell ref="A67:K78"/>
    <mergeCell ref="A1:G1"/>
    <mergeCell ref="C2:K2"/>
    <mergeCell ref="C3:K3"/>
    <mergeCell ref="C4:K4"/>
    <mergeCell ref="A64:F64"/>
    <mergeCell ref="A66:C66"/>
  </mergeCells>
  <pageMargins left="0.7" right="0.7" top="0.78740157499999996" bottom="0.78740157499999996"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501"/>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102</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ht="12" customHeight="1">
      <c r="B8" s="16"/>
      <c r="D8" s="23" t="s">
        <v>153</v>
      </c>
      <c r="L8" s="16"/>
    </row>
    <row r="9" spans="2:46" s="1" customFormat="1" ht="16.5" customHeight="1">
      <c r="B9" s="28"/>
      <c r="E9" s="655" t="s">
        <v>567</v>
      </c>
      <c r="F9" s="654"/>
      <c r="G9" s="654"/>
      <c r="H9" s="654"/>
      <c r="L9" s="28"/>
    </row>
    <row r="10" spans="2:46" s="1" customFormat="1" ht="12" customHeight="1">
      <c r="B10" s="28"/>
      <c r="D10" s="23" t="s">
        <v>407</v>
      </c>
      <c r="L10" s="28"/>
    </row>
    <row r="11" spans="2:46" s="1" customFormat="1" ht="16.5" customHeight="1">
      <c r="B11" s="28"/>
      <c r="E11" s="614" t="s">
        <v>568</v>
      </c>
      <c r="F11" s="654"/>
      <c r="G11" s="654"/>
      <c r="H11" s="654"/>
      <c r="L11" s="28"/>
    </row>
    <row r="12" spans="2:46" s="1" customFormat="1">
      <c r="B12" s="28"/>
      <c r="L12" s="28"/>
    </row>
    <row r="13" spans="2:46" s="1" customFormat="1" ht="12" customHeight="1">
      <c r="B13" s="28"/>
      <c r="D13" s="23" t="s">
        <v>18</v>
      </c>
      <c r="F13" s="21" t="s">
        <v>1</v>
      </c>
      <c r="I13" s="23" t="s">
        <v>19</v>
      </c>
      <c r="J13" s="21" t="s">
        <v>1</v>
      </c>
      <c r="L13" s="28"/>
    </row>
    <row r="14" spans="2:46" s="1" customFormat="1" ht="12" customHeight="1">
      <c r="B14" s="28"/>
      <c r="D14" s="23" t="s">
        <v>20</v>
      </c>
      <c r="F14" s="21" t="s">
        <v>21</v>
      </c>
      <c r="I14" s="23" t="s">
        <v>22</v>
      </c>
      <c r="J14" s="48" t="str">
        <f>'Rekapitulace stavby'!AN8</f>
        <v>19. 12. 2025</v>
      </c>
      <c r="L14" s="28"/>
    </row>
    <row r="15" spans="2:46" s="1" customFormat="1" ht="10.7" customHeight="1">
      <c r="B15" s="28"/>
      <c r="L15" s="28"/>
    </row>
    <row r="16" spans="2:46" s="1" customFormat="1" ht="12" customHeight="1">
      <c r="B16" s="28"/>
      <c r="D16" s="23" t="s">
        <v>24</v>
      </c>
      <c r="I16" s="23" t="s">
        <v>25</v>
      </c>
      <c r="J16" s="21" t="s">
        <v>1</v>
      </c>
      <c r="L16" s="28"/>
    </row>
    <row r="17" spans="2:12" s="1" customFormat="1" ht="18" customHeight="1">
      <c r="B17" s="28"/>
      <c r="E17" s="21" t="s">
        <v>26</v>
      </c>
      <c r="I17" s="23" t="s">
        <v>27</v>
      </c>
      <c r="J17" s="21" t="s">
        <v>1</v>
      </c>
      <c r="L17" s="28"/>
    </row>
    <row r="18" spans="2:12" s="1" customFormat="1" ht="6.95" customHeight="1">
      <c r="B18" s="28"/>
      <c r="L18" s="28"/>
    </row>
    <row r="19" spans="2:12" s="1" customFormat="1" ht="12" customHeight="1">
      <c r="B19" s="28"/>
      <c r="D19" s="23" t="s">
        <v>28</v>
      </c>
      <c r="I19" s="23" t="s">
        <v>25</v>
      </c>
      <c r="J19" s="24" t="str">
        <f>'Rekapitulace stavby'!AN13</f>
        <v>Vyplň údaj</v>
      </c>
      <c r="L19" s="28"/>
    </row>
    <row r="20" spans="2:12" s="1" customFormat="1" ht="18" customHeight="1">
      <c r="B20" s="28"/>
      <c r="E20" s="657" t="str">
        <f>'Rekapitulace stavby'!E14</f>
        <v>Vyplň údaj</v>
      </c>
      <c r="F20" s="646"/>
      <c r="G20" s="646"/>
      <c r="H20" s="646"/>
      <c r="I20" s="23" t="s">
        <v>27</v>
      </c>
      <c r="J20" s="24" t="str">
        <f>'Rekapitulace stavby'!AN14</f>
        <v>Vyplň údaj</v>
      </c>
      <c r="L20" s="28"/>
    </row>
    <row r="21" spans="2:12" s="1" customFormat="1" ht="6.95" customHeight="1">
      <c r="B21" s="28"/>
      <c r="L21" s="28"/>
    </row>
    <row r="22" spans="2:12" s="1" customFormat="1" ht="12" customHeight="1">
      <c r="B22" s="28"/>
      <c r="D22" s="23" t="s">
        <v>30</v>
      </c>
      <c r="I22" s="23" t="s">
        <v>25</v>
      </c>
      <c r="J22" s="21" t="s">
        <v>1</v>
      </c>
      <c r="L22" s="28"/>
    </row>
    <row r="23" spans="2:12" s="1" customFormat="1" ht="18" customHeight="1">
      <c r="B23" s="28"/>
      <c r="E23" s="21" t="s">
        <v>31</v>
      </c>
      <c r="I23" s="23" t="s">
        <v>27</v>
      </c>
      <c r="J23" s="21" t="s">
        <v>1</v>
      </c>
      <c r="L23" s="28"/>
    </row>
    <row r="24" spans="2:12" s="1" customFormat="1" ht="6.95" customHeight="1">
      <c r="B24" s="28"/>
      <c r="L24" s="28"/>
    </row>
    <row r="25" spans="2:12" s="1" customFormat="1" ht="12" customHeight="1">
      <c r="B25" s="28"/>
      <c r="D25" s="23" t="s">
        <v>33</v>
      </c>
      <c r="I25" s="23" t="s">
        <v>25</v>
      </c>
      <c r="J25" s="21" t="s">
        <v>1</v>
      </c>
      <c r="L25" s="28"/>
    </row>
    <row r="26" spans="2:12" s="1" customFormat="1" ht="18" customHeight="1">
      <c r="B26" s="28"/>
      <c r="E26" s="21" t="s">
        <v>34</v>
      </c>
      <c r="I26" s="23" t="s">
        <v>27</v>
      </c>
      <c r="J26" s="21" t="s">
        <v>1</v>
      </c>
      <c r="L26" s="28"/>
    </row>
    <row r="27" spans="2:12" s="1" customFormat="1" ht="6.95" customHeight="1">
      <c r="B27" s="28"/>
      <c r="L27" s="28"/>
    </row>
    <row r="28" spans="2:12" s="1" customFormat="1" ht="12" customHeight="1">
      <c r="B28" s="28"/>
      <c r="D28" s="23" t="s">
        <v>35</v>
      </c>
      <c r="L28" s="28"/>
    </row>
    <row r="29" spans="2:12" s="7" customFormat="1" ht="16.5" customHeight="1">
      <c r="B29" s="90"/>
      <c r="E29" s="650" t="s">
        <v>1</v>
      </c>
      <c r="F29" s="650"/>
      <c r="G29" s="650"/>
      <c r="H29" s="650"/>
      <c r="L29" s="90"/>
    </row>
    <row r="30" spans="2:12" s="1" customFormat="1" ht="6.95" customHeight="1">
      <c r="B30" s="28"/>
      <c r="L30" s="28"/>
    </row>
    <row r="31" spans="2:12" s="1" customFormat="1" ht="6.95" customHeight="1">
      <c r="B31" s="28"/>
      <c r="D31" s="49"/>
      <c r="E31" s="49"/>
      <c r="F31" s="49"/>
      <c r="G31" s="49"/>
      <c r="H31" s="49"/>
      <c r="I31" s="49"/>
      <c r="J31" s="49"/>
      <c r="K31" s="49"/>
      <c r="L31" s="28"/>
    </row>
    <row r="32" spans="2:12" s="1" customFormat="1" ht="25.35" customHeight="1">
      <c r="B32" s="28"/>
      <c r="D32" s="91" t="s">
        <v>37</v>
      </c>
      <c r="J32" s="62">
        <f>ROUND(J151, 2)</f>
        <v>0</v>
      </c>
      <c r="L32" s="28"/>
    </row>
    <row r="33" spans="2:12" s="1" customFormat="1" ht="6.95" customHeight="1">
      <c r="B33" s="28"/>
      <c r="D33" s="49"/>
      <c r="E33" s="49"/>
      <c r="F33" s="49"/>
      <c r="G33" s="49"/>
      <c r="H33" s="49"/>
      <c r="I33" s="49"/>
      <c r="J33" s="49"/>
      <c r="K33" s="49"/>
      <c r="L33" s="28"/>
    </row>
    <row r="34" spans="2:12" s="1" customFormat="1" ht="14.45" customHeight="1">
      <c r="B34" s="28"/>
      <c r="F34" s="31" t="s">
        <v>39</v>
      </c>
      <c r="I34" s="31" t="s">
        <v>38</v>
      </c>
      <c r="J34" s="31" t="s">
        <v>40</v>
      </c>
      <c r="L34" s="28"/>
    </row>
    <row r="35" spans="2:12" s="1" customFormat="1" ht="14.45" customHeight="1">
      <c r="B35" s="28"/>
      <c r="D35" s="51" t="s">
        <v>41</v>
      </c>
      <c r="E35" s="23" t="s">
        <v>42</v>
      </c>
      <c r="F35" s="82">
        <f>ROUND((SUM(BE151:BE500)),  2)</f>
        <v>0</v>
      </c>
      <c r="I35" s="92">
        <v>0.21</v>
      </c>
      <c r="J35" s="82">
        <f>ROUND(((SUM(BE151:BE500))*I35),  2)</f>
        <v>0</v>
      </c>
      <c r="L35" s="28"/>
    </row>
    <row r="36" spans="2:12" s="1" customFormat="1" ht="14.45" customHeight="1">
      <c r="B36" s="28"/>
      <c r="E36" s="23" t="s">
        <v>43</v>
      </c>
      <c r="F36" s="82">
        <f>ROUND((SUM(BF151:BF500)),  2)</f>
        <v>0</v>
      </c>
      <c r="I36" s="92">
        <v>0.12</v>
      </c>
      <c r="J36" s="82">
        <f>ROUND(((SUM(BF151:BF500))*I36),  2)</f>
        <v>0</v>
      </c>
      <c r="L36" s="28"/>
    </row>
    <row r="37" spans="2:12" s="1" customFormat="1" ht="14.45" hidden="1" customHeight="1">
      <c r="B37" s="28"/>
      <c r="E37" s="23" t="s">
        <v>44</v>
      </c>
      <c r="F37" s="82">
        <f>ROUND((SUM(BG151:BG500)),  2)</f>
        <v>0</v>
      </c>
      <c r="I37" s="92">
        <v>0.21</v>
      </c>
      <c r="J37" s="82">
        <f>0</f>
        <v>0</v>
      </c>
      <c r="L37" s="28"/>
    </row>
    <row r="38" spans="2:12" s="1" customFormat="1" ht="14.45" hidden="1" customHeight="1">
      <c r="B38" s="28"/>
      <c r="E38" s="23" t="s">
        <v>45</v>
      </c>
      <c r="F38" s="82">
        <f>ROUND((SUM(BH151:BH500)),  2)</f>
        <v>0</v>
      </c>
      <c r="I38" s="92">
        <v>0.12</v>
      </c>
      <c r="J38" s="82">
        <f>0</f>
        <v>0</v>
      </c>
      <c r="L38" s="28"/>
    </row>
    <row r="39" spans="2:12" s="1" customFormat="1" ht="14.45" hidden="1" customHeight="1">
      <c r="B39" s="28"/>
      <c r="E39" s="23" t="s">
        <v>46</v>
      </c>
      <c r="F39" s="82">
        <f>ROUND((SUM(BI151:BI500)),  2)</f>
        <v>0</v>
      </c>
      <c r="I39" s="92">
        <v>0</v>
      </c>
      <c r="J39" s="82">
        <f>0</f>
        <v>0</v>
      </c>
      <c r="L39" s="28"/>
    </row>
    <row r="40" spans="2:12" s="1" customFormat="1" ht="6.95" customHeight="1">
      <c r="B40" s="28"/>
      <c r="L40" s="28"/>
    </row>
    <row r="41" spans="2:12" s="1" customFormat="1" ht="25.35" customHeight="1">
      <c r="B41" s="28"/>
      <c r="C41" s="93"/>
      <c r="D41" s="94" t="s">
        <v>47</v>
      </c>
      <c r="E41" s="53"/>
      <c r="F41" s="53"/>
      <c r="G41" s="95" t="s">
        <v>48</v>
      </c>
      <c r="H41" s="96" t="s">
        <v>49</v>
      </c>
      <c r="I41" s="53"/>
      <c r="J41" s="97">
        <f>SUM(J32:J39)</f>
        <v>0</v>
      </c>
      <c r="K41" s="98"/>
      <c r="L41" s="28"/>
    </row>
    <row r="42" spans="2:12" s="1" customFormat="1" ht="14.45" customHeight="1">
      <c r="B42" s="28"/>
      <c r="L42" s="28"/>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12" s="1" customFormat="1" ht="6.95" customHeight="1">
      <c r="B81" s="42"/>
      <c r="C81" s="43"/>
      <c r="D81" s="43"/>
      <c r="E81" s="43"/>
      <c r="F81" s="43"/>
      <c r="G81" s="43"/>
      <c r="H81" s="43"/>
      <c r="I81" s="43"/>
      <c r="J81" s="43"/>
      <c r="K81" s="43"/>
      <c r="L81" s="28"/>
    </row>
    <row r="82" spans="2:12" s="1" customFormat="1" ht="24.95" customHeight="1">
      <c r="B82" s="28"/>
      <c r="C82" s="17" t="s">
        <v>155</v>
      </c>
      <c r="L82" s="28"/>
    </row>
    <row r="83" spans="2:12" s="1" customFormat="1" ht="6.95" customHeight="1">
      <c r="B83" s="28"/>
      <c r="L83" s="28"/>
    </row>
    <row r="84" spans="2:12" s="1" customFormat="1" ht="12" customHeight="1">
      <c r="B84" s="28"/>
      <c r="C84" s="23" t="s">
        <v>16</v>
      </c>
      <c r="L84" s="28"/>
    </row>
    <row r="85" spans="2:12" s="1" customFormat="1" ht="16.5" customHeight="1">
      <c r="B85" s="28"/>
      <c r="E85" s="655" t="str">
        <f>E7</f>
        <v>Rekonstrukce a modernizace fotbalového hřiště SK Union Břevnov</v>
      </c>
      <c r="F85" s="656"/>
      <c r="G85" s="656"/>
      <c r="H85" s="656"/>
      <c r="L85" s="28"/>
    </row>
    <row r="86" spans="2:12" ht="12" customHeight="1">
      <c r="B86" s="16"/>
      <c r="C86" s="23" t="s">
        <v>153</v>
      </c>
      <c r="L86" s="16"/>
    </row>
    <row r="87" spans="2:12" s="1" customFormat="1" ht="16.5" customHeight="1">
      <c r="B87" s="28"/>
      <c r="E87" s="655" t="s">
        <v>567</v>
      </c>
      <c r="F87" s="654"/>
      <c r="G87" s="654"/>
      <c r="H87" s="654"/>
      <c r="L87" s="28"/>
    </row>
    <row r="88" spans="2:12" s="1" customFormat="1" ht="12" customHeight="1">
      <c r="B88" s="28"/>
      <c r="C88" s="23" t="s">
        <v>407</v>
      </c>
      <c r="L88" s="28"/>
    </row>
    <row r="89" spans="2:12" s="1" customFormat="1" ht="16.5" customHeight="1">
      <c r="B89" s="28"/>
      <c r="E89" s="614" t="str">
        <f>E11</f>
        <v>SO-03.1 - Stavební řešení</v>
      </c>
      <c r="F89" s="654"/>
      <c r="G89" s="654"/>
      <c r="H89" s="654"/>
      <c r="L89" s="28"/>
    </row>
    <row r="90" spans="2:12" s="1" customFormat="1" ht="6.95" customHeight="1">
      <c r="B90" s="28"/>
      <c r="L90" s="28"/>
    </row>
    <row r="91" spans="2:12" s="1" customFormat="1" ht="12" customHeight="1">
      <c r="B91" s="28"/>
      <c r="C91" s="23" t="s">
        <v>20</v>
      </c>
      <c r="F91" s="21" t="str">
        <f>F14</f>
        <v>Praha 6</v>
      </c>
      <c r="I91" s="23" t="s">
        <v>22</v>
      </c>
      <c r="J91" s="48" t="str">
        <f>IF(J14="","",J14)</f>
        <v>19. 12. 2025</v>
      </c>
      <c r="L91" s="28"/>
    </row>
    <row r="92" spans="2:12" s="1" customFormat="1" ht="6.95" customHeight="1">
      <c r="B92" s="28"/>
      <c r="L92" s="28"/>
    </row>
    <row r="93" spans="2:12" s="1" customFormat="1" ht="25.7" customHeight="1">
      <c r="B93" s="28"/>
      <c r="C93" s="23" t="s">
        <v>24</v>
      </c>
      <c r="F93" s="21" t="str">
        <f>E17</f>
        <v>Městská část Praha 6</v>
      </c>
      <c r="I93" s="23" t="s">
        <v>30</v>
      </c>
      <c r="J93" s="26" t="str">
        <f>E23</f>
        <v>Sportovní projekty s.r.o.</v>
      </c>
      <c r="L93" s="28"/>
    </row>
    <row r="94" spans="2:12" s="1" customFormat="1" ht="15.2" customHeight="1">
      <c r="B94" s="28"/>
      <c r="C94" s="23" t="s">
        <v>28</v>
      </c>
      <c r="F94" s="21" t="str">
        <f>IF(E20="","",E20)</f>
        <v>Vyplň údaj</v>
      </c>
      <c r="I94" s="23" t="s">
        <v>33</v>
      </c>
      <c r="J94" s="26" t="str">
        <f>E26</f>
        <v>F.Pecka</v>
      </c>
      <c r="L94" s="28"/>
    </row>
    <row r="95" spans="2:12" s="1" customFormat="1" ht="10.35" customHeight="1">
      <c r="B95" s="28"/>
      <c r="L95" s="28"/>
    </row>
    <row r="96" spans="2:12" s="1" customFormat="1" ht="29.25" customHeight="1">
      <c r="B96" s="28"/>
      <c r="C96" s="101" t="s">
        <v>156</v>
      </c>
      <c r="D96" s="93"/>
      <c r="E96" s="93"/>
      <c r="F96" s="93"/>
      <c r="G96" s="93"/>
      <c r="H96" s="93"/>
      <c r="I96" s="93"/>
      <c r="J96" s="102" t="s">
        <v>157</v>
      </c>
      <c r="K96" s="93"/>
      <c r="L96" s="28"/>
    </row>
    <row r="97" spans="2:47" s="1" customFormat="1" ht="10.35" customHeight="1">
      <c r="B97" s="28"/>
      <c r="L97" s="28"/>
    </row>
    <row r="98" spans="2:47" s="1" customFormat="1" ht="22.7" customHeight="1">
      <c r="B98" s="28"/>
      <c r="C98" s="103" t="s">
        <v>158</v>
      </c>
      <c r="J98" s="62">
        <f>J151</f>
        <v>0</v>
      </c>
      <c r="L98" s="28"/>
      <c r="AU98" s="13" t="s">
        <v>159</v>
      </c>
    </row>
    <row r="99" spans="2:47" s="8" customFormat="1" ht="24.95" customHeight="1">
      <c r="B99" s="104"/>
      <c r="D99" s="105" t="s">
        <v>160</v>
      </c>
      <c r="E99" s="106"/>
      <c r="F99" s="106"/>
      <c r="G99" s="106"/>
      <c r="H99" s="106"/>
      <c r="I99" s="106"/>
      <c r="J99" s="107">
        <f>J152</f>
        <v>0</v>
      </c>
      <c r="L99" s="104"/>
    </row>
    <row r="100" spans="2:47" s="9" customFormat="1" ht="19.899999999999999" customHeight="1">
      <c r="B100" s="108"/>
      <c r="D100" s="109" t="s">
        <v>161</v>
      </c>
      <c r="E100" s="110"/>
      <c r="F100" s="110"/>
      <c r="G100" s="110"/>
      <c r="H100" s="110"/>
      <c r="I100" s="110"/>
      <c r="J100" s="111">
        <f>J153</f>
        <v>0</v>
      </c>
      <c r="L100" s="108"/>
    </row>
    <row r="101" spans="2:47" s="9" customFormat="1" ht="19.899999999999999" customHeight="1">
      <c r="B101" s="108"/>
      <c r="D101" s="109" t="s">
        <v>409</v>
      </c>
      <c r="E101" s="110"/>
      <c r="F101" s="110"/>
      <c r="G101" s="110"/>
      <c r="H101" s="110"/>
      <c r="I101" s="110"/>
      <c r="J101" s="111">
        <f>J158</f>
        <v>0</v>
      </c>
      <c r="L101" s="108"/>
    </row>
    <row r="102" spans="2:47" s="9" customFormat="1" ht="19.899999999999999" customHeight="1">
      <c r="B102" s="108"/>
      <c r="D102" s="109" t="s">
        <v>162</v>
      </c>
      <c r="E102" s="110"/>
      <c r="F102" s="110"/>
      <c r="G102" s="110"/>
      <c r="H102" s="110"/>
      <c r="I102" s="110"/>
      <c r="J102" s="111">
        <f>J171</f>
        <v>0</v>
      </c>
      <c r="L102" s="108"/>
    </row>
    <row r="103" spans="2:47" s="9" customFormat="1" ht="19.899999999999999" customHeight="1">
      <c r="B103" s="108"/>
      <c r="D103" s="109" t="s">
        <v>569</v>
      </c>
      <c r="E103" s="110"/>
      <c r="F103" s="110"/>
      <c r="G103" s="110"/>
      <c r="H103" s="110"/>
      <c r="I103" s="110"/>
      <c r="J103" s="111">
        <f>J197</f>
        <v>0</v>
      </c>
      <c r="L103" s="108"/>
    </row>
    <row r="104" spans="2:47" s="9" customFormat="1" ht="19.899999999999999" customHeight="1">
      <c r="B104" s="108"/>
      <c r="D104" s="109" t="s">
        <v>410</v>
      </c>
      <c r="E104" s="110"/>
      <c r="F104" s="110"/>
      <c r="G104" s="110"/>
      <c r="H104" s="110"/>
      <c r="I104" s="110"/>
      <c r="J104" s="111">
        <f>J210</f>
        <v>0</v>
      </c>
      <c r="L104" s="108"/>
    </row>
    <row r="105" spans="2:47" s="9" customFormat="1" ht="19.899999999999999" customHeight="1">
      <c r="B105" s="108"/>
      <c r="D105" s="109" t="s">
        <v>570</v>
      </c>
      <c r="E105" s="110"/>
      <c r="F105" s="110"/>
      <c r="G105" s="110"/>
      <c r="H105" s="110"/>
      <c r="I105" s="110"/>
      <c r="J105" s="111">
        <f>J215</f>
        <v>0</v>
      </c>
      <c r="L105" s="108"/>
    </row>
    <row r="106" spans="2:47" s="9" customFormat="1" ht="19.899999999999999" customHeight="1">
      <c r="B106" s="108"/>
      <c r="D106" s="109" t="s">
        <v>163</v>
      </c>
      <c r="E106" s="110"/>
      <c r="F106" s="110"/>
      <c r="G106" s="110"/>
      <c r="H106" s="110"/>
      <c r="I106" s="110"/>
      <c r="J106" s="111">
        <f>J241</f>
        <v>0</v>
      </c>
      <c r="L106" s="108"/>
    </row>
    <row r="107" spans="2:47" s="9" customFormat="1" ht="19.899999999999999" customHeight="1">
      <c r="B107" s="108"/>
      <c r="D107" s="109" t="s">
        <v>165</v>
      </c>
      <c r="E107" s="110"/>
      <c r="F107" s="110"/>
      <c r="G107" s="110"/>
      <c r="H107" s="110"/>
      <c r="I107" s="110"/>
      <c r="J107" s="111">
        <f>J253</f>
        <v>0</v>
      </c>
      <c r="L107" s="108"/>
    </row>
    <row r="108" spans="2:47" s="8" customFormat="1" ht="24.95" customHeight="1">
      <c r="B108" s="104"/>
      <c r="D108" s="105" t="s">
        <v>166</v>
      </c>
      <c r="E108" s="106"/>
      <c r="F108" s="106"/>
      <c r="G108" s="106"/>
      <c r="H108" s="106"/>
      <c r="I108" s="106"/>
      <c r="J108" s="107">
        <f>J255</f>
        <v>0</v>
      </c>
      <c r="L108" s="104"/>
    </row>
    <row r="109" spans="2:47" s="9" customFormat="1" ht="19.899999999999999" customHeight="1">
      <c r="B109" s="108"/>
      <c r="D109" s="109" t="s">
        <v>571</v>
      </c>
      <c r="E109" s="110"/>
      <c r="F109" s="110"/>
      <c r="G109" s="110"/>
      <c r="H109" s="110"/>
      <c r="I109" s="110"/>
      <c r="J109" s="111">
        <f>J256</f>
        <v>0</v>
      </c>
      <c r="L109" s="108"/>
    </row>
    <row r="110" spans="2:47" s="9" customFormat="1" ht="19.899999999999999" customHeight="1">
      <c r="B110" s="108"/>
      <c r="D110" s="109" t="s">
        <v>572</v>
      </c>
      <c r="E110" s="110"/>
      <c r="F110" s="110"/>
      <c r="G110" s="110"/>
      <c r="H110" s="110"/>
      <c r="I110" s="110"/>
      <c r="J110" s="111">
        <f>J270</f>
        <v>0</v>
      </c>
      <c r="L110" s="108"/>
    </row>
    <row r="111" spans="2:47" s="9" customFormat="1" ht="19.899999999999999" customHeight="1">
      <c r="B111" s="108"/>
      <c r="D111" s="109" t="s">
        <v>573</v>
      </c>
      <c r="E111" s="110"/>
      <c r="F111" s="110"/>
      <c r="G111" s="110"/>
      <c r="H111" s="110"/>
      <c r="I111" s="110"/>
      <c r="J111" s="111">
        <f>J281</f>
        <v>0</v>
      </c>
      <c r="L111" s="108"/>
    </row>
    <row r="112" spans="2:47" s="9" customFormat="1" ht="19.899999999999999" customHeight="1">
      <c r="B112" s="108"/>
      <c r="D112" s="109" t="s">
        <v>574</v>
      </c>
      <c r="E112" s="110"/>
      <c r="F112" s="110"/>
      <c r="G112" s="110"/>
      <c r="H112" s="110"/>
      <c r="I112" s="110"/>
      <c r="J112" s="111">
        <f>J298</f>
        <v>0</v>
      </c>
      <c r="L112" s="108"/>
    </row>
    <row r="113" spans="2:12" s="9" customFormat="1" ht="19.899999999999999" customHeight="1">
      <c r="B113" s="108"/>
      <c r="D113" s="109" t="s">
        <v>575</v>
      </c>
      <c r="E113" s="110"/>
      <c r="F113" s="110"/>
      <c r="G113" s="110"/>
      <c r="H113" s="110"/>
      <c r="I113" s="110"/>
      <c r="J113" s="111">
        <f>J307</f>
        <v>0</v>
      </c>
      <c r="L113" s="108"/>
    </row>
    <row r="114" spans="2:12" s="9" customFormat="1" ht="19.899999999999999" customHeight="1">
      <c r="B114" s="108"/>
      <c r="D114" s="109" t="s">
        <v>576</v>
      </c>
      <c r="E114" s="110"/>
      <c r="F114" s="110"/>
      <c r="G114" s="110"/>
      <c r="H114" s="110"/>
      <c r="I114" s="110"/>
      <c r="J114" s="111">
        <f>J315</f>
        <v>0</v>
      </c>
      <c r="L114" s="108"/>
    </row>
    <row r="115" spans="2:12" s="9" customFormat="1" ht="19.899999999999999" customHeight="1">
      <c r="B115" s="108"/>
      <c r="D115" s="109" t="s">
        <v>577</v>
      </c>
      <c r="E115" s="110"/>
      <c r="F115" s="110"/>
      <c r="G115" s="110"/>
      <c r="H115" s="110"/>
      <c r="I115" s="110"/>
      <c r="J115" s="111">
        <f>J318</f>
        <v>0</v>
      </c>
      <c r="L115" s="108"/>
    </row>
    <row r="116" spans="2:12" s="9" customFormat="1" ht="19.899999999999999" customHeight="1">
      <c r="B116" s="108"/>
      <c r="D116" s="109" t="s">
        <v>167</v>
      </c>
      <c r="E116" s="110"/>
      <c r="F116" s="110"/>
      <c r="G116" s="110"/>
      <c r="H116" s="110"/>
      <c r="I116" s="110"/>
      <c r="J116" s="111">
        <f>J348</f>
        <v>0</v>
      </c>
      <c r="L116" s="108"/>
    </row>
    <row r="117" spans="2:12" s="9" customFormat="1" ht="19.899999999999999" customHeight="1">
      <c r="B117" s="108"/>
      <c r="D117" s="109" t="s">
        <v>578</v>
      </c>
      <c r="E117" s="110"/>
      <c r="F117" s="110"/>
      <c r="G117" s="110"/>
      <c r="H117" s="110"/>
      <c r="I117" s="110"/>
      <c r="J117" s="111">
        <f>J351</f>
        <v>0</v>
      </c>
      <c r="L117" s="108"/>
    </row>
    <row r="118" spans="2:12" s="9" customFormat="1" ht="19.899999999999999" customHeight="1">
      <c r="B118" s="108"/>
      <c r="D118" s="109" t="s">
        <v>579</v>
      </c>
      <c r="E118" s="110"/>
      <c r="F118" s="110"/>
      <c r="G118" s="110"/>
      <c r="H118" s="110"/>
      <c r="I118" s="110"/>
      <c r="J118" s="111">
        <f>J362</f>
        <v>0</v>
      </c>
      <c r="L118" s="108"/>
    </row>
    <row r="119" spans="2:12" s="9" customFormat="1" ht="19.899999999999999" customHeight="1">
      <c r="B119" s="108"/>
      <c r="D119" s="109" t="s">
        <v>580</v>
      </c>
      <c r="E119" s="110"/>
      <c r="F119" s="110"/>
      <c r="G119" s="110"/>
      <c r="H119" s="110"/>
      <c r="I119" s="110"/>
      <c r="J119" s="111">
        <f>J374</f>
        <v>0</v>
      </c>
      <c r="L119" s="108"/>
    </row>
    <row r="120" spans="2:12" s="9" customFormat="1" ht="19.899999999999999" customHeight="1">
      <c r="B120" s="108"/>
      <c r="D120" s="109" t="s">
        <v>581</v>
      </c>
      <c r="E120" s="110"/>
      <c r="F120" s="110"/>
      <c r="G120" s="110"/>
      <c r="H120" s="110"/>
      <c r="I120" s="110"/>
      <c r="J120" s="111">
        <f>J382</f>
        <v>0</v>
      </c>
      <c r="L120" s="108"/>
    </row>
    <row r="121" spans="2:12" s="9" customFormat="1" ht="19.899999999999999" customHeight="1">
      <c r="B121" s="108"/>
      <c r="D121" s="109" t="s">
        <v>582</v>
      </c>
      <c r="E121" s="110"/>
      <c r="F121" s="110"/>
      <c r="G121" s="110"/>
      <c r="H121" s="110"/>
      <c r="I121" s="110"/>
      <c r="J121" s="111">
        <f>J386</f>
        <v>0</v>
      </c>
      <c r="L121" s="108"/>
    </row>
    <row r="122" spans="2:12" s="9" customFormat="1" ht="19.899999999999999" customHeight="1">
      <c r="B122" s="108"/>
      <c r="D122" s="109" t="s">
        <v>583</v>
      </c>
      <c r="E122" s="110"/>
      <c r="F122" s="110"/>
      <c r="G122" s="110"/>
      <c r="H122" s="110"/>
      <c r="I122" s="110"/>
      <c r="J122" s="111">
        <f>J389</f>
        <v>0</v>
      </c>
      <c r="L122" s="108"/>
    </row>
    <row r="123" spans="2:12" s="8" customFormat="1" ht="24.95" customHeight="1">
      <c r="B123" s="104"/>
      <c r="D123" s="105" t="s">
        <v>584</v>
      </c>
      <c r="E123" s="106"/>
      <c r="F123" s="106"/>
      <c r="G123" s="106"/>
      <c r="H123" s="106"/>
      <c r="I123" s="106"/>
      <c r="J123" s="107">
        <f>J485</f>
        <v>0</v>
      </c>
      <c r="L123" s="104"/>
    </row>
    <row r="124" spans="2:12" s="9" customFormat="1" ht="19.899999999999999" customHeight="1">
      <c r="B124" s="108"/>
      <c r="D124" s="109" t="s">
        <v>585</v>
      </c>
      <c r="E124" s="110"/>
      <c r="F124" s="110"/>
      <c r="G124" s="110"/>
      <c r="H124" s="110"/>
      <c r="I124" s="110"/>
      <c r="J124" s="111">
        <f>J486</f>
        <v>0</v>
      </c>
      <c r="L124" s="108"/>
    </row>
    <row r="125" spans="2:12" s="8" customFormat="1" ht="24.95" customHeight="1">
      <c r="B125" s="104"/>
      <c r="D125" s="105" t="s">
        <v>168</v>
      </c>
      <c r="E125" s="106"/>
      <c r="F125" s="106"/>
      <c r="G125" s="106"/>
      <c r="H125" s="106"/>
      <c r="I125" s="106"/>
      <c r="J125" s="107">
        <f>J492</f>
        <v>0</v>
      </c>
      <c r="L125" s="104"/>
    </row>
    <row r="126" spans="2:12" s="9" customFormat="1" ht="19.899999999999999" customHeight="1">
      <c r="B126" s="108"/>
      <c r="D126" s="109" t="s">
        <v>169</v>
      </c>
      <c r="E126" s="110"/>
      <c r="F126" s="110"/>
      <c r="G126" s="110"/>
      <c r="H126" s="110"/>
      <c r="I126" s="110"/>
      <c r="J126" s="111">
        <f>J493</f>
        <v>0</v>
      </c>
      <c r="L126" s="108"/>
    </row>
    <row r="127" spans="2:12" s="9" customFormat="1" ht="19.899999999999999" customHeight="1">
      <c r="B127" s="108"/>
      <c r="D127" s="109" t="s">
        <v>170</v>
      </c>
      <c r="E127" s="110"/>
      <c r="F127" s="110"/>
      <c r="G127" s="110"/>
      <c r="H127" s="110"/>
      <c r="I127" s="110"/>
      <c r="J127" s="111">
        <f>J495</f>
        <v>0</v>
      </c>
      <c r="L127" s="108"/>
    </row>
    <row r="128" spans="2:12" s="9" customFormat="1" ht="19.899999999999999" customHeight="1">
      <c r="B128" s="108"/>
      <c r="D128" s="109" t="s">
        <v>171</v>
      </c>
      <c r="E128" s="110"/>
      <c r="F128" s="110"/>
      <c r="G128" s="110"/>
      <c r="H128" s="110"/>
      <c r="I128" s="110"/>
      <c r="J128" s="111">
        <f>J497</f>
        <v>0</v>
      </c>
      <c r="L128" s="108"/>
    </row>
    <row r="129" spans="2:12" s="9" customFormat="1" ht="19.899999999999999" customHeight="1">
      <c r="B129" s="108"/>
      <c r="D129" s="109" t="s">
        <v>172</v>
      </c>
      <c r="E129" s="110"/>
      <c r="F129" s="110"/>
      <c r="G129" s="110"/>
      <c r="H129" s="110"/>
      <c r="I129" s="110"/>
      <c r="J129" s="111">
        <f>J499</f>
        <v>0</v>
      </c>
      <c r="L129" s="108"/>
    </row>
    <row r="130" spans="2:12" s="1" customFormat="1" ht="21.75" customHeight="1">
      <c r="B130" s="28"/>
      <c r="L130" s="28"/>
    </row>
    <row r="131" spans="2:12" s="1" customFormat="1" ht="6.95" customHeight="1">
      <c r="B131" s="40"/>
      <c r="C131" s="41"/>
      <c r="D131" s="41"/>
      <c r="E131" s="41"/>
      <c r="F131" s="41"/>
      <c r="G131" s="41"/>
      <c r="H131" s="41"/>
      <c r="I131" s="41"/>
      <c r="J131" s="41"/>
      <c r="K131" s="41"/>
      <c r="L131" s="28"/>
    </row>
    <row r="135" spans="2:12" s="1" customFormat="1" ht="6.95" customHeight="1">
      <c r="B135" s="42"/>
      <c r="C135" s="43"/>
      <c r="D135" s="43"/>
      <c r="E135" s="43"/>
      <c r="F135" s="43"/>
      <c r="G135" s="43"/>
      <c r="H135" s="43"/>
      <c r="I135" s="43"/>
      <c r="J135" s="43"/>
      <c r="K135" s="43"/>
      <c r="L135" s="28"/>
    </row>
    <row r="136" spans="2:12" s="1" customFormat="1" ht="24.95" customHeight="1">
      <c r="B136" s="28"/>
      <c r="C136" s="17" t="s">
        <v>173</v>
      </c>
      <c r="L136" s="28"/>
    </row>
    <row r="137" spans="2:12" s="1" customFormat="1" ht="6.95" customHeight="1">
      <c r="B137" s="28"/>
      <c r="L137" s="28"/>
    </row>
    <row r="138" spans="2:12" s="1" customFormat="1" ht="12" customHeight="1">
      <c r="B138" s="28"/>
      <c r="C138" s="23" t="s">
        <v>16</v>
      </c>
      <c r="L138" s="28"/>
    </row>
    <row r="139" spans="2:12" s="1" customFormat="1" ht="16.5" customHeight="1">
      <c r="B139" s="28"/>
      <c r="E139" s="655" t="str">
        <f>E7</f>
        <v>Rekonstrukce a modernizace fotbalového hřiště SK Union Břevnov</v>
      </c>
      <c r="F139" s="656"/>
      <c r="G139" s="656"/>
      <c r="H139" s="656"/>
      <c r="L139" s="28"/>
    </row>
    <row r="140" spans="2:12" ht="12" customHeight="1">
      <c r="B140" s="16"/>
      <c r="C140" s="23" t="s">
        <v>153</v>
      </c>
      <c r="L140" s="16"/>
    </row>
    <row r="141" spans="2:12" s="1" customFormat="1" ht="16.5" customHeight="1">
      <c r="B141" s="28"/>
      <c r="E141" s="655" t="s">
        <v>567</v>
      </c>
      <c r="F141" s="654"/>
      <c r="G141" s="654"/>
      <c r="H141" s="654"/>
      <c r="L141" s="28"/>
    </row>
    <row r="142" spans="2:12" s="1" customFormat="1" ht="12" customHeight="1">
      <c r="B142" s="28"/>
      <c r="C142" s="23" t="s">
        <v>407</v>
      </c>
      <c r="L142" s="28"/>
    </row>
    <row r="143" spans="2:12" s="1" customFormat="1" ht="16.5" customHeight="1">
      <c r="B143" s="28"/>
      <c r="E143" s="614" t="str">
        <f>E11</f>
        <v>SO-03.1 - Stavební řešení</v>
      </c>
      <c r="F143" s="654"/>
      <c r="G143" s="654"/>
      <c r="H143" s="654"/>
      <c r="L143" s="28"/>
    </row>
    <row r="144" spans="2:12" s="1" customFormat="1" ht="6.95" customHeight="1">
      <c r="B144" s="28"/>
      <c r="L144" s="28"/>
    </row>
    <row r="145" spans="2:65" s="1" customFormat="1" ht="12" customHeight="1">
      <c r="B145" s="28"/>
      <c r="C145" s="23" t="s">
        <v>20</v>
      </c>
      <c r="F145" s="21" t="str">
        <f>F14</f>
        <v>Praha 6</v>
      </c>
      <c r="I145" s="23" t="s">
        <v>22</v>
      </c>
      <c r="J145" s="48" t="str">
        <f>IF(J14="","",J14)</f>
        <v>19. 12. 2025</v>
      </c>
      <c r="L145" s="28"/>
    </row>
    <row r="146" spans="2:65" s="1" customFormat="1" ht="6.95" customHeight="1">
      <c r="B146" s="28"/>
      <c r="L146" s="28"/>
    </row>
    <row r="147" spans="2:65" s="1" customFormat="1" ht="25.7" customHeight="1">
      <c r="B147" s="28"/>
      <c r="C147" s="23" t="s">
        <v>24</v>
      </c>
      <c r="F147" s="21" t="str">
        <f>E17</f>
        <v>Městská část Praha 6</v>
      </c>
      <c r="I147" s="23" t="s">
        <v>30</v>
      </c>
      <c r="J147" s="26" t="str">
        <f>E23</f>
        <v>Sportovní projekty s.r.o.</v>
      </c>
      <c r="L147" s="28"/>
    </row>
    <row r="148" spans="2:65" s="1" customFormat="1" ht="15.2" customHeight="1">
      <c r="B148" s="28"/>
      <c r="C148" s="23" t="s">
        <v>28</v>
      </c>
      <c r="F148" s="21" t="str">
        <f>IF(E20="","",E20)</f>
        <v>Vyplň údaj</v>
      </c>
      <c r="I148" s="23" t="s">
        <v>33</v>
      </c>
      <c r="J148" s="26" t="str">
        <f>E26</f>
        <v>F.Pecka</v>
      </c>
      <c r="L148" s="28"/>
    </row>
    <row r="149" spans="2:65" s="1" customFormat="1" ht="10.35" customHeight="1">
      <c r="B149" s="28"/>
      <c r="L149" s="28"/>
    </row>
    <row r="150" spans="2:65" s="10" customFormat="1" ht="29.25" customHeight="1">
      <c r="B150" s="112"/>
      <c r="C150" s="113" t="s">
        <v>174</v>
      </c>
      <c r="D150" s="114" t="s">
        <v>62</v>
      </c>
      <c r="E150" s="114" t="s">
        <v>58</v>
      </c>
      <c r="F150" s="114" t="s">
        <v>59</v>
      </c>
      <c r="G150" s="114" t="s">
        <v>175</v>
      </c>
      <c r="H150" s="114" t="s">
        <v>176</v>
      </c>
      <c r="I150" s="114" t="s">
        <v>177</v>
      </c>
      <c r="J150" s="115" t="s">
        <v>157</v>
      </c>
      <c r="K150" s="116" t="s">
        <v>178</v>
      </c>
      <c r="L150" s="112"/>
      <c r="M150" s="55" t="s">
        <v>1</v>
      </c>
      <c r="N150" s="56" t="s">
        <v>41</v>
      </c>
      <c r="O150" s="56" t="s">
        <v>179</v>
      </c>
      <c r="P150" s="56" t="s">
        <v>180</v>
      </c>
      <c r="Q150" s="56" t="s">
        <v>181</v>
      </c>
      <c r="R150" s="56" t="s">
        <v>182</v>
      </c>
      <c r="S150" s="56" t="s">
        <v>183</v>
      </c>
      <c r="T150" s="57" t="s">
        <v>184</v>
      </c>
    </row>
    <row r="151" spans="2:65" s="1" customFormat="1" ht="22.7" customHeight="1">
      <c r="B151" s="28"/>
      <c r="C151" s="60" t="s">
        <v>185</v>
      </c>
      <c r="J151" s="117">
        <f>BK151</f>
        <v>0</v>
      </c>
      <c r="L151" s="28"/>
      <c r="M151" s="58"/>
      <c r="N151" s="49"/>
      <c r="O151" s="49"/>
      <c r="P151" s="118">
        <f>P152+P255+P485+P492</f>
        <v>0</v>
      </c>
      <c r="Q151" s="49"/>
      <c r="R151" s="118">
        <f>R152+R255+R485+R492</f>
        <v>1422.98741425</v>
      </c>
      <c r="S151" s="49"/>
      <c r="T151" s="119">
        <f>T152+T255+T485+T492</f>
        <v>0</v>
      </c>
      <c r="AT151" s="13" t="s">
        <v>76</v>
      </c>
      <c r="AU151" s="13" t="s">
        <v>159</v>
      </c>
      <c r="BK151" s="120">
        <f>BK152+BK255+BK485+BK492</f>
        <v>0</v>
      </c>
    </row>
    <row r="152" spans="2:65" s="11" customFormat="1" ht="25.9" customHeight="1">
      <c r="B152" s="121"/>
      <c r="D152" s="122" t="s">
        <v>76</v>
      </c>
      <c r="E152" s="123" t="s">
        <v>186</v>
      </c>
      <c r="F152" s="123" t="s">
        <v>187</v>
      </c>
      <c r="I152" s="124"/>
      <c r="J152" s="125">
        <f>BK152</f>
        <v>0</v>
      </c>
      <c r="L152" s="121"/>
      <c r="M152" s="126"/>
      <c r="P152" s="127">
        <f>P153+P158+P171+P197+P210+P215+P241+P253</f>
        <v>0</v>
      </c>
      <c r="R152" s="127">
        <f>R153+R158+R171+R197+R210+R215+R241+R253</f>
        <v>1340.4531520800001</v>
      </c>
      <c r="T152" s="128">
        <f>T153+T158+T171+T197+T210+T215+T241+T253</f>
        <v>0</v>
      </c>
      <c r="AR152" s="122" t="s">
        <v>85</v>
      </c>
      <c r="AT152" s="129" t="s">
        <v>76</v>
      </c>
      <c r="AU152" s="129" t="s">
        <v>77</v>
      </c>
      <c r="AY152" s="122" t="s">
        <v>188</v>
      </c>
      <c r="BK152" s="130">
        <f>BK153+BK158+BK171+BK197+BK210+BK215+BK241+BK253</f>
        <v>0</v>
      </c>
    </row>
    <row r="153" spans="2:65" s="11" customFormat="1" ht="22.7" customHeight="1">
      <c r="B153" s="121"/>
      <c r="D153" s="122" t="s">
        <v>76</v>
      </c>
      <c r="E153" s="131" t="s">
        <v>85</v>
      </c>
      <c r="F153" s="131" t="s">
        <v>189</v>
      </c>
      <c r="I153" s="124"/>
      <c r="J153" s="132">
        <f>BK153</f>
        <v>0</v>
      </c>
      <c r="L153" s="121"/>
      <c r="M153" s="126"/>
      <c r="P153" s="127">
        <f>SUM(P154:P157)</f>
        <v>0</v>
      </c>
      <c r="R153" s="127">
        <f>SUM(R154:R157)</f>
        <v>0</v>
      </c>
      <c r="T153" s="128">
        <f>SUM(T154:T157)</f>
        <v>0</v>
      </c>
      <c r="AR153" s="122" t="s">
        <v>85</v>
      </c>
      <c r="AT153" s="129" t="s">
        <v>76</v>
      </c>
      <c r="AU153" s="129" t="s">
        <v>85</v>
      </c>
      <c r="AY153" s="122" t="s">
        <v>188</v>
      </c>
      <c r="BK153" s="130">
        <f>SUM(BK154:BK157)</f>
        <v>0</v>
      </c>
    </row>
    <row r="154" spans="2:65" s="1" customFormat="1" ht="33" customHeight="1">
      <c r="B154" s="28"/>
      <c r="C154" s="133" t="s">
        <v>85</v>
      </c>
      <c r="D154" s="133" t="s">
        <v>190</v>
      </c>
      <c r="E154" s="134" t="s">
        <v>586</v>
      </c>
      <c r="F154" s="135" t="s">
        <v>587</v>
      </c>
      <c r="G154" s="136" t="s">
        <v>258</v>
      </c>
      <c r="H154" s="137">
        <v>237.47300000000001</v>
      </c>
      <c r="I154" s="138"/>
      <c r="J154" s="139">
        <f>ROUND(I154*H154,2)</f>
        <v>0</v>
      </c>
      <c r="K154" s="140"/>
      <c r="L154" s="28"/>
      <c r="M154" s="141" t="s">
        <v>1</v>
      </c>
      <c r="N154" s="142" t="s">
        <v>42</v>
      </c>
      <c r="P154" s="143">
        <f>O154*H154</f>
        <v>0</v>
      </c>
      <c r="Q154" s="143">
        <v>0</v>
      </c>
      <c r="R154" s="143">
        <f>Q154*H154</f>
        <v>0</v>
      </c>
      <c r="S154" s="143">
        <v>0</v>
      </c>
      <c r="T154" s="144">
        <f>S154*H154</f>
        <v>0</v>
      </c>
      <c r="AR154" s="145" t="s">
        <v>194</v>
      </c>
      <c r="AT154" s="145" t="s">
        <v>190</v>
      </c>
      <c r="AU154" s="145" t="s">
        <v>87</v>
      </c>
      <c r="AY154" s="13" t="s">
        <v>188</v>
      </c>
      <c r="BE154" s="146">
        <f>IF(N154="základní",J154,0)</f>
        <v>0</v>
      </c>
      <c r="BF154" s="146">
        <f>IF(N154="snížená",J154,0)</f>
        <v>0</v>
      </c>
      <c r="BG154" s="146">
        <f>IF(N154="zákl. přenesená",J154,0)</f>
        <v>0</v>
      </c>
      <c r="BH154" s="146">
        <f>IF(N154="sníž. přenesená",J154,0)</f>
        <v>0</v>
      </c>
      <c r="BI154" s="146">
        <f>IF(N154="nulová",J154,0)</f>
        <v>0</v>
      </c>
      <c r="BJ154" s="13" t="s">
        <v>85</v>
      </c>
      <c r="BK154" s="146">
        <f>ROUND(I154*H154,2)</f>
        <v>0</v>
      </c>
      <c r="BL154" s="13" t="s">
        <v>194</v>
      </c>
      <c r="BM154" s="145" t="s">
        <v>588</v>
      </c>
    </row>
    <row r="155" spans="2:65" s="1" customFormat="1" ht="33" customHeight="1">
      <c r="B155" s="28"/>
      <c r="C155" s="133" t="s">
        <v>87</v>
      </c>
      <c r="D155" s="133" t="s">
        <v>190</v>
      </c>
      <c r="E155" s="134" t="s">
        <v>589</v>
      </c>
      <c r="F155" s="135" t="s">
        <v>590</v>
      </c>
      <c r="G155" s="136" t="s">
        <v>258</v>
      </c>
      <c r="H155" s="137">
        <v>59.512</v>
      </c>
      <c r="I155" s="138"/>
      <c r="J155" s="139">
        <f>ROUND(I155*H155,2)</f>
        <v>0</v>
      </c>
      <c r="K155" s="140"/>
      <c r="L155" s="28"/>
      <c r="M155" s="141" t="s">
        <v>1</v>
      </c>
      <c r="N155" s="142" t="s">
        <v>42</v>
      </c>
      <c r="P155" s="143">
        <f>O155*H155</f>
        <v>0</v>
      </c>
      <c r="Q155" s="143">
        <v>0</v>
      </c>
      <c r="R155" s="143">
        <f>Q155*H155</f>
        <v>0</v>
      </c>
      <c r="S155" s="143">
        <v>0</v>
      </c>
      <c r="T155" s="144">
        <f>S155*H155</f>
        <v>0</v>
      </c>
      <c r="AR155" s="145" t="s">
        <v>194</v>
      </c>
      <c r="AT155" s="145" t="s">
        <v>190</v>
      </c>
      <c r="AU155" s="145" t="s">
        <v>87</v>
      </c>
      <c r="AY155" s="13" t="s">
        <v>188</v>
      </c>
      <c r="BE155" s="146">
        <f>IF(N155="základní",J155,0)</f>
        <v>0</v>
      </c>
      <c r="BF155" s="146">
        <f>IF(N155="snížená",J155,0)</f>
        <v>0</v>
      </c>
      <c r="BG155" s="146">
        <f>IF(N155="zákl. přenesená",J155,0)</f>
        <v>0</v>
      </c>
      <c r="BH155" s="146">
        <f>IF(N155="sníž. přenesená",J155,0)</f>
        <v>0</v>
      </c>
      <c r="BI155" s="146">
        <f>IF(N155="nulová",J155,0)</f>
        <v>0</v>
      </c>
      <c r="BJ155" s="13" t="s">
        <v>85</v>
      </c>
      <c r="BK155" s="146">
        <f>ROUND(I155*H155,2)</f>
        <v>0</v>
      </c>
      <c r="BL155" s="13" t="s">
        <v>194</v>
      </c>
      <c r="BM155" s="145" t="s">
        <v>591</v>
      </c>
    </row>
    <row r="156" spans="2:65" s="1" customFormat="1" ht="24.2" customHeight="1">
      <c r="B156" s="28"/>
      <c r="C156" s="133" t="s">
        <v>199</v>
      </c>
      <c r="D156" s="133" t="s">
        <v>190</v>
      </c>
      <c r="E156" s="134" t="s">
        <v>592</v>
      </c>
      <c r="F156" s="135" t="s">
        <v>593</v>
      </c>
      <c r="G156" s="136" t="s">
        <v>258</v>
      </c>
      <c r="H156" s="137">
        <v>7.8339999999999996</v>
      </c>
      <c r="I156" s="138"/>
      <c r="J156" s="139">
        <f>ROUND(I156*H156,2)</f>
        <v>0</v>
      </c>
      <c r="K156" s="140"/>
      <c r="L156" s="28"/>
      <c r="M156" s="141" t="s">
        <v>1</v>
      </c>
      <c r="N156" s="142" t="s">
        <v>42</v>
      </c>
      <c r="P156" s="143">
        <f>O156*H156</f>
        <v>0</v>
      </c>
      <c r="Q156" s="143">
        <v>0</v>
      </c>
      <c r="R156" s="143">
        <f>Q156*H156</f>
        <v>0</v>
      </c>
      <c r="S156" s="143">
        <v>0</v>
      </c>
      <c r="T156" s="144">
        <f>S156*H156</f>
        <v>0</v>
      </c>
      <c r="AR156" s="145" t="s">
        <v>194</v>
      </c>
      <c r="AT156" s="145" t="s">
        <v>190</v>
      </c>
      <c r="AU156" s="145" t="s">
        <v>87</v>
      </c>
      <c r="AY156" s="13" t="s">
        <v>188</v>
      </c>
      <c r="BE156" s="146">
        <f>IF(N156="základní",J156,0)</f>
        <v>0</v>
      </c>
      <c r="BF156" s="146">
        <f>IF(N156="snížená",J156,0)</f>
        <v>0</v>
      </c>
      <c r="BG156" s="146">
        <f>IF(N156="zákl. přenesená",J156,0)</f>
        <v>0</v>
      </c>
      <c r="BH156" s="146">
        <f>IF(N156="sníž. přenesená",J156,0)</f>
        <v>0</v>
      </c>
      <c r="BI156" s="146">
        <f>IF(N156="nulová",J156,0)</f>
        <v>0</v>
      </c>
      <c r="BJ156" s="13" t="s">
        <v>85</v>
      </c>
      <c r="BK156" s="146">
        <f>ROUND(I156*H156,2)</f>
        <v>0</v>
      </c>
      <c r="BL156" s="13" t="s">
        <v>194</v>
      </c>
      <c r="BM156" s="145" t="s">
        <v>594</v>
      </c>
    </row>
    <row r="157" spans="2:65" s="1" customFormat="1" ht="37.700000000000003" customHeight="1">
      <c r="B157" s="28"/>
      <c r="C157" s="133" t="s">
        <v>194</v>
      </c>
      <c r="D157" s="133" t="s">
        <v>190</v>
      </c>
      <c r="E157" s="134" t="s">
        <v>423</v>
      </c>
      <c r="F157" s="135" t="s">
        <v>424</v>
      </c>
      <c r="G157" s="136" t="s">
        <v>205</v>
      </c>
      <c r="H157" s="137">
        <v>549.42999999999995</v>
      </c>
      <c r="I157" s="138"/>
      <c r="J157" s="139">
        <f>ROUND(I157*H157,2)</f>
        <v>0</v>
      </c>
      <c r="K157" s="140"/>
      <c r="L157" s="28"/>
      <c r="M157" s="141" t="s">
        <v>1</v>
      </c>
      <c r="N157" s="142" t="s">
        <v>42</v>
      </c>
      <c r="P157" s="143">
        <f>O157*H157</f>
        <v>0</v>
      </c>
      <c r="Q157" s="143">
        <v>0</v>
      </c>
      <c r="R157" s="143">
        <f>Q157*H157</f>
        <v>0</v>
      </c>
      <c r="S157" s="143">
        <v>0</v>
      </c>
      <c r="T157" s="144">
        <f>S157*H157</f>
        <v>0</v>
      </c>
      <c r="AR157" s="145" t="s">
        <v>194</v>
      </c>
      <c r="AT157" s="145" t="s">
        <v>190</v>
      </c>
      <c r="AU157" s="145" t="s">
        <v>87</v>
      </c>
      <c r="AY157" s="13" t="s">
        <v>188</v>
      </c>
      <c r="BE157" s="146">
        <f>IF(N157="základní",J157,0)</f>
        <v>0</v>
      </c>
      <c r="BF157" s="146">
        <f>IF(N157="snížená",J157,0)</f>
        <v>0</v>
      </c>
      <c r="BG157" s="146">
        <f>IF(N157="zákl. přenesená",J157,0)</f>
        <v>0</v>
      </c>
      <c r="BH157" s="146">
        <f>IF(N157="sníž. přenesená",J157,0)</f>
        <v>0</v>
      </c>
      <c r="BI157" s="146">
        <f>IF(N157="nulová",J157,0)</f>
        <v>0</v>
      </c>
      <c r="BJ157" s="13" t="s">
        <v>85</v>
      </c>
      <c r="BK157" s="146">
        <f>ROUND(I157*H157,2)</f>
        <v>0</v>
      </c>
      <c r="BL157" s="13" t="s">
        <v>194</v>
      </c>
      <c r="BM157" s="145" t="s">
        <v>595</v>
      </c>
    </row>
    <row r="158" spans="2:65" s="11" customFormat="1" ht="22.7" customHeight="1">
      <c r="B158" s="121"/>
      <c r="D158" s="122" t="s">
        <v>76</v>
      </c>
      <c r="E158" s="131" t="s">
        <v>87</v>
      </c>
      <c r="F158" s="131" t="s">
        <v>426</v>
      </c>
      <c r="I158" s="124"/>
      <c r="J158" s="132">
        <f>BK158</f>
        <v>0</v>
      </c>
      <c r="L158" s="121"/>
      <c r="M158" s="126"/>
      <c r="P158" s="127">
        <f>SUM(P159:P170)</f>
        <v>0</v>
      </c>
      <c r="R158" s="127">
        <f>SUM(R159:R170)</f>
        <v>520.00878302000001</v>
      </c>
      <c r="T158" s="128">
        <f>SUM(T159:T170)</f>
        <v>0</v>
      </c>
      <c r="AR158" s="122" t="s">
        <v>85</v>
      </c>
      <c r="AT158" s="129" t="s">
        <v>76</v>
      </c>
      <c r="AU158" s="129" t="s">
        <v>85</v>
      </c>
      <c r="AY158" s="122" t="s">
        <v>188</v>
      </c>
      <c r="BK158" s="130">
        <f>SUM(BK159:BK170)</f>
        <v>0</v>
      </c>
    </row>
    <row r="159" spans="2:65" s="1" customFormat="1" ht="24.2" customHeight="1">
      <c r="B159" s="28"/>
      <c r="C159" s="133" t="s">
        <v>207</v>
      </c>
      <c r="D159" s="133" t="s">
        <v>190</v>
      </c>
      <c r="E159" s="134" t="s">
        <v>596</v>
      </c>
      <c r="F159" s="135" t="s">
        <v>597</v>
      </c>
      <c r="G159" s="136" t="s">
        <v>258</v>
      </c>
      <c r="H159" s="137">
        <v>90.391000000000005</v>
      </c>
      <c r="I159" s="138"/>
      <c r="J159" s="139">
        <f t="shared" ref="J159:J170" si="0">ROUND(I159*H159,2)</f>
        <v>0</v>
      </c>
      <c r="K159" s="140"/>
      <c r="L159" s="28"/>
      <c r="M159" s="141" t="s">
        <v>1</v>
      </c>
      <c r="N159" s="142" t="s">
        <v>42</v>
      </c>
      <c r="P159" s="143">
        <f t="shared" ref="P159:P170" si="1">O159*H159</f>
        <v>0</v>
      </c>
      <c r="Q159" s="143">
        <v>2.16</v>
      </c>
      <c r="R159" s="143">
        <f t="shared" ref="R159:R170" si="2">Q159*H159</f>
        <v>195.24456000000004</v>
      </c>
      <c r="S159" s="143">
        <v>0</v>
      </c>
      <c r="T159" s="144">
        <f t="shared" ref="T159:T170" si="3">S159*H159</f>
        <v>0</v>
      </c>
      <c r="AR159" s="145" t="s">
        <v>194</v>
      </c>
      <c r="AT159" s="145" t="s">
        <v>190</v>
      </c>
      <c r="AU159" s="145" t="s">
        <v>87</v>
      </c>
      <c r="AY159" s="13" t="s">
        <v>188</v>
      </c>
      <c r="BE159" s="146">
        <f t="shared" ref="BE159:BE170" si="4">IF(N159="základní",J159,0)</f>
        <v>0</v>
      </c>
      <c r="BF159" s="146">
        <f t="shared" ref="BF159:BF170" si="5">IF(N159="snížená",J159,0)</f>
        <v>0</v>
      </c>
      <c r="BG159" s="146">
        <f t="shared" ref="BG159:BG170" si="6">IF(N159="zákl. přenesená",J159,0)</f>
        <v>0</v>
      </c>
      <c r="BH159" s="146">
        <f t="shared" ref="BH159:BH170" si="7">IF(N159="sníž. přenesená",J159,0)</f>
        <v>0</v>
      </c>
      <c r="BI159" s="146">
        <f t="shared" ref="BI159:BI170" si="8">IF(N159="nulová",J159,0)</f>
        <v>0</v>
      </c>
      <c r="BJ159" s="13" t="s">
        <v>85</v>
      </c>
      <c r="BK159" s="146">
        <f t="shared" ref="BK159:BK170" si="9">ROUND(I159*H159,2)</f>
        <v>0</v>
      </c>
      <c r="BL159" s="13" t="s">
        <v>194</v>
      </c>
      <c r="BM159" s="145" t="s">
        <v>598</v>
      </c>
    </row>
    <row r="160" spans="2:65" s="1" customFormat="1" ht="24.2" customHeight="1">
      <c r="B160" s="28"/>
      <c r="C160" s="133" t="s">
        <v>211</v>
      </c>
      <c r="D160" s="133" t="s">
        <v>190</v>
      </c>
      <c r="E160" s="134" t="s">
        <v>599</v>
      </c>
      <c r="F160" s="135" t="s">
        <v>600</v>
      </c>
      <c r="G160" s="136" t="s">
        <v>258</v>
      </c>
      <c r="H160" s="137">
        <v>22.597999999999999</v>
      </c>
      <c r="I160" s="138"/>
      <c r="J160" s="139">
        <f t="shared" si="0"/>
        <v>0</v>
      </c>
      <c r="K160" s="140"/>
      <c r="L160" s="28"/>
      <c r="M160" s="141" t="s">
        <v>1</v>
      </c>
      <c r="N160" s="142" t="s">
        <v>42</v>
      </c>
      <c r="P160" s="143">
        <f t="shared" si="1"/>
        <v>0</v>
      </c>
      <c r="Q160" s="143">
        <v>1.98</v>
      </c>
      <c r="R160" s="143">
        <f t="shared" si="2"/>
        <v>44.744039999999998</v>
      </c>
      <c r="S160" s="143">
        <v>0</v>
      </c>
      <c r="T160" s="144">
        <f t="shared" si="3"/>
        <v>0</v>
      </c>
      <c r="AR160" s="145" t="s">
        <v>194</v>
      </c>
      <c r="AT160" s="145" t="s">
        <v>190</v>
      </c>
      <c r="AU160" s="145" t="s">
        <v>87</v>
      </c>
      <c r="AY160" s="13" t="s">
        <v>188</v>
      </c>
      <c r="BE160" s="146">
        <f t="shared" si="4"/>
        <v>0</v>
      </c>
      <c r="BF160" s="146">
        <f t="shared" si="5"/>
        <v>0</v>
      </c>
      <c r="BG160" s="146">
        <f t="shared" si="6"/>
        <v>0</v>
      </c>
      <c r="BH160" s="146">
        <f t="shared" si="7"/>
        <v>0</v>
      </c>
      <c r="BI160" s="146">
        <f t="shared" si="8"/>
        <v>0</v>
      </c>
      <c r="BJ160" s="13" t="s">
        <v>85</v>
      </c>
      <c r="BK160" s="146">
        <f t="shared" si="9"/>
        <v>0</v>
      </c>
      <c r="BL160" s="13" t="s">
        <v>194</v>
      </c>
      <c r="BM160" s="145" t="s">
        <v>601</v>
      </c>
    </row>
    <row r="161" spans="2:65" s="1" customFormat="1" ht="24.2" customHeight="1">
      <c r="B161" s="28"/>
      <c r="C161" s="133" t="s">
        <v>215</v>
      </c>
      <c r="D161" s="133" t="s">
        <v>190</v>
      </c>
      <c r="E161" s="134" t="s">
        <v>602</v>
      </c>
      <c r="F161" s="135" t="s">
        <v>603</v>
      </c>
      <c r="G161" s="136" t="s">
        <v>258</v>
      </c>
      <c r="H161" s="137">
        <v>56.494999999999997</v>
      </c>
      <c r="I161" s="138"/>
      <c r="J161" s="139">
        <f t="shared" si="0"/>
        <v>0</v>
      </c>
      <c r="K161" s="140"/>
      <c r="L161" s="28"/>
      <c r="M161" s="141" t="s">
        <v>1</v>
      </c>
      <c r="N161" s="142" t="s">
        <v>42</v>
      </c>
      <c r="P161" s="143">
        <f t="shared" si="1"/>
        <v>0</v>
      </c>
      <c r="Q161" s="143">
        <v>2.3010199999999998</v>
      </c>
      <c r="R161" s="143">
        <f t="shared" si="2"/>
        <v>129.99612489999998</v>
      </c>
      <c r="S161" s="143">
        <v>0</v>
      </c>
      <c r="T161" s="144">
        <f t="shared" si="3"/>
        <v>0</v>
      </c>
      <c r="AR161" s="145" t="s">
        <v>194</v>
      </c>
      <c r="AT161" s="145" t="s">
        <v>190</v>
      </c>
      <c r="AU161" s="145" t="s">
        <v>87</v>
      </c>
      <c r="AY161" s="13" t="s">
        <v>188</v>
      </c>
      <c r="BE161" s="146">
        <f t="shared" si="4"/>
        <v>0</v>
      </c>
      <c r="BF161" s="146">
        <f t="shared" si="5"/>
        <v>0</v>
      </c>
      <c r="BG161" s="146">
        <f t="shared" si="6"/>
        <v>0</v>
      </c>
      <c r="BH161" s="146">
        <f t="shared" si="7"/>
        <v>0</v>
      </c>
      <c r="BI161" s="146">
        <f t="shared" si="8"/>
        <v>0</v>
      </c>
      <c r="BJ161" s="13" t="s">
        <v>85</v>
      </c>
      <c r="BK161" s="146">
        <f t="shared" si="9"/>
        <v>0</v>
      </c>
      <c r="BL161" s="13" t="s">
        <v>194</v>
      </c>
      <c r="BM161" s="145" t="s">
        <v>604</v>
      </c>
    </row>
    <row r="162" spans="2:65" s="1" customFormat="1" ht="16.5" customHeight="1">
      <c r="B162" s="28"/>
      <c r="C162" s="133" t="s">
        <v>220</v>
      </c>
      <c r="D162" s="133" t="s">
        <v>190</v>
      </c>
      <c r="E162" s="134" t="s">
        <v>605</v>
      </c>
      <c r="F162" s="135" t="s">
        <v>606</v>
      </c>
      <c r="G162" s="136" t="s">
        <v>205</v>
      </c>
      <c r="H162" s="137">
        <v>14.64</v>
      </c>
      <c r="I162" s="138"/>
      <c r="J162" s="139">
        <f t="shared" si="0"/>
        <v>0</v>
      </c>
      <c r="K162" s="140"/>
      <c r="L162" s="28"/>
      <c r="M162" s="141" t="s">
        <v>1</v>
      </c>
      <c r="N162" s="142" t="s">
        <v>42</v>
      </c>
      <c r="P162" s="143">
        <f t="shared" si="1"/>
        <v>0</v>
      </c>
      <c r="Q162" s="143">
        <v>2.9399999999999999E-3</v>
      </c>
      <c r="R162" s="143">
        <f t="shared" si="2"/>
        <v>4.3041599999999999E-2</v>
      </c>
      <c r="S162" s="143">
        <v>0</v>
      </c>
      <c r="T162" s="144">
        <f t="shared" si="3"/>
        <v>0</v>
      </c>
      <c r="AR162" s="145" t="s">
        <v>194</v>
      </c>
      <c r="AT162" s="145" t="s">
        <v>190</v>
      </c>
      <c r="AU162" s="145" t="s">
        <v>87</v>
      </c>
      <c r="AY162" s="13" t="s">
        <v>188</v>
      </c>
      <c r="BE162" s="146">
        <f t="shared" si="4"/>
        <v>0</v>
      </c>
      <c r="BF162" s="146">
        <f t="shared" si="5"/>
        <v>0</v>
      </c>
      <c r="BG162" s="146">
        <f t="shared" si="6"/>
        <v>0</v>
      </c>
      <c r="BH162" s="146">
        <f t="shared" si="7"/>
        <v>0</v>
      </c>
      <c r="BI162" s="146">
        <f t="shared" si="8"/>
        <v>0</v>
      </c>
      <c r="BJ162" s="13" t="s">
        <v>85</v>
      </c>
      <c r="BK162" s="146">
        <f t="shared" si="9"/>
        <v>0</v>
      </c>
      <c r="BL162" s="13" t="s">
        <v>194</v>
      </c>
      <c r="BM162" s="145" t="s">
        <v>607</v>
      </c>
    </row>
    <row r="163" spans="2:65" s="1" customFormat="1" ht="16.5" customHeight="1">
      <c r="B163" s="28"/>
      <c r="C163" s="133" t="s">
        <v>224</v>
      </c>
      <c r="D163" s="133" t="s">
        <v>190</v>
      </c>
      <c r="E163" s="134" t="s">
        <v>608</v>
      </c>
      <c r="F163" s="135" t="s">
        <v>609</v>
      </c>
      <c r="G163" s="136" t="s">
        <v>205</v>
      </c>
      <c r="H163" s="137">
        <v>14.64</v>
      </c>
      <c r="I163" s="138"/>
      <c r="J163" s="139">
        <f t="shared" si="0"/>
        <v>0</v>
      </c>
      <c r="K163" s="140"/>
      <c r="L163" s="28"/>
      <c r="M163" s="141" t="s">
        <v>1</v>
      </c>
      <c r="N163" s="142" t="s">
        <v>42</v>
      </c>
      <c r="P163" s="143">
        <f t="shared" si="1"/>
        <v>0</v>
      </c>
      <c r="Q163" s="143">
        <v>0</v>
      </c>
      <c r="R163" s="143">
        <f t="shared" si="2"/>
        <v>0</v>
      </c>
      <c r="S163" s="143">
        <v>0</v>
      </c>
      <c r="T163" s="144">
        <f t="shared" si="3"/>
        <v>0</v>
      </c>
      <c r="AR163" s="145" t="s">
        <v>194</v>
      </c>
      <c r="AT163" s="145" t="s">
        <v>190</v>
      </c>
      <c r="AU163" s="145" t="s">
        <v>87</v>
      </c>
      <c r="AY163" s="13" t="s">
        <v>188</v>
      </c>
      <c r="BE163" s="146">
        <f t="shared" si="4"/>
        <v>0</v>
      </c>
      <c r="BF163" s="146">
        <f t="shared" si="5"/>
        <v>0</v>
      </c>
      <c r="BG163" s="146">
        <f t="shared" si="6"/>
        <v>0</v>
      </c>
      <c r="BH163" s="146">
        <f t="shared" si="7"/>
        <v>0</v>
      </c>
      <c r="BI163" s="146">
        <f t="shared" si="8"/>
        <v>0</v>
      </c>
      <c r="BJ163" s="13" t="s">
        <v>85</v>
      </c>
      <c r="BK163" s="146">
        <f t="shared" si="9"/>
        <v>0</v>
      </c>
      <c r="BL163" s="13" t="s">
        <v>194</v>
      </c>
      <c r="BM163" s="145" t="s">
        <v>610</v>
      </c>
    </row>
    <row r="164" spans="2:65" s="1" customFormat="1" ht="16.5" customHeight="1">
      <c r="B164" s="28"/>
      <c r="C164" s="133" t="s">
        <v>228</v>
      </c>
      <c r="D164" s="133" t="s">
        <v>190</v>
      </c>
      <c r="E164" s="134" t="s">
        <v>611</v>
      </c>
      <c r="F164" s="135" t="s">
        <v>612</v>
      </c>
      <c r="G164" s="136" t="s">
        <v>267</v>
      </c>
      <c r="H164" s="137">
        <v>5.04</v>
      </c>
      <c r="I164" s="138"/>
      <c r="J164" s="139">
        <f t="shared" si="0"/>
        <v>0</v>
      </c>
      <c r="K164" s="140"/>
      <c r="L164" s="28"/>
      <c r="M164" s="141" t="s">
        <v>1</v>
      </c>
      <c r="N164" s="142" t="s">
        <v>42</v>
      </c>
      <c r="P164" s="143">
        <f t="shared" si="1"/>
        <v>0</v>
      </c>
      <c r="Q164" s="143">
        <v>1.06277</v>
      </c>
      <c r="R164" s="143">
        <f t="shared" si="2"/>
        <v>5.3563608</v>
      </c>
      <c r="S164" s="143">
        <v>0</v>
      </c>
      <c r="T164" s="144">
        <f t="shared" si="3"/>
        <v>0</v>
      </c>
      <c r="AR164" s="145" t="s">
        <v>194</v>
      </c>
      <c r="AT164" s="145" t="s">
        <v>190</v>
      </c>
      <c r="AU164" s="145" t="s">
        <v>87</v>
      </c>
      <c r="AY164" s="13" t="s">
        <v>188</v>
      </c>
      <c r="BE164" s="146">
        <f t="shared" si="4"/>
        <v>0</v>
      </c>
      <c r="BF164" s="146">
        <f t="shared" si="5"/>
        <v>0</v>
      </c>
      <c r="BG164" s="146">
        <f t="shared" si="6"/>
        <v>0</v>
      </c>
      <c r="BH164" s="146">
        <f t="shared" si="7"/>
        <v>0</v>
      </c>
      <c r="BI164" s="146">
        <f t="shared" si="8"/>
        <v>0</v>
      </c>
      <c r="BJ164" s="13" t="s">
        <v>85</v>
      </c>
      <c r="BK164" s="146">
        <f t="shared" si="9"/>
        <v>0</v>
      </c>
      <c r="BL164" s="13" t="s">
        <v>194</v>
      </c>
      <c r="BM164" s="145" t="s">
        <v>613</v>
      </c>
    </row>
    <row r="165" spans="2:65" s="1" customFormat="1" ht="16.5" customHeight="1">
      <c r="B165" s="28"/>
      <c r="C165" s="133" t="s">
        <v>232</v>
      </c>
      <c r="D165" s="133" t="s">
        <v>190</v>
      </c>
      <c r="E165" s="134" t="s">
        <v>614</v>
      </c>
      <c r="F165" s="135" t="s">
        <v>615</v>
      </c>
      <c r="G165" s="136" t="s">
        <v>258</v>
      </c>
      <c r="H165" s="137">
        <v>51.353000000000002</v>
      </c>
      <c r="I165" s="138"/>
      <c r="J165" s="139">
        <f t="shared" si="0"/>
        <v>0</v>
      </c>
      <c r="K165" s="140"/>
      <c r="L165" s="28"/>
      <c r="M165" s="141" t="s">
        <v>1</v>
      </c>
      <c r="N165" s="142" t="s">
        <v>42</v>
      </c>
      <c r="P165" s="143">
        <f t="shared" si="1"/>
        <v>0</v>
      </c>
      <c r="Q165" s="143">
        <v>2.3010199999999998</v>
      </c>
      <c r="R165" s="143">
        <f t="shared" si="2"/>
        <v>118.16428006</v>
      </c>
      <c r="S165" s="143">
        <v>0</v>
      </c>
      <c r="T165" s="144">
        <f t="shared" si="3"/>
        <v>0</v>
      </c>
      <c r="AR165" s="145" t="s">
        <v>194</v>
      </c>
      <c r="AT165" s="145" t="s">
        <v>190</v>
      </c>
      <c r="AU165" s="145" t="s">
        <v>87</v>
      </c>
      <c r="AY165" s="13" t="s">
        <v>188</v>
      </c>
      <c r="BE165" s="146">
        <f t="shared" si="4"/>
        <v>0</v>
      </c>
      <c r="BF165" s="146">
        <f t="shared" si="5"/>
        <v>0</v>
      </c>
      <c r="BG165" s="146">
        <f t="shared" si="6"/>
        <v>0</v>
      </c>
      <c r="BH165" s="146">
        <f t="shared" si="7"/>
        <v>0</v>
      </c>
      <c r="BI165" s="146">
        <f t="shared" si="8"/>
        <v>0</v>
      </c>
      <c r="BJ165" s="13" t="s">
        <v>85</v>
      </c>
      <c r="BK165" s="146">
        <f t="shared" si="9"/>
        <v>0</v>
      </c>
      <c r="BL165" s="13" t="s">
        <v>194</v>
      </c>
      <c r="BM165" s="145" t="s">
        <v>616</v>
      </c>
    </row>
    <row r="166" spans="2:65" s="1" customFormat="1" ht="16.5" customHeight="1">
      <c r="B166" s="28"/>
      <c r="C166" s="133" t="s">
        <v>8</v>
      </c>
      <c r="D166" s="133" t="s">
        <v>190</v>
      </c>
      <c r="E166" s="134" t="s">
        <v>617</v>
      </c>
      <c r="F166" s="135" t="s">
        <v>618</v>
      </c>
      <c r="G166" s="136" t="s">
        <v>205</v>
      </c>
      <c r="H166" s="137">
        <v>61.04</v>
      </c>
      <c r="I166" s="138"/>
      <c r="J166" s="139">
        <f t="shared" si="0"/>
        <v>0</v>
      </c>
      <c r="K166" s="140"/>
      <c r="L166" s="28"/>
      <c r="M166" s="141" t="s">
        <v>1</v>
      </c>
      <c r="N166" s="142" t="s">
        <v>42</v>
      </c>
      <c r="P166" s="143">
        <f t="shared" si="1"/>
        <v>0</v>
      </c>
      <c r="Q166" s="143">
        <v>2.6900000000000001E-3</v>
      </c>
      <c r="R166" s="143">
        <f t="shared" si="2"/>
        <v>0.1641976</v>
      </c>
      <c r="S166" s="143">
        <v>0</v>
      </c>
      <c r="T166" s="144">
        <f t="shared" si="3"/>
        <v>0</v>
      </c>
      <c r="AR166" s="145" t="s">
        <v>194</v>
      </c>
      <c r="AT166" s="145" t="s">
        <v>190</v>
      </c>
      <c r="AU166" s="145" t="s">
        <v>87</v>
      </c>
      <c r="AY166" s="13" t="s">
        <v>188</v>
      </c>
      <c r="BE166" s="146">
        <f t="shared" si="4"/>
        <v>0</v>
      </c>
      <c r="BF166" s="146">
        <f t="shared" si="5"/>
        <v>0</v>
      </c>
      <c r="BG166" s="146">
        <f t="shared" si="6"/>
        <v>0</v>
      </c>
      <c r="BH166" s="146">
        <f t="shared" si="7"/>
        <v>0</v>
      </c>
      <c r="BI166" s="146">
        <f t="shared" si="8"/>
        <v>0</v>
      </c>
      <c r="BJ166" s="13" t="s">
        <v>85</v>
      </c>
      <c r="BK166" s="146">
        <f t="shared" si="9"/>
        <v>0</v>
      </c>
      <c r="BL166" s="13" t="s">
        <v>194</v>
      </c>
      <c r="BM166" s="145" t="s">
        <v>619</v>
      </c>
    </row>
    <row r="167" spans="2:65" s="1" customFormat="1" ht="16.5" customHeight="1">
      <c r="B167" s="28"/>
      <c r="C167" s="133" t="s">
        <v>239</v>
      </c>
      <c r="D167" s="133" t="s">
        <v>190</v>
      </c>
      <c r="E167" s="134" t="s">
        <v>620</v>
      </c>
      <c r="F167" s="135" t="s">
        <v>621</v>
      </c>
      <c r="G167" s="136" t="s">
        <v>205</v>
      </c>
      <c r="H167" s="137">
        <v>61.04</v>
      </c>
      <c r="I167" s="138"/>
      <c r="J167" s="139">
        <f t="shared" si="0"/>
        <v>0</v>
      </c>
      <c r="K167" s="140"/>
      <c r="L167" s="28"/>
      <c r="M167" s="141" t="s">
        <v>1</v>
      </c>
      <c r="N167" s="142" t="s">
        <v>42</v>
      </c>
      <c r="P167" s="143">
        <f t="shared" si="1"/>
        <v>0</v>
      </c>
      <c r="Q167" s="143">
        <v>0</v>
      </c>
      <c r="R167" s="143">
        <f t="shared" si="2"/>
        <v>0</v>
      </c>
      <c r="S167" s="143">
        <v>0</v>
      </c>
      <c r="T167" s="144">
        <f t="shared" si="3"/>
        <v>0</v>
      </c>
      <c r="AR167" s="145" t="s">
        <v>194</v>
      </c>
      <c r="AT167" s="145" t="s">
        <v>190</v>
      </c>
      <c r="AU167" s="145" t="s">
        <v>87</v>
      </c>
      <c r="AY167" s="13" t="s">
        <v>188</v>
      </c>
      <c r="BE167" s="146">
        <f t="shared" si="4"/>
        <v>0</v>
      </c>
      <c r="BF167" s="146">
        <f t="shared" si="5"/>
        <v>0</v>
      </c>
      <c r="BG167" s="146">
        <f t="shared" si="6"/>
        <v>0</v>
      </c>
      <c r="BH167" s="146">
        <f t="shared" si="7"/>
        <v>0</v>
      </c>
      <c r="BI167" s="146">
        <f t="shared" si="8"/>
        <v>0</v>
      </c>
      <c r="BJ167" s="13" t="s">
        <v>85</v>
      </c>
      <c r="BK167" s="146">
        <f t="shared" si="9"/>
        <v>0</v>
      </c>
      <c r="BL167" s="13" t="s">
        <v>194</v>
      </c>
      <c r="BM167" s="145" t="s">
        <v>622</v>
      </c>
    </row>
    <row r="168" spans="2:65" s="1" customFormat="1" ht="16.5" customHeight="1">
      <c r="B168" s="28"/>
      <c r="C168" s="133" t="s">
        <v>243</v>
      </c>
      <c r="D168" s="133" t="s">
        <v>190</v>
      </c>
      <c r="E168" s="134" t="s">
        <v>623</v>
      </c>
      <c r="F168" s="135" t="s">
        <v>624</v>
      </c>
      <c r="G168" s="136" t="s">
        <v>258</v>
      </c>
      <c r="H168" s="137">
        <v>11.413</v>
      </c>
      <c r="I168" s="138"/>
      <c r="J168" s="139">
        <f t="shared" si="0"/>
        <v>0</v>
      </c>
      <c r="K168" s="140"/>
      <c r="L168" s="28"/>
      <c r="M168" s="141" t="s">
        <v>1</v>
      </c>
      <c r="N168" s="142" t="s">
        <v>42</v>
      </c>
      <c r="P168" s="143">
        <f t="shared" si="1"/>
        <v>0</v>
      </c>
      <c r="Q168" s="143">
        <v>2.3010199999999998</v>
      </c>
      <c r="R168" s="143">
        <f t="shared" si="2"/>
        <v>26.261541259999998</v>
      </c>
      <c r="S168" s="143">
        <v>0</v>
      </c>
      <c r="T168" s="144">
        <f t="shared" si="3"/>
        <v>0</v>
      </c>
      <c r="AR168" s="145" t="s">
        <v>194</v>
      </c>
      <c r="AT168" s="145" t="s">
        <v>190</v>
      </c>
      <c r="AU168" s="145" t="s">
        <v>87</v>
      </c>
      <c r="AY168" s="13" t="s">
        <v>188</v>
      </c>
      <c r="BE168" s="146">
        <f t="shared" si="4"/>
        <v>0</v>
      </c>
      <c r="BF168" s="146">
        <f t="shared" si="5"/>
        <v>0</v>
      </c>
      <c r="BG168" s="146">
        <f t="shared" si="6"/>
        <v>0</v>
      </c>
      <c r="BH168" s="146">
        <f t="shared" si="7"/>
        <v>0</v>
      </c>
      <c r="BI168" s="146">
        <f t="shared" si="8"/>
        <v>0</v>
      </c>
      <c r="BJ168" s="13" t="s">
        <v>85</v>
      </c>
      <c r="BK168" s="146">
        <f t="shared" si="9"/>
        <v>0</v>
      </c>
      <c r="BL168" s="13" t="s">
        <v>194</v>
      </c>
      <c r="BM168" s="145" t="s">
        <v>625</v>
      </c>
    </row>
    <row r="169" spans="2:65" s="1" customFormat="1" ht="16.5" customHeight="1">
      <c r="B169" s="28"/>
      <c r="C169" s="133" t="s">
        <v>247</v>
      </c>
      <c r="D169" s="133" t="s">
        <v>190</v>
      </c>
      <c r="E169" s="134" t="s">
        <v>626</v>
      </c>
      <c r="F169" s="135" t="s">
        <v>627</v>
      </c>
      <c r="G169" s="136" t="s">
        <v>205</v>
      </c>
      <c r="H169" s="137">
        <v>13.12</v>
      </c>
      <c r="I169" s="138"/>
      <c r="J169" s="139">
        <f t="shared" si="0"/>
        <v>0</v>
      </c>
      <c r="K169" s="140"/>
      <c r="L169" s="28"/>
      <c r="M169" s="141" t="s">
        <v>1</v>
      </c>
      <c r="N169" s="142" t="s">
        <v>42</v>
      </c>
      <c r="P169" s="143">
        <f t="shared" si="1"/>
        <v>0</v>
      </c>
      <c r="Q169" s="143">
        <v>2.64E-3</v>
      </c>
      <c r="R169" s="143">
        <f t="shared" si="2"/>
        <v>3.4636799999999995E-2</v>
      </c>
      <c r="S169" s="143">
        <v>0</v>
      </c>
      <c r="T169" s="144">
        <f t="shared" si="3"/>
        <v>0</v>
      </c>
      <c r="AR169" s="145" t="s">
        <v>194</v>
      </c>
      <c r="AT169" s="145" t="s">
        <v>190</v>
      </c>
      <c r="AU169" s="145" t="s">
        <v>87</v>
      </c>
      <c r="AY169" s="13" t="s">
        <v>188</v>
      </c>
      <c r="BE169" s="146">
        <f t="shared" si="4"/>
        <v>0</v>
      </c>
      <c r="BF169" s="146">
        <f t="shared" si="5"/>
        <v>0</v>
      </c>
      <c r="BG169" s="146">
        <f t="shared" si="6"/>
        <v>0</v>
      </c>
      <c r="BH169" s="146">
        <f t="shared" si="7"/>
        <v>0</v>
      </c>
      <c r="BI169" s="146">
        <f t="shared" si="8"/>
        <v>0</v>
      </c>
      <c r="BJ169" s="13" t="s">
        <v>85</v>
      </c>
      <c r="BK169" s="146">
        <f t="shared" si="9"/>
        <v>0</v>
      </c>
      <c r="BL169" s="13" t="s">
        <v>194</v>
      </c>
      <c r="BM169" s="145" t="s">
        <v>628</v>
      </c>
    </row>
    <row r="170" spans="2:65" s="1" customFormat="1" ht="16.5" customHeight="1">
      <c r="B170" s="28"/>
      <c r="C170" s="133" t="s">
        <v>251</v>
      </c>
      <c r="D170" s="133" t="s">
        <v>190</v>
      </c>
      <c r="E170" s="134" t="s">
        <v>629</v>
      </c>
      <c r="F170" s="135" t="s">
        <v>630</v>
      </c>
      <c r="G170" s="136" t="s">
        <v>205</v>
      </c>
      <c r="H170" s="137">
        <v>13.12</v>
      </c>
      <c r="I170" s="138"/>
      <c r="J170" s="139">
        <f t="shared" si="0"/>
        <v>0</v>
      </c>
      <c r="K170" s="140"/>
      <c r="L170" s="28"/>
      <c r="M170" s="141" t="s">
        <v>1</v>
      </c>
      <c r="N170" s="142" t="s">
        <v>42</v>
      </c>
      <c r="P170" s="143">
        <f t="shared" si="1"/>
        <v>0</v>
      </c>
      <c r="Q170" s="143">
        <v>0</v>
      </c>
      <c r="R170" s="143">
        <f t="shared" si="2"/>
        <v>0</v>
      </c>
      <c r="S170" s="143">
        <v>0</v>
      </c>
      <c r="T170" s="144">
        <f t="shared" si="3"/>
        <v>0</v>
      </c>
      <c r="AR170" s="145" t="s">
        <v>194</v>
      </c>
      <c r="AT170" s="145" t="s">
        <v>190</v>
      </c>
      <c r="AU170" s="145" t="s">
        <v>87</v>
      </c>
      <c r="AY170" s="13" t="s">
        <v>188</v>
      </c>
      <c r="BE170" s="146">
        <f t="shared" si="4"/>
        <v>0</v>
      </c>
      <c r="BF170" s="146">
        <f t="shared" si="5"/>
        <v>0</v>
      </c>
      <c r="BG170" s="146">
        <f t="shared" si="6"/>
        <v>0</v>
      </c>
      <c r="BH170" s="146">
        <f t="shared" si="7"/>
        <v>0</v>
      </c>
      <c r="BI170" s="146">
        <f t="shared" si="8"/>
        <v>0</v>
      </c>
      <c r="BJ170" s="13" t="s">
        <v>85</v>
      </c>
      <c r="BK170" s="146">
        <f t="shared" si="9"/>
        <v>0</v>
      </c>
      <c r="BL170" s="13" t="s">
        <v>194</v>
      </c>
      <c r="BM170" s="145" t="s">
        <v>631</v>
      </c>
    </row>
    <row r="171" spans="2:65" s="11" customFormat="1" ht="22.7" customHeight="1">
      <c r="B171" s="121"/>
      <c r="D171" s="122" t="s">
        <v>76</v>
      </c>
      <c r="E171" s="131" t="s">
        <v>199</v>
      </c>
      <c r="F171" s="131" t="s">
        <v>276</v>
      </c>
      <c r="I171" s="124"/>
      <c r="J171" s="132">
        <f>BK171</f>
        <v>0</v>
      </c>
      <c r="L171" s="121"/>
      <c r="M171" s="126"/>
      <c r="P171" s="127">
        <f>SUM(P172:P196)</f>
        <v>0</v>
      </c>
      <c r="R171" s="127">
        <f>SUM(R172:R196)</f>
        <v>291.80119941999999</v>
      </c>
      <c r="T171" s="128">
        <f>SUM(T172:T196)</f>
        <v>0</v>
      </c>
      <c r="AR171" s="122" t="s">
        <v>85</v>
      </c>
      <c r="AT171" s="129" t="s">
        <v>76</v>
      </c>
      <c r="AU171" s="129" t="s">
        <v>85</v>
      </c>
      <c r="AY171" s="122" t="s">
        <v>188</v>
      </c>
      <c r="BK171" s="130">
        <f>SUM(BK172:BK196)</f>
        <v>0</v>
      </c>
    </row>
    <row r="172" spans="2:65" s="1" customFormat="1" ht="37.700000000000003" customHeight="1">
      <c r="B172" s="28"/>
      <c r="C172" s="133" t="s">
        <v>255</v>
      </c>
      <c r="D172" s="133" t="s">
        <v>190</v>
      </c>
      <c r="E172" s="134" t="s">
        <v>632</v>
      </c>
      <c r="F172" s="135" t="s">
        <v>633</v>
      </c>
      <c r="G172" s="136" t="s">
        <v>205</v>
      </c>
      <c r="H172" s="137">
        <v>38.893000000000001</v>
      </c>
      <c r="I172" s="138"/>
      <c r="J172" s="139">
        <f t="shared" ref="J172:J196" si="10">ROUND(I172*H172,2)</f>
        <v>0</v>
      </c>
      <c r="K172" s="140"/>
      <c r="L172" s="28"/>
      <c r="M172" s="141" t="s">
        <v>1</v>
      </c>
      <c r="N172" s="142" t="s">
        <v>42</v>
      </c>
      <c r="P172" s="143">
        <f t="shared" ref="P172:P196" si="11">O172*H172</f>
        <v>0</v>
      </c>
      <c r="Q172" s="143">
        <v>0.69501000000000002</v>
      </c>
      <c r="R172" s="143">
        <f t="shared" ref="R172:R196" si="12">Q172*H172</f>
        <v>27.03102393</v>
      </c>
      <c r="S172" s="143">
        <v>0</v>
      </c>
      <c r="T172" s="144">
        <f t="shared" ref="T172:T196" si="13">S172*H172</f>
        <v>0</v>
      </c>
      <c r="AR172" s="145" t="s">
        <v>194</v>
      </c>
      <c r="AT172" s="145" t="s">
        <v>190</v>
      </c>
      <c r="AU172" s="145" t="s">
        <v>87</v>
      </c>
      <c r="AY172" s="13" t="s">
        <v>188</v>
      </c>
      <c r="BE172" s="146">
        <f t="shared" ref="BE172:BE196" si="14">IF(N172="základní",J172,0)</f>
        <v>0</v>
      </c>
      <c r="BF172" s="146">
        <f t="shared" ref="BF172:BF196" si="15">IF(N172="snížená",J172,0)</f>
        <v>0</v>
      </c>
      <c r="BG172" s="146">
        <f t="shared" ref="BG172:BG196" si="16">IF(N172="zákl. přenesená",J172,0)</f>
        <v>0</v>
      </c>
      <c r="BH172" s="146">
        <f t="shared" ref="BH172:BH196" si="17">IF(N172="sníž. přenesená",J172,0)</f>
        <v>0</v>
      </c>
      <c r="BI172" s="146">
        <f t="shared" ref="BI172:BI196" si="18">IF(N172="nulová",J172,0)</f>
        <v>0</v>
      </c>
      <c r="BJ172" s="13" t="s">
        <v>85</v>
      </c>
      <c r="BK172" s="146">
        <f t="shared" ref="BK172:BK196" si="19">ROUND(I172*H172,2)</f>
        <v>0</v>
      </c>
      <c r="BL172" s="13" t="s">
        <v>194</v>
      </c>
      <c r="BM172" s="145" t="s">
        <v>634</v>
      </c>
    </row>
    <row r="173" spans="2:65" s="1" customFormat="1" ht="24.2" customHeight="1">
      <c r="B173" s="28"/>
      <c r="C173" s="133" t="s">
        <v>260</v>
      </c>
      <c r="D173" s="133" t="s">
        <v>190</v>
      </c>
      <c r="E173" s="134" t="s">
        <v>635</v>
      </c>
      <c r="F173" s="135" t="s">
        <v>636</v>
      </c>
      <c r="G173" s="136" t="s">
        <v>205</v>
      </c>
      <c r="H173" s="137">
        <v>139.95500000000001</v>
      </c>
      <c r="I173" s="138"/>
      <c r="J173" s="139">
        <f t="shared" si="10"/>
        <v>0</v>
      </c>
      <c r="K173" s="140"/>
      <c r="L173" s="28"/>
      <c r="M173" s="141" t="s">
        <v>1</v>
      </c>
      <c r="N173" s="142" t="s">
        <v>42</v>
      </c>
      <c r="P173" s="143">
        <f t="shared" si="11"/>
        <v>0</v>
      </c>
      <c r="Q173" s="143">
        <v>0.22897999999999999</v>
      </c>
      <c r="R173" s="143">
        <f t="shared" si="12"/>
        <v>32.046895900000003</v>
      </c>
      <c r="S173" s="143">
        <v>0</v>
      </c>
      <c r="T173" s="144">
        <f t="shared" si="13"/>
        <v>0</v>
      </c>
      <c r="AR173" s="145" t="s">
        <v>194</v>
      </c>
      <c r="AT173" s="145" t="s">
        <v>190</v>
      </c>
      <c r="AU173" s="145" t="s">
        <v>87</v>
      </c>
      <c r="AY173" s="13" t="s">
        <v>188</v>
      </c>
      <c r="BE173" s="146">
        <f t="shared" si="14"/>
        <v>0</v>
      </c>
      <c r="BF173" s="146">
        <f t="shared" si="15"/>
        <v>0</v>
      </c>
      <c r="BG173" s="146">
        <f t="shared" si="16"/>
        <v>0</v>
      </c>
      <c r="BH173" s="146">
        <f t="shared" si="17"/>
        <v>0</v>
      </c>
      <c r="BI173" s="146">
        <f t="shared" si="18"/>
        <v>0</v>
      </c>
      <c r="BJ173" s="13" t="s">
        <v>85</v>
      </c>
      <c r="BK173" s="146">
        <f t="shared" si="19"/>
        <v>0</v>
      </c>
      <c r="BL173" s="13" t="s">
        <v>194</v>
      </c>
      <c r="BM173" s="145" t="s">
        <v>637</v>
      </c>
    </row>
    <row r="174" spans="2:65" s="1" customFormat="1" ht="24.2" customHeight="1">
      <c r="B174" s="28"/>
      <c r="C174" s="133" t="s">
        <v>264</v>
      </c>
      <c r="D174" s="133" t="s">
        <v>190</v>
      </c>
      <c r="E174" s="134" t="s">
        <v>638</v>
      </c>
      <c r="F174" s="135" t="s">
        <v>639</v>
      </c>
      <c r="G174" s="136" t="s">
        <v>205</v>
      </c>
      <c r="H174" s="137">
        <v>82.662000000000006</v>
      </c>
      <c r="I174" s="138"/>
      <c r="J174" s="139">
        <f t="shared" si="10"/>
        <v>0</v>
      </c>
      <c r="K174" s="140"/>
      <c r="L174" s="28"/>
      <c r="M174" s="141" t="s">
        <v>1</v>
      </c>
      <c r="N174" s="142" t="s">
        <v>42</v>
      </c>
      <c r="P174" s="143">
        <f t="shared" si="11"/>
        <v>0</v>
      </c>
      <c r="Q174" s="143">
        <v>0.26905000000000001</v>
      </c>
      <c r="R174" s="143">
        <f t="shared" si="12"/>
        <v>22.240211100000003</v>
      </c>
      <c r="S174" s="143">
        <v>0</v>
      </c>
      <c r="T174" s="144">
        <f t="shared" si="13"/>
        <v>0</v>
      </c>
      <c r="AR174" s="145" t="s">
        <v>194</v>
      </c>
      <c r="AT174" s="145" t="s">
        <v>190</v>
      </c>
      <c r="AU174" s="145" t="s">
        <v>87</v>
      </c>
      <c r="AY174" s="13" t="s">
        <v>188</v>
      </c>
      <c r="BE174" s="146">
        <f t="shared" si="14"/>
        <v>0</v>
      </c>
      <c r="BF174" s="146">
        <f t="shared" si="15"/>
        <v>0</v>
      </c>
      <c r="BG174" s="146">
        <f t="shared" si="16"/>
        <v>0</v>
      </c>
      <c r="BH174" s="146">
        <f t="shared" si="17"/>
        <v>0</v>
      </c>
      <c r="BI174" s="146">
        <f t="shared" si="18"/>
        <v>0</v>
      </c>
      <c r="BJ174" s="13" t="s">
        <v>85</v>
      </c>
      <c r="BK174" s="146">
        <f t="shared" si="19"/>
        <v>0</v>
      </c>
      <c r="BL174" s="13" t="s">
        <v>194</v>
      </c>
      <c r="BM174" s="145" t="s">
        <v>640</v>
      </c>
    </row>
    <row r="175" spans="2:65" s="1" customFormat="1" ht="44.25" customHeight="1">
      <c r="B175" s="28"/>
      <c r="C175" s="133" t="s">
        <v>269</v>
      </c>
      <c r="D175" s="133" t="s">
        <v>190</v>
      </c>
      <c r="E175" s="134" t="s">
        <v>641</v>
      </c>
      <c r="F175" s="135" t="s">
        <v>642</v>
      </c>
      <c r="G175" s="136" t="s">
        <v>205</v>
      </c>
      <c r="H175" s="137">
        <v>37.83</v>
      </c>
      <c r="I175" s="138"/>
      <c r="J175" s="139">
        <f t="shared" si="10"/>
        <v>0</v>
      </c>
      <c r="K175" s="140"/>
      <c r="L175" s="28"/>
      <c r="M175" s="141" t="s">
        <v>1</v>
      </c>
      <c r="N175" s="142" t="s">
        <v>42</v>
      </c>
      <c r="P175" s="143">
        <f t="shared" si="11"/>
        <v>0</v>
      </c>
      <c r="Q175" s="143">
        <v>0.20885999999999999</v>
      </c>
      <c r="R175" s="143">
        <f t="shared" si="12"/>
        <v>7.9011737999999996</v>
      </c>
      <c r="S175" s="143">
        <v>0</v>
      </c>
      <c r="T175" s="144">
        <f t="shared" si="13"/>
        <v>0</v>
      </c>
      <c r="AR175" s="145" t="s">
        <v>194</v>
      </c>
      <c r="AT175" s="145" t="s">
        <v>190</v>
      </c>
      <c r="AU175" s="145" t="s">
        <v>87</v>
      </c>
      <c r="AY175" s="13" t="s">
        <v>188</v>
      </c>
      <c r="BE175" s="146">
        <f t="shared" si="14"/>
        <v>0</v>
      </c>
      <c r="BF175" s="146">
        <f t="shared" si="15"/>
        <v>0</v>
      </c>
      <c r="BG175" s="146">
        <f t="shared" si="16"/>
        <v>0</v>
      </c>
      <c r="BH175" s="146">
        <f t="shared" si="17"/>
        <v>0</v>
      </c>
      <c r="BI175" s="146">
        <f t="shared" si="18"/>
        <v>0</v>
      </c>
      <c r="BJ175" s="13" t="s">
        <v>85</v>
      </c>
      <c r="BK175" s="146">
        <f t="shared" si="19"/>
        <v>0</v>
      </c>
      <c r="BL175" s="13" t="s">
        <v>194</v>
      </c>
      <c r="BM175" s="145" t="s">
        <v>643</v>
      </c>
    </row>
    <row r="176" spans="2:65" s="1" customFormat="1" ht="44.25" customHeight="1">
      <c r="B176" s="28"/>
      <c r="C176" s="133" t="s">
        <v>7</v>
      </c>
      <c r="D176" s="133" t="s">
        <v>190</v>
      </c>
      <c r="E176" s="134" t="s">
        <v>644</v>
      </c>
      <c r="F176" s="135" t="s">
        <v>645</v>
      </c>
      <c r="G176" s="136" t="s">
        <v>205</v>
      </c>
      <c r="H176" s="137">
        <v>420.63799999999998</v>
      </c>
      <c r="I176" s="138"/>
      <c r="J176" s="139">
        <f t="shared" si="10"/>
        <v>0</v>
      </c>
      <c r="K176" s="140"/>
      <c r="L176" s="28"/>
      <c r="M176" s="141" t="s">
        <v>1</v>
      </c>
      <c r="N176" s="142" t="s">
        <v>42</v>
      </c>
      <c r="P176" s="143">
        <f t="shared" si="11"/>
        <v>0</v>
      </c>
      <c r="Q176" s="143">
        <v>0.31003999999999998</v>
      </c>
      <c r="R176" s="143">
        <f t="shared" si="12"/>
        <v>130.41460551999998</v>
      </c>
      <c r="S176" s="143">
        <v>0</v>
      </c>
      <c r="T176" s="144">
        <f t="shared" si="13"/>
        <v>0</v>
      </c>
      <c r="AR176" s="145" t="s">
        <v>194</v>
      </c>
      <c r="AT176" s="145" t="s">
        <v>190</v>
      </c>
      <c r="AU176" s="145" t="s">
        <v>87</v>
      </c>
      <c r="AY176" s="13" t="s">
        <v>188</v>
      </c>
      <c r="BE176" s="146">
        <f t="shared" si="14"/>
        <v>0</v>
      </c>
      <c r="BF176" s="146">
        <f t="shared" si="15"/>
        <v>0</v>
      </c>
      <c r="BG176" s="146">
        <f t="shared" si="16"/>
        <v>0</v>
      </c>
      <c r="BH176" s="146">
        <f t="shared" si="17"/>
        <v>0</v>
      </c>
      <c r="BI176" s="146">
        <f t="shared" si="18"/>
        <v>0</v>
      </c>
      <c r="BJ176" s="13" t="s">
        <v>85</v>
      </c>
      <c r="BK176" s="146">
        <f t="shared" si="19"/>
        <v>0</v>
      </c>
      <c r="BL176" s="13" t="s">
        <v>194</v>
      </c>
      <c r="BM176" s="145" t="s">
        <v>646</v>
      </c>
    </row>
    <row r="177" spans="2:65" s="1" customFormat="1" ht="33" customHeight="1">
      <c r="B177" s="28"/>
      <c r="C177" s="133" t="s">
        <v>277</v>
      </c>
      <c r="D177" s="133" t="s">
        <v>190</v>
      </c>
      <c r="E177" s="134" t="s">
        <v>647</v>
      </c>
      <c r="F177" s="135" t="s">
        <v>648</v>
      </c>
      <c r="G177" s="136" t="s">
        <v>205</v>
      </c>
      <c r="H177" s="137">
        <v>13.65</v>
      </c>
      <c r="I177" s="138"/>
      <c r="J177" s="139">
        <f t="shared" si="10"/>
        <v>0</v>
      </c>
      <c r="K177" s="140"/>
      <c r="L177" s="28"/>
      <c r="M177" s="141" t="s">
        <v>1</v>
      </c>
      <c r="N177" s="142" t="s">
        <v>42</v>
      </c>
      <c r="P177" s="143">
        <f t="shared" si="11"/>
        <v>0</v>
      </c>
      <c r="Q177" s="143">
        <v>0.16116</v>
      </c>
      <c r="R177" s="143">
        <f t="shared" si="12"/>
        <v>2.1998340000000001</v>
      </c>
      <c r="S177" s="143">
        <v>0</v>
      </c>
      <c r="T177" s="144">
        <f t="shared" si="13"/>
        <v>0</v>
      </c>
      <c r="AR177" s="145" t="s">
        <v>194</v>
      </c>
      <c r="AT177" s="145" t="s">
        <v>190</v>
      </c>
      <c r="AU177" s="145" t="s">
        <v>87</v>
      </c>
      <c r="AY177" s="13" t="s">
        <v>188</v>
      </c>
      <c r="BE177" s="146">
        <f t="shared" si="14"/>
        <v>0</v>
      </c>
      <c r="BF177" s="146">
        <f t="shared" si="15"/>
        <v>0</v>
      </c>
      <c r="BG177" s="146">
        <f t="shared" si="16"/>
        <v>0</v>
      </c>
      <c r="BH177" s="146">
        <f t="shared" si="17"/>
        <v>0</v>
      </c>
      <c r="BI177" s="146">
        <f t="shared" si="18"/>
        <v>0</v>
      </c>
      <c r="BJ177" s="13" t="s">
        <v>85</v>
      </c>
      <c r="BK177" s="146">
        <f t="shared" si="19"/>
        <v>0</v>
      </c>
      <c r="BL177" s="13" t="s">
        <v>194</v>
      </c>
      <c r="BM177" s="145" t="s">
        <v>649</v>
      </c>
    </row>
    <row r="178" spans="2:65" s="1" customFormat="1" ht="33" customHeight="1">
      <c r="B178" s="28"/>
      <c r="C178" s="133" t="s">
        <v>650</v>
      </c>
      <c r="D178" s="133" t="s">
        <v>190</v>
      </c>
      <c r="E178" s="134" t="s">
        <v>651</v>
      </c>
      <c r="F178" s="135" t="s">
        <v>652</v>
      </c>
      <c r="G178" s="136" t="s">
        <v>193</v>
      </c>
      <c r="H178" s="137">
        <v>27</v>
      </c>
      <c r="I178" s="138"/>
      <c r="J178" s="139">
        <f t="shared" si="10"/>
        <v>0</v>
      </c>
      <c r="K178" s="140"/>
      <c r="L178" s="28"/>
      <c r="M178" s="141" t="s">
        <v>1</v>
      </c>
      <c r="N178" s="142" t="s">
        <v>42</v>
      </c>
      <c r="P178" s="143">
        <f t="shared" si="11"/>
        <v>0</v>
      </c>
      <c r="Q178" s="143">
        <v>2.6280000000000001E-2</v>
      </c>
      <c r="R178" s="143">
        <f t="shared" si="12"/>
        <v>0.70956000000000008</v>
      </c>
      <c r="S178" s="143">
        <v>0</v>
      </c>
      <c r="T178" s="144">
        <f t="shared" si="13"/>
        <v>0</v>
      </c>
      <c r="AR178" s="145" t="s">
        <v>194</v>
      </c>
      <c r="AT178" s="145" t="s">
        <v>190</v>
      </c>
      <c r="AU178" s="145" t="s">
        <v>87</v>
      </c>
      <c r="AY178" s="13" t="s">
        <v>188</v>
      </c>
      <c r="BE178" s="146">
        <f t="shared" si="14"/>
        <v>0</v>
      </c>
      <c r="BF178" s="146">
        <f t="shared" si="15"/>
        <v>0</v>
      </c>
      <c r="BG178" s="146">
        <f t="shared" si="16"/>
        <v>0</v>
      </c>
      <c r="BH178" s="146">
        <f t="shared" si="17"/>
        <v>0</v>
      </c>
      <c r="BI178" s="146">
        <f t="shared" si="18"/>
        <v>0</v>
      </c>
      <c r="BJ178" s="13" t="s">
        <v>85</v>
      </c>
      <c r="BK178" s="146">
        <f t="shared" si="19"/>
        <v>0</v>
      </c>
      <c r="BL178" s="13" t="s">
        <v>194</v>
      </c>
      <c r="BM178" s="145" t="s">
        <v>653</v>
      </c>
    </row>
    <row r="179" spans="2:65" s="1" customFormat="1" ht="33" customHeight="1">
      <c r="B179" s="28"/>
      <c r="C179" s="133" t="s">
        <v>654</v>
      </c>
      <c r="D179" s="133" t="s">
        <v>190</v>
      </c>
      <c r="E179" s="134" t="s">
        <v>655</v>
      </c>
      <c r="F179" s="135" t="s">
        <v>656</v>
      </c>
      <c r="G179" s="136" t="s">
        <v>193</v>
      </c>
      <c r="H179" s="137">
        <v>2</v>
      </c>
      <c r="I179" s="138"/>
      <c r="J179" s="139">
        <f t="shared" si="10"/>
        <v>0</v>
      </c>
      <c r="K179" s="140"/>
      <c r="L179" s="28"/>
      <c r="M179" s="141" t="s">
        <v>1</v>
      </c>
      <c r="N179" s="142" t="s">
        <v>42</v>
      </c>
      <c r="P179" s="143">
        <f t="shared" si="11"/>
        <v>0</v>
      </c>
      <c r="Q179" s="143">
        <v>5.5280000000000003E-2</v>
      </c>
      <c r="R179" s="143">
        <f t="shared" si="12"/>
        <v>0.11056000000000001</v>
      </c>
      <c r="S179" s="143">
        <v>0</v>
      </c>
      <c r="T179" s="144">
        <f t="shared" si="13"/>
        <v>0</v>
      </c>
      <c r="AR179" s="145" t="s">
        <v>194</v>
      </c>
      <c r="AT179" s="145" t="s">
        <v>190</v>
      </c>
      <c r="AU179" s="145" t="s">
        <v>87</v>
      </c>
      <c r="AY179" s="13" t="s">
        <v>188</v>
      </c>
      <c r="BE179" s="146">
        <f t="shared" si="14"/>
        <v>0</v>
      </c>
      <c r="BF179" s="146">
        <f t="shared" si="15"/>
        <v>0</v>
      </c>
      <c r="BG179" s="146">
        <f t="shared" si="16"/>
        <v>0</v>
      </c>
      <c r="BH179" s="146">
        <f t="shared" si="17"/>
        <v>0</v>
      </c>
      <c r="BI179" s="146">
        <f t="shared" si="18"/>
        <v>0</v>
      </c>
      <c r="BJ179" s="13" t="s">
        <v>85</v>
      </c>
      <c r="BK179" s="146">
        <f t="shared" si="19"/>
        <v>0</v>
      </c>
      <c r="BL179" s="13" t="s">
        <v>194</v>
      </c>
      <c r="BM179" s="145" t="s">
        <v>657</v>
      </c>
    </row>
    <row r="180" spans="2:65" s="1" customFormat="1" ht="33" customHeight="1">
      <c r="B180" s="28"/>
      <c r="C180" s="133" t="s">
        <v>658</v>
      </c>
      <c r="D180" s="133" t="s">
        <v>190</v>
      </c>
      <c r="E180" s="134" t="s">
        <v>659</v>
      </c>
      <c r="F180" s="135" t="s">
        <v>660</v>
      </c>
      <c r="G180" s="136" t="s">
        <v>193</v>
      </c>
      <c r="H180" s="137">
        <v>1</v>
      </c>
      <c r="I180" s="138"/>
      <c r="J180" s="139">
        <f t="shared" si="10"/>
        <v>0</v>
      </c>
      <c r="K180" s="140"/>
      <c r="L180" s="28"/>
      <c r="M180" s="141" t="s">
        <v>1</v>
      </c>
      <c r="N180" s="142" t="s">
        <v>42</v>
      </c>
      <c r="P180" s="143">
        <f t="shared" si="11"/>
        <v>0</v>
      </c>
      <c r="Q180" s="143">
        <v>2.6550000000000001E-2</v>
      </c>
      <c r="R180" s="143">
        <f t="shared" si="12"/>
        <v>2.6550000000000001E-2</v>
      </c>
      <c r="S180" s="143">
        <v>0</v>
      </c>
      <c r="T180" s="144">
        <f t="shared" si="13"/>
        <v>0</v>
      </c>
      <c r="AR180" s="145" t="s">
        <v>194</v>
      </c>
      <c r="AT180" s="145" t="s">
        <v>190</v>
      </c>
      <c r="AU180" s="145" t="s">
        <v>87</v>
      </c>
      <c r="AY180" s="13" t="s">
        <v>188</v>
      </c>
      <c r="BE180" s="146">
        <f t="shared" si="14"/>
        <v>0</v>
      </c>
      <c r="BF180" s="146">
        <f t="shared" si="15"/>
        <v>0</v>
      </c>
      <c r="BG180" s="146">
        <f t="shared" si="16"/>
        <v>0</v>
      </c>
      <c r="BH180" s="146">
        <f t="shared" si="17"/>
        <v>0</v>
      </c>
      <c r="BI180" s="146">
        <f t="shared" si="18"/>
        <v>0</v>
      </c>
      <c r="BJ180" s="13" t="s">
        <v>85</v>
      </c>
      <c r="BK180" s="146">
        <f t="shared" si="19"/>
        <v>0</v>
      </c>
      <c r="BL180" s="13" t="s">
        <v>194</v>
      </c>
      <c r="BM180" s="145" t="s">
        <v>661</v>
      </c>
    </row>
    <row r="181" spans="2:65" s="1" customFormat="1" ht="21.75" customHeight="1">
      <c r="B181" s="28"/>
      <c r="C181" s="133" t="s">
        <v>294</v>
      </c>
      <c r="D181" s="133" t="s">
        <v>190</v>
      </c>
      <c r="E181" s="134" t="s">
        <v>662</v>
      </c>
      <c r="F181" s="135" t="s">
        <v>663</v>
      </c>
      <c r="G181" s="136" t="s">
        <v>193</v>
      </c>
      <c r="H181" s="137">
        <v>24</v>
      </c>
      <c r="I181" s="138"/>
      <c r="J181" s="139">
        <f t="shared" si="10"/>
        <v>0</v>
      </c>
      <c r="K181" s="140"/>
      <c r="L181" s="28"/>
      <c r="M181" s="141" t="s">
        <v>1</v>
      </c>
      <c r="N181" s="142" t="s">
        <v>42</v>
      </c>
      <c r="P181" s="143">
        <f t="shared" si="11"/>
        <v>0</v>
      </c>
      <c r="Q181" s="143">
        <v>4.555E-2</v>
      </c>
      <c r="R181" s="143">
        <f t="shared" si="12"/>
        <v>1.0931999999999999</v>
      </c>
      <c r="S181" s="143">
        <v>0</v>
      </c>
      <c r="T181" s="144">
        <f t="shared" si="13"/>
        <v>0</v>
      </c>
      <c r="AR181" s="145" t="s">
        <v>194</v>
      </c>
      <c r="AT181" s="145" t="s">
        <v>190</v>
      </c>
      <c r="AU181" s="145" t="s">
        <v>87</v>
      </c>
      <c r="AY181" s="13" t="s">
        <v>188</v>
      </c>
      <c r="BE181" s="146">
        <f t="shared" si="14"/>
        <v>0</v>
      </c>
      <c r="BF181" s="146">
        <f t="shared" si="15"/>
        <v>0</v>
      </c>
      <c r="BG181" s="146">
        <f t="shared" si="16"/>
        <v>0</v>
      </c>
      <c r="BH181" s="146">
        <f t="shared" si="17"/>
        <v>0</v>
      </c>
      <c r="BI181" s="146">
        <f t="shared" si="18"/>
        <v>0</v>
      </c>
      <c r="BJ181" s="13" t="s">
        <v>85</v>
      </c>
      <c r="BK181" s="146">
        <f t="shared" si="19"/>
        <v>0</v>
      </c>
      <c r="BL181" s="13" t="s">
        <v>194</v>
      </c>
      <c r="BM181" s="145" t="s">
        <v>664</v>
      </c>
    </row>
    <row r="182" spans="2:65" s="1" customFormat="1" ht="21.75" customHeight="1">
      <c r="B182" s="28"/>
      <c r="C182" s="133" t="s">
        <v>298</v>
      </c>
      <c r="D182" s="133" t="s">
        <v>190</v>
      </c>
      <c r="E182" s="134" t="s">
        <v>665</v>
      </c>
      <c r="F182" s="135" t="s">
        <v>666</v>
      </c>
      <c r="G182" s="136" t="s">
        <v>193</v>
      </c>
      <c r="H182" s="137">
        <v>4</v>
      </c>
      <c r="I182" s="138"/>
      <c r="J182" s="139">
        <f t="shared" si="10"/>
        <v>0</v>
      </c>
      <c r="K182" s="140"/>
      <c r="L182" s="28"/>
      <c r="M182" s="141" t="s">
        <v>1</v>
      </c>
      <c r="N182" s="142" t="s">
        <v>42</v>
      </c>
      <c r="P182" s="143">
        <f t="shared" si="11"/>
        <v>0</v>
      </c>
      <c r="Q182" s="143">
        <v>5.4550000000000001E-2</v>
      </c>
      <c r="R182" s="143">
        <f t="shared" si="12"/>
        <v>0.21820000000000001</v>
      </c>
      <c r="S182" s="143">
        <v>0</v>
      </c>
      <c r="T182" s="144">
        <f t="shared" si="13"/>
        <v>0</v>
      </c>
      <c r="AR182" s="145" t="s">
        <v>194</v>
      </c>
      <c r="AT182" s="145" t="s">
        <v>190</v>
      </c>
      <c r="AU182" s="145" t="s">
        <v>87</v>
      </c>
      <c r="AY182" s="13" t="s">
        <v>188</v>
      </c>
      <c r="BE182" s="146">
        <f t="shared" si="14"/>
        <v>0</v>
      </c>
      <c r="BF182" s="146">
        <f t="shared" si="15"/>
        <v>0</v>
      </c>
      <c r="BG182" s="146">
        <f t="shared" si="16"/>
        <v>0</v>
      </c>
      <c r="BH182" s="146">
        <f t="shared" si="17"/>
        <v>0</v>
      </c>
      <c r="BI182" s="146">
        <f t="shared" si="18"/>
        <v>0</v>
      </c>
      <c r="BJ182" s="13" t="s">
        <v>85</v>
      </c>
      <c r="BK182" s="146">
        <f t="shared" si="19"/>
        <v>0</v>
      </c>
      <c r="BL182" s="13" t="s">
        <v>194</v>
      </c>
      <c r="BM182" s="145" t="s">
        <v>667</v>
      </c>
    </row>
    <row r="183" spans="2:65" s="1" customFormat="1" ht="21.75" customHeight="1">
      <c r="B183" s="28"/>
      <c r="C183" s="133" t="s">
        <v>302</v>
      </c>
      <c r="D183" s="133" t="s">
        <v>190</v>
      </c>
      <c r="E183" s="134" t="s">
        <v>668</v>
      </c>
      <c r="F183" s="135" t="s">
        <v>669</v>
      </c>
      <c r="G183" s="136" t="s">
        <v>193</v>
      </c>
      <c r="H183" s="137">
        <v>81</v>
      </c>
      <c r="I183" s="138"/>
      <c r="J183" s="139">
        <f t="shared" si="10"/>
        <v>0</v>
      </c>
      <c r="K183" s="140"/>
      <c r="L183" s="28"/>
      <c r="M183" s="141" t="s">
        <v>1</v>
      </c>
      <c r="N183" s="142" t="s">
        <v>42</v>
      </c>
      <c r="P183" s="143">
        <f t="shared" si="11"/>
        <v>0</v>
      </c>
      <c r="Q183" s="143">
        <v>8.1850000000000006E-2</v>
      </c>
      <c r="R183" s="143">
        <f t="shared" si="12"/>
        <v>6.6298500000000002</v>
      </c>
      <c r="S183" s="143">
        <v>0</v>
      </c>
      <c r="T183" s="144">
        <f t="shared" si="13"/>
        <v>0</v>
      </c>
      <c r="AR183" s="145" t="s">
        <v>194</v>
      </c>
      <c r="AT183" s="145" t="s">
        <v>190</v>
      </c>
      <c r="AU183" s="145" t="s">
        <v>87</v>
      </c>
      <c r="AY183" s="13" t="s">
        <v>188</v>
      </c>
      <c r="BE183" s="146">
        <f t="shared" si="14"/>
        <v>0</v>
      </c>
      <c r="BF183" s="146">
        <f t="shared" si="15"/>
        <v>0</v>
      </c>
      <c r="BG183" s="146">
        <f t="shared" si="16"/>
        <v>0</v>
      </c>
      <c r="BH183" s="146">
        <f t="shared" si="17"/>
        <v>0</v>
      </c>
      <c r="BI183" s="146">
        <f t="shared" si="18"/>
        <v>0</v>
      </c>
      <c r="BJ183" s="13" t="s">
        <v>85</v>
      </c>
      <c r="BK183" s="146">
        <f t="shared" si="19"/>
        <v>0</v>
      </c>
      <c r="BL183" s="13" t="s">
        <v>194</v>
      </c>
      <c r="BM183" s="145" t="s">
        <v>670</v>
      </c>
    </row>
    <row r="184" spans="2:65" s="1" customFormat="1" ht="21.75" customHeight="1">
      <c r="B184" s="28"/>
      <c r="C184" s="133" t="s">
        <v>306</v>
      </c>
      <c r="D184" s="133" t="s">
        <v>190</v>
      </c>
      <c r="E184" s="134" t="s">
        <v>671</v>
      </c>
      <c r="F184" s="135" t="s">
        <v>672</v>
      </c>
      <c r="G184" s="136" t="s">
        <v>193</v>
      </c>
      <c r="H184" s="137">
        <v>44</v>
      </c>
      <c r="I184" s="138"/>
      <c r="J184" s="139">
        <f t="shared" si="10"/>
        <v>0</v>
      </c>
      <c r="K184" s="140"/>
      <c r="L184" s="28"/>
      <c r="M184" s="141" t="s">
        <v>1</v>
      </c>
      <c r="N184" s="142" t="s">
        <v>42</v>
      </c>
      <c r="P184" s="143">
        <f t="shared" si="11"/>
        <v>0</v>
      </c>
      <c r="Q184" s="143">
        <v>9.1050000000000006E-2</v>
      </c>
      <c r="R184" s="143">
        <f t="shared" si="12"/>
        <v>4.0062000000000006</v>
      </c>
      <c r="S184" s="143">
        <v>0</v>
      </c>
      <c r="T184" s="144">
        <f t="shared" si="13"/>
        <v>0</v>
      </c>
      <c r="AR184" s="145" t="s">
        <v>194</v>
      </c>
      <c r="AT184" s="145" t="s">
        <v>190</v>
      </c>
      <c r="AU184" s="145" t="s">
        <v>87</v>
      </c>
      <c r="AY184" s="13" t="s">
        <v>188</v>
      </c>
      <c r="BE184" s="146">
        <f t="shared" si="14"/>
        <v>0</v>
      </c>
      <c r="BF184" s="146">
        <f t="shared" si="15"/>
        <v>0</v>
      </c>
      <c r="BG184" s="146">
        <f t="shared" si="16"/>
        <v>0</v>
      </c>
      <c r="BH184" s="146">
        <f t="shared" si="17"/>
        <v>0</v>
      </c>
      <c r="BI184" s="146">
        <f t="shared" si="18"/>
        <v>0</v>
      </c>
      <c r="BJ184" s="13" t="s">
        <v>85</v>
      </c>
      <c r="BK184" s="146">
        <f t="shared" si="19"/>
        <v>0</v>
      </c>
      <c r="BL184" s="13" t="s">
        <v>194</v>
      </c>
      <c r="BM184" s="145" t="s">
        <v>673</v>
      </c>
    </row>
    <row r="185" spans="2:65" s="1" customFormat="1" ht="21.75" customHeight="1">
      <c r="B185" s="28"/>
      <c r="C185" s="133" t="s">
        <v>310</v>
      </c>
      <c r="D185" s="133" t="s">
        <v>190</v>
      </c>
      <c r="E185" s="134" t="s">
        <v>674</v>
      </c>
      <c r="F185" s="135" t="s">
        <v>675</v>
      </c>
      <c r="G185" s="136" t="s">
        <v>193</v>
      </c>
      <c r="H185" s="137">
        <v>7</v>
      </c>
      <c r="I185" s="138"/>
      <c r="J185" s="139">
        <f t="shared" si="10"/>
        <v>0</v>
      </c>
      <c r="K185" s="140"/>
      <c r="L185" s="28"/>
      <c r="M185" s="141" t="s">
        <v>1</v>
      </c>
      <c r="N185" s="142" t="s">
        <v>42</v>
      </c>
      <c r="P185" s="143">
        <f t="shared" si="11"/>
        <v>0</v>
      </c>
      <c r="Q185" s="143">
        <v>0.10005</v>
      </c>
      <c r="R185" s="143">
        <f t="shared" si="12"/>
        <v>0.70035000000000003</v>
      </c>
      <c r="S185" s="143">
        <v>0</v>
      </c>
      <c r="T185" s="144">
        <f t="shared" si="13"/>
        <v>0</v>
      </c>
      <c r="AR185" s="145" t="s">
        <v>194</v>
      </c>
      <c r="AT185" s="145" t="s">
        <v>190</v>
      </c>
      <c r="AU185" s="145" t="s">
        <v>87</v>
      </c>
      <c r="AY185" s="13" t="s">
        <v>188</v>
      </c>
      <c r="BE185" s="146">
        <f t="shared" si="14"/>
        <v>0</v>
      </c>
      <c r="BF185" s="146">
        <f t="shared" si="15"/>
        <v>0</v>
      </c>
      <c r="BG185" s="146">
        <f t="shared" si="16"/>
        <v>0</v>
      </c>
      <c r="BH185" s="146">
        <f t="shared" si="17"/>
        <v>0</v>
      </c>
      <c r="BI185" s="146">
        <f t="shared" si="18"/>
        <v>0</v>
      </c>
      <c r="BJ185" s="13" t="s">
        <v>85</v>
      </c>
      <c r="BK185" s="146">
        <f t="shared" si="19"/>
        <v>0</v>
      </c>
      <c r="BL185" s="13" t="s">
        <v>194</v>
      </c>
      <c r="BM185" s="145" t="s">
        <v>676</v>
      </c>
    </row>
    <row r="186" spans="2:65" s="1" customFormat="1" ht="21.75" customHeight="1">
      <c r="B186" s="28"/>
      <c r="C186" s="133" t="s">
        <v>314</v>
      </c>
      <c r="D186" s="133" t="s">
        <v>190</v>
      </c>
      <c r="E186" s="134" t="s">
        <v>677</v>
      </c>
      <c r="F186" s="135" t="s">
        <v>678</v>
      </c>
      <c r="G186" s="136" t="s">
        <v>193</v>
      </c>
      <c r="H186" s="137">
        <v>5</v>
      </c>
      <c r="I186" s="138"/>
      <c r="J186" s="139">
        <f t="shared" si="10"/>
        <v>0</v>
      </c>
      <c r="K186" s="140"/>
      <c r="L186" s="28"/>
      <c r="M186" s="141" t="s">
        <v>1</v>
      </c>
      <c r="N186" s="142" t="s">
        <v>42</v>
      </c>
      <c r="P186" s="143">
        <f t="shared" si="11"/>
        <v>0</v>
      </c>
      <c r="Q186" s="143">
        <v>0.10904999999999999</v>
      </c>
      <c r="R186" s="143">
        <f t="shared" si="12"/>
        <v>0.54525000000000001</v>
      </c>
      <c r="S186" s="143">
        <v>0</v>
      </c>
      <c r="T186" s="144">
        <f t="shared" si="13"/>
        <v>0</v>
      </c>
      <c r="AR186" s="145" t="s">
        <v>194</v>
      </c>
      <c r="AT186" s="145" t="s">
        <v>190</v>
      </c>
      <c r="AU186" s="145" t="s">
        <v>87</v>
      </c>
      <c r="AY186" s="13" t="s">
        <v>188</v>
      </c>
      <c r="BE186" s="146">
        <f t="shared" si="14"/>
        <v>0</v>
      </c>
      <c r="BF186" s="146">
        <f t="shared" si="15"/>
        <v>0</v>
      </c>
      <c r="BG186" s="146">
        <f t="shared" si="16"/>
        <v>0</v>
      </c>
      <c r="BH186" s="146">
        <f t="shared" si="17"/>
        <v>0</v>
      </c>
      <c r="BI186" s="146">
        <f t="shared" si="18"/>
        <v>0</v>
      </c>
      <c r="BJ186" s="13" t="s">
        <v>85</v>
      </c>
      <c r="BK186" s="146">
        <f t="shared" si="19"/>
        <v>0</v>
      </c>
      <c r="BL186" s="13" t="s">
        <v>194</v>
      </c>
      <c r="BM186" s="145" t="s">
        <v>679</v>
      </c>
    </row>
    <row r="187" spans="2:65" s="1" customFormat="1" ht="21.75" customHeight="1">
      <c r="B187" s="28"/>
      <c r="C187" s="133" t="s">
        <v>318</v>
      </c>
      <c r="D187" s="133" t="s">
        <v>190</v>
      </c>
      <c r="E187" s="134" t="s">
        <v>680</v>
      </c>
      <c r="F187" s="135" t="s">
        <v>681</v>
      </c>
      <c r="G187" s="136" t="s">
        <v>193</v>
      </c>
      <c r="H187" s="137">
        <v>4</v>
      </c>
      <c r="I187" s="138"/>
      <c r="J187" s="139">
        <f t="shared" si="10"/>
        <v>0</v>
      </c>
      <c r="K187" s="140"/>
      <c r="L187" s="28"/>
      <c r="M187" s="141" t="s">
        <v>1</v>
      </c>
      <c r="N187" s="142" t="s">
        <v>42</v>
      </c>
      <c r="P187" s="143">
        <f t="shared" si="11"/>
        <v>0</v>
      </c>
      <c r="Q187" s="143">
        <v>0.11805</v>
      </c>
      <c r="R187" s="143">
        <f t="shared" si="12"/>
        <v>0.47220000000000001</v>
      </c>
      <c r="S187" s="143">
        <v>0</v>
      </c>
      <c r="T187" s="144">
        <f t="shared" si="13"/>
        <v>0</v>
      </c>
      <c r="AR187" s="145" t="s">
        <v>194</v>
      </c>
      <c r="AT187" s="145" t="s">
        <v>190</v>
      </c>
      <c r="AU187" s="145" t="s">
        <v>87</v>
      </c>
      <c r="AY187" s="13" t="s">
        <v>188</v>
      </c>
      <c r="BE187" s="146">
        <f t="shared" si="14"/>
        <v>0</v>
      </c>
      <c r="BF187" s="146">
        <f t="shared" si="15"/>
        <v>0</v>
      </c>
      <c r="BG187" s="146">
        <f t="shared" si="16"/>
        <v>0</v>
      </c>
      <c r="BH187" s="146">
        <f t="shared" si="17"/>
        <v>0</v>
      </c>
      <c r="BI187" s="146">
        <f t="shared" si="18"/>
        <v>0</v>
      </c>
      <c r="BJ187" s="13" t="s">
        <v>85</v>
      </c>
      <c r="BK187" s="146">
        <f t="shared" si="19"/>
        <v>0</v>
      </c>
      <c r="BL187" s="13" t="s">
        <v>194</v>
      </c>
      <c r="BM187" s="145" t="s">
        <v>682</v>
      </c>
    </row>
    <row r="188" spans="2:65" s="1" customFormat="1" ht="24.2" customHeight="1">
      <c r="B188" s="28"/>
      <c r="C188" s="133" t="s">
        <v>324</v>
      </c>
      <c r="D188" s="133" t="s">
        <v>190</v>
      </c>
      <c r="E188" s="134" t="s">
        <v>683</v>
      </c>
      <c r="F188" s="135" t="s">
        <v>684</v>
      </c>
      <c r="G188" s="136" t="s">
        <v>258</v>
      </c>
      <c r="H188" s="137">
        <v>0.72</v>
      </c>
      <c r="I188" s="138"/>
      <c r="J188" s="139">
        <f t="shared" si="10"/>
        <v>0</v>
      </c>
      <c r="K188" s="140"/>
      <c r="L188" s="28"/>
      <c r="M188" s="141" t="s">
        <v>1</v>
      </c>
      <c r="N188" s="142" t="s">
        <v>42</v>
      </c>
      <c r="P188" s="143">
        <f t="shared" si="11"/>
        <v>0</v>
      </c>
      <c r="Q188" s="143">
        <v>2.2073100000000001</v>
      </c>
      <c r="R188" s="143">
        <f t="shared" si="12"/>
        <v>1.5892632</v>
      </c>
      <c r="S188" s="143">
        <v>0</v>
      </c>
      <c r="T188" s="144">
        <f t="shared" si="13"/>
        <v>0</v>
      </c>
      <c r="AR188" s="145" t="s">
        <v>194</v>
      </c>
      <c r="AT188" s="145" t="s">
        <v>190</v>
      </c>
      <c r="AU188" s="145" t="s">
        <v>87</v>
      </c>
      <c r="AY188" s="13" t="s">
        <v>188</v>
      </c>
      <c r="BE188" s="146">
        <f t="shared" si="14"/>
        <v>0</v>
      </c>
      <c r="BF188" s="146">
        <f t="shared" si="15"/>
        <v>0</v>
      </c>
      <c r="BG188" s="146">
        <f t="shared" si="16"/>
        <v>0</v>
      </c>
      <c r="BH188" s="146">
        <f t="shared" si="17"/>
        <v>0</v>
      </c>
      <c r="BI188" s="146">
        <f t="shared" si="18"/>
        <v>0</v>
      </c>
      <c r="BJ188" s="13" t="s">
        <v>85</v>
      </c>
      <c r="BK188" s="146">
        <f t="shared" si="19"/>
        <v>0</v>
      </c>
      <c r="BL188" s="13" t="s">
        <v>194</v>
      </c>
      <c r="BM188" s="145" t="s">
        <v>685</v>
      </c>
    </row>
    <row r="189" spans="2:65" s="1" customFormat="1" ht="24.2" customHeight="1">
      <c r="B189" s="28"/>
      <c r="C189" s="133" t="s">
        <v>328</v>
      </c>
      <c r="D189" s="133" t="s">
        <v>190</v>
      </c>
      <c r="E189" s="134" t="s">
        <v>686</v>
      </c>
      <c r="F189" s="135" t="s">
        <v>687</v>
      </c>
      <c r="G189" s="136" t="s">
        <v>205</v>
      </c>
      <c r="H189" s="137">
        <v>459.387</v>
      </c>
      <c r="I189" s="138"/>
      <c r="J189" s="139">
        <f t="shared" si="10"/>
        <v>0</v>
      </c>
      <c r="K189" s="140"/>
      <c r="L189" s="28"/>
      <c r="M189" s="141" t="s">
        <v>1</v>
      </c>
      <c r="N189" s="142" t="s">
        <v>42</v>
      </c>
      <c r="P189" s="143">
        <f t="shared" si="11"/>
        <v>0</v>
      </c>
      <c r="Q189" s="143">
        <v>6.1719999999999997E-2</v>
      </c>
      <c r="R189" s="143">
        <f t="shared" si="12"/>
        <v>28.35336564</v>
      </c>
      <c r="S189" s="143">
        <v>0</v>
      </c>
      <c r="T189" s="144">
        <f t="shared" si="13"/>
        <v>0</v>
      </c>
      <c r="AR189" s="145" t="s">
        <v>194</v>
      </c>
      <c r="AT189" s="145" t="s">
        <v>190</v>
      </c>
      <c r="AU189" s="145" t="s">
        <v>87</v>
      </c>
      <c r="AY189" s="13" t="s">
        <v>188</v>
      </c>
      <c r="BE189" s="146">
        <f t="shared" si="14"/>
        <v>0</v>
      </c>
      <c r="BF189" s="146">
        <f t="shared" si="15"/>
        <v>0</v>
      </c>
      <c r="BG189" s="146">
        <f t="shared" si="16"/>
        <v>0</v>
      </c>
      <c r="BH189" s="146">
        <f t="shared" si="17"/>
        <v>0</v>
      </c>
      <c r="BI189" s="146">
        <f t="shared" si="18"/>
        <v>0</v>
      </c>
      <c r="BJ189" s="13" t="s">
        <v>85</v>
      </c>
      <c r="BK189" s="146">
        <f t="shared" si="19"/>
        <v>0</v>
      </c>
      <c r="BL189" s="13" t="s">
        <v>194</v>
      </c>
      <c r="BM189" s="145" t="s">
        <v>688</v>
      </c>
    </row>
    <row r="190" spans="2:65" s="1" customFormat="1" ht="24.2" customHeight="1">
      <c r="B190" s="28"/>
      <c r="C190" s="133" t="s">
        <v>332</v>
      </c>
      <c r="D190" s="133" t="s">
        <v>190</v>
      </c>
      <c r="E190" s="134" t="s">
        <v>689</v>
      </c>
      <c r="F190" s="135" t="s">
        <v>690</v>
      </c>
      <c r="G190" s="136" t="s">
        <v>205</v>
      </c>
      <c r="H190" s="137">
        <v>8.43</v>
      </c>
      <c r="I190" s="138"/>
      <c r="J190" s="139">
        <f t="shared" si="10"/>
        <v>0</v>
      </c>
      <c r="K190" s="140"/>
      <c r="L190" s="28"/>
      <c r="M190" s="141" t="s">
        <v>1</v>
      </c>
      <c r="N190" s="142" t="s">
        <v>42</v>
      </c>
      <c r="P190" s="143">
        <f t="shared" si="11"/>
        <v>0</v>
      </c>
      <c r="Q190" s="143">
        <v>6.9980000000000001E-2</v>
      </c>
      <c r="R190" s="143">
        <f t="shared" si="12"/>
        <v>0.58993139999999999</v>
      </c>
      <c r="S190" s="143">
        <v>0</v>
      </c>
      <c r="T190" s="144">
        <f t="shared" si="13"/>
        <v>0</v>
      </c>
      <c r="AR190" s="145" t="s">
        <v>194</v>
      </c>
      <c r="AT190" s="145" t="s">
        <v>190</v>
      </c>
      <c r="AU190" s="145" t="s">
        <v>87</v>
      </c>
      <c r="AY190" s="13" t="s">
        <v>188</v>
      </c>
      <c r="BE190" s="146">
        <f t="shared" si="14"/>
        <v>0</v>
      </c>
      <c r="BF190" s="146">
        <f t="shared" si="15"/>
        <v>0</v>
      </c>
      <c r="BG190" s="146">
        <f t="shared" si="16"/>
        <v>0</v>
      </c>
      <c r="BH190" s="146">
        <f t="shared" si="17"/>
        <v>0</v>
      </c>
      <c r="BI190" s="146">
        <f t="shared" si="18"/>
        <v>0</v>
      </c>
      <c r="BJ190" s="13" t="s">
        <v>85</v>
      </c>
      <c r="BK190" s="146">
        <f t="shared" si="19"/>
        <v>0</v>
      </c>
      <c r="BL190" s="13" t="s">
        <v>194</v>
      </c>
      <c r="BM190" s="145" t="s">
        <v>691</v>
      </c>
    </row>
    <row r="191" spans="2:65" s="1" customFormat="1" ht="24.2" customHeight="1">
      <c r="B191" s="28"/>
      <c r="C191" s="133" t="s">
        <v>336</v>
      </c>
      <c r="D191" s="133" t="s">
        <v>190</v>
      </c>
      <c r="E191" s="134" t="s">
        <v>692</v>
      </c>
      <c r="F191" s="135" t="s">
        <v>693</v>
      </c>
      <c r="G191" s="136" t="s">
        <v>205</v>
      </c>
      <c r="H191" s="137">
        <v>106.83</v>
      </c>
      <c r="I191" s="138"/>
      <c r="J191" s="139">
        <f t="shared" si="10"/>
        <v>0</v>
      </c>
      <c r="K191" s="140"/>
      <c r="L191" s="28"/>
      <c r="M191" s="141" t="s">
        <v>1</v>
      </c>
      <c r="N191" s="142" t="s">
        <v>42</v>
      </c>
      <c r="P191" s="143">
        <f t="shared" si="11"/>
        <v>0</v>
      </c>
      <c r="Q191" s="143">
        <v>7.9210000000000003E-2</v>
      </c>
      <c r="R191" s="143">
        <f t="shared" si="12"/>
        <v>8.4620043000000003</v>
      </c>
      <c r="S191" s="143">
        <v>0</v>
      </c>
      <c r="T191" s="144">
        <f t="shared" si="13"/>
        <v>0</v>
      </c>
      <c r="AR191" s="145" t="s">
        <v>194</v>
      </c>
      <c r="AT191" s="145" t="s">
        <v>190</v>
      </c>
      <c r="AU191" s="145" t="s">
        <v>87</v>
      </c>
      <c r="AY191" s="13" t="s">
        <v>188</v>
      </c>
      <c r="BE191" s="146">
        <f t="shared" si="14"/>
        <v>0</v>
      </c>
      <c r="BF191" s="146">
        <f t="shared" si="15"/>
        <v>0</v>
      </c>
      <c r="BG191" s="146">
        <f t="shared" si="16"/>
        <v>0</v>
      </c>
      <c r="BH191" s="146">
        <f t="shared" si="17"/>
        <v>0</v>
      </c>
      <c r="BI191" s="146">
        <f t="shared" si="18"/>
        <v>0</v>
      </c>
      <c r="BJ191" s="13" t="s">
        <v>85</v>
      </c>
      <c r="BK191" s="146">
        <f t="shared" si="19"/>
        <v>0</v>
      </c>
      <c r="BL191" s="13" t="s">
        <v>194</v>
      </c>
      <c r="BM191" s="145" t="s">
        <v>694</v>
      </c>
    </row>
    <row r="192" spans="2:65" s="1" customFormat="1" ht="24.2" customHeight="1">
      <c r="B192" s="28"/>
      <c r="C192" s="133" t="s">
        <v>340</v>
      </c>
      <c r="D192" s="133" t="s">
        <v>190</v>
      </c>
      <c r="E192" s="134" t="s">
        <v>695</v>
      </c>
      <c r="F192" s="135" t="s">
        <v>696</v>
      </c>
      <c r="G192" s="136" t="s">
        <v>205</v>
      </c>
      <c r="H192" s="137">
        <v>38.5</v>
      </c>
      <c r="I192" s="138"/>
      <c r="J192" s="139">
        <f t="shared" si="10"/>
        <v>0</v>
      </c>
      <c r="K192" s="140"/>
      <c r="L192" s="28"/>
      <c r="M192" s="141" t="s">
        <v>1</v>
      </c>
      <c r="N192" s="142" t="s">
        <v>42</v>
      </c>
      <c r="P192" s="143">
        <f t="shared" si="11"/>
        <v>0</v>
      </c>
      <c r="Q192" s="143">
        <v>6.232E-2</v>
      </c>
      <c r="R192" s="143">
        <f t="shared" si="12"/>
        <v>2.3993199999999999</v>
      </c>
      <c r="S192" s="143">
        <v>0</v>
      </c>
      <c r="T192" s="144">
        <f t="shared" si="13"/>
        <v>0</v>
      </c>
      <c r="AR192" s="145" t="s">
        <v>194</v>
      </c>
      <c r="AT192" s="145" t="s">
        <v>190</v>
      </c>
      <c r="AU192" s="145" t="s">
        <v>87</v>
      </c>
      <c r="AY192" s="13" t="s">
        <v>188</v>
      </c>
      <c r="BE192" s="146">
        <f t="shared" si="14"/>
        <v>0</v>
      </c>
      <c r="BF192" s="146">
        <f t="shared" si="15"/>
        <v>0</v>
      </c>
      <c r="BG192" s="146">
        <f t="shared" si="16"/>
        <v>0</v>
      </c>
      <c r="BH192" s="146">
        <f t="shared" si="17"/>
        <v>0</v>
      </c>
      <c r="BI192" s="146">
        <f t="shared" si="18"/>
        <v>0</v>
      </c>
      <c r="BJ192" s="13" t="s">
        <v>85</v>
      </c>
      <c r="BK192" s="146">
        <f t="shared" si="19"/>
        <v>0</v>
      </c>
      <c r="BL192" s="13" t="s">
        <v>194</v>
      </c>
      <c r="BM192" s="145" t="s">
        <v>697</v>
      </c>
    </row>
    <row r="193" spans="2:65" s="1" customFormat="1" ht="24.2" customHeight="1">
      <c r="B193" s="28"/>
      <c r="C193" s="133" t="s">
        <v>344</v>
      </c>
      <c r="D193" s="133" t="s">
        <v>190</v>
      </c>
      <c r="E193" s="134" t="s">
        <v>698</v>
      </c>
      <c r="F193" s="135" t="s">
        <v>699</v>
      </c>
      <c r="G193" s="136" t="s">
        <v>205</v>
      </c>
      <c r="H193" s="137">
        <v>4.47</v>
      </c>
      <c r="I193" s="138"/>
      <c r="J193" s="139">
        <f t="shared" si="10"/>
        <v>0</v>
      </c>
      <c r="K193" s="140"/>
      <c r="L193" s="28"/>
      <c r="M193" s="141" t="s">
        <v>1</v>
      </c>
      <c r="N193" s="142" t="s">
        <v>42</v>
      </c>
      <c r="P193" s="143">
        <f t="shared" si="11"/>
        <v>0</v>
      </c>
      <c r="Q193" s="143">
        <v>7.3249999999999996E-2</v>
      </c>
      <c r="R193" s="143">
        <f t="shared" si="12"/>
        <v>0.32742749999999998</v>
      </c>
      <c r="S193" s="143">
        <v>0</v>
      </c>
      <c r="T193" s="144">
        <f t="shared" si="13"/>
        <v>0</v>
      </c>
      <c r="AR193" s="145" t="s">
        <v>194</v>
      </c>
      <c r="AT193" s="145" t="s">
        <v>190</v>
      </c>
      <c r="AU193" s="145" t="s">
        <v>87</v>
      </c>
      <c r="AY193" s="13" t="s">
        <v>188</v>
      </c>
      <c r="BE193" s="146">
        <f t="shared" si="14"/>
        <v>0</v>
      </c>
      <c r="BF193" s="146">
        <f t="shared" si="15"/>
        <v>0</v>
      </c>
      <c r="BG193" s="146">
        <f t="shared" si="16"/>
        <v>0</v>
      </c>
      <c r="BH193" s="146">
        <f t="shared" si="17"/>
        <v>0</v>
      </c>
      <c r="BI193" s="146">
        <f t="shared" si="18"/>
        <v>0</v>
      </c>
      <c r="BJ193" s="13" t="s">
        <v>85</v>
      </c>
      <c r="BK193" s="146">
        <f t="shared" si="19"/>
        <v>0</v>
      </c>
      <c r="BL193" s="13" t="s">
        <v>194</v>
      </c>
      <c r="BM193" s="145" t="s">
        <v>700</v>
      </c>
    </row>
    <row r="194" spans="2:65" s="1" customFormat="1" ht="16.5" customHeight="1">
      <c r="B194" s="28"/>
      <c r="C194" s="133" t="s">
        <v>348</v>
      </c>
      <c r="D194" s="133" t="s">
        <v>190</v>
      </c>
      <c r="E194" s="134" t="s">
        <v>701</v>
      </c>
      <c r="F194" s="135" t="s">
        <v>702</v>
      </c>
      <c r="G194" s="136" t="s">
        <v>205</v>
      </c>
      <c r="H194" s="137">
        <v>51.500999999999998</v>
      </c>
      <c r="I194" s="138"/>
      <c r="J194" s="139">
        <f t="shared" si="10"/>
        <v>0</v>
      </c>
      <c r="K194" s="140"/>
      <c r="L194" s="28"/>
      <c r="M194" s="141" t="s">
        <v>1</v>
      </c>
      <c r="N194" s="142" t="s">
        <v>42</v>
      </c>
      <c r="P194" s="143">
        <f t="shared" si="11"/>
        <v>0</v>
      </c>
      <c r="Q194" s="143">
        <v>8.3409999999999998E-2</v>
      </c>
      <c r="R194" s="143">
        <f t="shared" si="12"/>
        <v>4.29569841</v>
      </c>
      <c r="S194" s="143">
        <v>0</v>
      </c>
      <c r="T194" s="144">
        <f t="shared" si="13"/>
        <v>0</v>
      </c>
      <c r="AR194" s="145" t="s">
        <v>194</v>
      </c>
      <c r="AT194" s="145" t="s">
        <v>190</v>
      </c>
      <c r="AU194" s="145" t="s">
        <v>87</v>
      </c>
      <c r="AY194" s="13" t="s">
        <v>188</v>
      </c>
      <c r="BE194" s="146">
        <f t="shared" si="14"/>
        <v>0</v>
      </c>
      <c r="BF194" s="146">
        <f t="shared" si="15"/>
        <v>0</v>
      </c>
      <c r="BG194" s="146">
        <f t="shared" si="16"/>
        <v>0</v>
      </c>
      <c r="BH194" s="146">
        <f t="shared" si="17"/>
        <v>0</v>
      </c>
      <c r="BI194" s="146">
        <f t="shared" si="18"/>
        <v>0</v>
      </c>
      <c r="BJ194" s="13" t="s">
        <v>85</v>
      </c>
      <c r="BK194" s="146">
        <f t="shared" si="19"/>
        <v>0</v>
      </c>
      <c r="BL194" s="13" t="s">
        <v>194</v>
      </c>
      <c r="BM194" s="145" t="s">
        <v>703</v>
      </c>
    </row>
    <row r="195" spans="2:65" s="1" customFormat="1" ht="16.5" customHeight="1">
      <c r="B195" s="28"/>
      <c r="C195" s="133" t="s">
        <v>352</v>
      </c>
      <c r="D195" s="133" t="s">
        <v>190</v>
      </c>
      <c r="E195" s="134" t="s">
        <v>704</v>
      </c>
      <c r="F195" s="135" t="s">
        <v>705</v>
      </c>
      <c r="G195" s="136" t="s">
        <v>205</v>
      </c>
      <c r="H195" s="137">
        <v>1.196</v>
      </c>
      <c r="I195" s="138"/>
      <c r="J195" s="139">
        <f t="shared" si="10"/>
        <v>0</v>
      </c>
      <c r="K195" s="140"/>
      <c r="L195" s="28"/>
      <c r="M195" s="141" t="s">
        <v>1</v>
      </c>
      <c r="N195" s="142" t="s">
        <v>42</v>
      </c>
      <c r="P195" s="143">
        <f t="shared" si="11"/>
        <v>0</v>
      </c>
      <c r="Q195" s="143">
        <v>0.16114000000000001</v>
      </c>
      <c r="R195" s="143">
        <f t="shared" si="12"/>
        <v>0.19272344</v>
      </c>
      <c r="S195" s="143">
        <v>0</v>
      </c>
      <c r="T195" s="144">
        <f t="shared" si="13"/>
        <v>0</v>
      </c>
      <c r="AR195" s="145" t="s">
        <v>194</v>
      </c>
      <c r="AT195" s="145" t="s">
        <v>190</v>
      </c>
      <c r="AU195" s="145" t="s">
        <v>87</v>
      </c>
      <c r="AY195" s="13" t="s">
        <v>188</v>
      </c>
      <c r="BE195" s="146">
        <f t="shared" si="14"/>
        <v>0</v>
      </c>
      <c r="BF195" s="146">
        <f t="shared" si="15"/>
        <v>0</v>
      </c>
      <c r="BG195" s="146">
        <f t="shared" si="16"/>
        <v>0</v>
      </c>
      <c r="BH195" s="146">
        <f t="shared" si="17"/>
        <v>0</v>
      </c>
      <c r="BI195" s="146">
        <f t="shared" si="18"/>
        <v>0</v>
      </c>
      <c r="BJ195" s="13" t="s">
        <v>85</v>
      </c>
      <c r="BK195" s="146">
        <f t="shared" si="19"/>
        <v>0</v>
      </c>
      <c r="BL195" s="13" t="s">
        <v>194</v>
      </c>
      <c r="BM195" s="145" t="s">
        <v>706</v>
      </c>
    </row>
    <row r="196" spans="2:65" s="1" customFormat="1" ht="16.5" customHeight="1">
      <c r="B196" s="28"/>
      <c r="C196" s="133" t="s">
        <v>356</v>
      </c>
      <c r="D196" s="133" t="s">
        <v>190</v>
      </c>
      <c r="E196" s="134" t="s">
        <v>707</v>
      </c>
      <c r="F196" s="135" t="s">
        <v>708</v>
      </c>
      <c r="G196" s="136" t="s">
        <v>258</v>
      </c>
      <c r="H196" s="137">
        <v>3.496</v>
      </c>
      <c r="I196" s="138"/>
      <c r="J196" s="139">
        <f t="shared" si="10"/>
        <v>0</v>
      </c>
      <c r="K196" s="140"/>
      <c r="L196" s="28"/>
      <c r="M196" s="141" t="s">
        <v>1</v>
      </c>
      <c r="N196" s="142" t="s">
        <v>42</v>
      </c>
      <c r="P196" s="143">
        <f t="shared" si="11"/>
        <v>0</v>
      </c>
      <c r="Q196" s="143">
        <v>2.6446800000000001</v>
      </c>
      <c r="R196" s="143">
        <f t="shared" si="12"/>
        <v>9.2458012800000002</v>
      </c>
      <c r="S196" s="143">
        <v>0</v>
      </c>
      <c r="T196" s="144">
        <f t="shared" si="13"/>
        <v>0</v>
      </c>
      <c r="AR196" s="145" t="s">
        <v>194</v>
      </c>
      <c r="AT196" s="145" t="s">
        <v>190</v>
      </c>
      <c r="AU196" s="145" t="s">
        <v>87</v>
      </c>
      <c r="AY196" s="13" t="s">
        <v>188</v>
      </c>
      <c r="BE196" s="146">
        <f t="shared" si="14"/>
        <v>0</v>
      </c>
      <c r="BF196" s="146">
        <f t="shared" si="15"/>
        <v>0</v>
      </c>
      <c r="BG196" s="146">
        <f t="shared" si="16"/>
        <v>0</v>
      </c>
      <c r="BH196" s="146">
        <f t="shared" si="17"/>
        <v>0</v>
      </c>
      <c r="BI196" s="146">
        <f t="shared" si="18"/>
        <v>0</v>
      </c>
      <c r="BJ196" s="13" t="s">
        <v>85</v>
      </c>
      <c r="BK196" s="146">
        <f t="shared" si="19"/>
        <v>0</v>
      </c>
      <c r="BL196" s="13" t="s">
        <v>194</v>
      </c>
      <c r="BM196" s="145" t="s">
        <v>709</v>
      </c>
    </row>
    <row r="197" spans="2:65" s="11" customFormat="1" ht="22.7" customHeight="1">
      <c r="B197" s="121"/>
      <c r="D197" s="122" t="s">
        <v>76</v>
      </c>
      <c r="E197" s="131" t="s">
        <v>194</v>
      </c>
      <c r="F197" s="131" t="s">
        <v>710</v>
      </c>
      <c r="I197" s="124"/>
      <c r="J197" s="132">
        <f>BK197</f>
        <v>0</v>
      </c>
      <c r="L197" s="121"/>
      <c r="M197" s="126"/>
      <c r="P197" s="127">
        <f>SUM(P198:P209)</f>
        <v>0</v>
      </c>
      <c r="R197" s="127">
        <f>SUM(R198:R209)</f>
        <v>183.39569042000002</v>
      </c>
      <c r="T197" s="128">
        <f>SUM(T198:T209)</f>
        <v>0</v>
      </c>
      <c r="AR197" s="122" t="s">
        <v>85</v>
      </c>
      <c r="AT197" s="129" t="s">
        <v>76</v>
      </c>
      <c r="AU197" s="129" t="s">
        <v>85</v>
      </c>
      <c r="AY197" s="122" t="s">
        <v>188</v>
      </c>
      <c r="BK197" s="130">
        <f>SUM(BK198:BK209)</f>
        <v>0</v>
      </c>
    </row>
    <row r="198" spans="2:65" s="1" customFormat="1" ht="33" customHeight="1">
      <c r="B198" s="28"/>
      <c r="C198" s="133" t="s">
        <v>360</v>
      </c>
      <c r="D198" s="133" t="s">
        <v>190</v>
      </c>
      <c r="E198" s="134" t="s">
        <v>711</v>
      </c>
      <c r="F198" s="135" t="s">
        <v>712</v>
      </c>
      <c r="G198" s="136" t="s">
        <v>193</v>
      </c>
      <c r="H198" s="137">
        <v>9</v>
      </c>
      <c r="I198" s="138"/>
      <c r="J198" s="139">
        <f t="shared" ref="J198:J209" si="20">ROUND(I198*H198,2)</f>
        <v>0</v>
      </c>
      <c r="K198" s="140"/>
      <c r="L198" s="28"/>
      <c r="M198" s="141" t="s">
        <v>1</v>
      </c>
      <c r="N198" s="142" t="s">
        <v>42</v>
      </c>
      <c r="P198" s="143">
        <f t="shared" ref="P198:P209" si="21">O198*H198</f>
        <v>0</v>
      </c>
      <c r="Q198" s="143">
        <v>0.18459</v>
      </c>
      <c r="R198" s="143">
        <f t="shared" ref="R198:R209" si="22">Q198*H198</f>
        <v>1.6613100000000001</v>
      </c>
      <c r="S198" s="143">
        <v>0</v>
      </c>
      <c r="T198" s="144">
        <f t="shared" ref="T198:T209" si="23">S198*H198</f>
        <v>0</v>
      </c>
      <c r="AR198" s="145" t="s">
        <v>194</v>
      </c>
      <c r="AT198" s="145" t="s">
        <v>190</v>
      </c>
      <c r="AU198" s="145" t="s">
        <v>87</v>
      </c>
      <c r="AY198" s="13" t="s">
        <v>188</v>
      </c>
      <c r="BE198" s="146">
        <f t="shared" ref="BE198:BE209" si="24">IF(N198="základní",J198,0)</f>
        <v>0</v>
      </c>
      <c r="BF198" s="146">
        <f t="shared" ref="BF198:BF209" si="25">IF(N198="snížená",J198,0)</f>
        <v>0</v>
      </c>
      <c r="BG198" s="146">
        <f t="shared" ref="BG198:BG209" si="26">IF(N198="zákl. přenesená",J198,0)</f>
        <v>0</v>
      </c>
      <c r="BH198" s="146">
        <f t="shared" ref="BH198:BH209" si="27">IF(N198="sníž. přenesená",J198,0)</f>
        <v>0</v>
      </c>
      <c r="BI198" s="146">
        <f t="shared" ref="BI198:BI209" si="28">IF(N198="nulová",J198,0)</f>
        <v>0</v>
      </c>
      <c r="BJ198" s="13" t="s">
        <v>85</v>
      </c>
      <c r="BK198" s="146">
        <f t="shared" ref="BK198:BK209" si="29">ROUND(I198*H198,2)</f>
        <v>0</v>
      </c>
      <c r="BL198" s="13" t="s">
        <v>194</v>
      </c>
      <c r="BM198" s="145" t="s">
        <v>713</v>
      </c>
    </row>
    <row r="199" spans="2:65" s="1" customFormat="1" ht="37.700000000000003" customHeight="1">
      <c r="B199" s="28"/>
      <c r="C199" s="133" t="s">
        <v>366</v>
      </c>
      <c r="D199" s="133" t="s">
        <v>190</v>
      </c>
      <c r="E199" s="134" t="s">
        <v>714</v>
      </c>
      <c r="F199" s="135" t="s">
        <v>715</v>
      </c>
      <c r="G199" s="136" t="s">
        <v>193</v>
      </c>
      <c r="H199" s="137">
        <v>10</v>
      </c>
      <c r="I199" s="138"/>
      <c r="J199" s="139">
        <f t="shared" si="20"/>
        <v>0</v>
      </c>
      <c r="K199" s="140"/>
      <c r="L199" s="28"/>
      <c r="M199" s="141" t="s">
        <v>1</v>
      </c>
      <c r="N199" s="142" t="s">
        <v>42</v>
      </c>
      <c r="P199" s="143">
        <f t="shared" si="21"/>
        <v>0</v>
      </c>
      <c r="Q199" s="143">
        <v>0.25574999999999998</v>
      </c>
      <c r="R199" s="143">
        <f t="shared" si="22"/>
        <v>2.5574999999999997</v>
      </c>
      <c r="S199" s="143">
        <v>0</v>
      </c>
      <c r="T199" s="144">
        <f t="shared" si="23"/>
        <v>0</v>
      </c>
      <c r="AR199" s="145" t="s">
        <v>194</v>
      </c>
      <c r="AT199" s="145" t="s">
        <v>190</v>
      </c>
      <c r="AU199" s="145" t="s">
        <v>87</v>
      </c>
      <c r="AY199" s="13" t="s">
        <v>188</v>
      </c>
      <c r="BE199" s="146">
        <f t="shared" si="24"/>
        <v>0</v>
      </c>
      <c r="BF199" s="146">
        <f t="shared" si="25"/>
        <v>0</v>
      </c>
      <c r="BG199" s="146">
        <f t="shared" si="26"/>
        <v>0</v>
      </c>
      <c r="BH199" s="146">
        <f t="shared" si="27"/>
        <v>0</v>
      </c>
      <c r="BI199" s="146">
        <f t="shared" si="28"/>
        <v>0</v>
      </c>
      <c r="BJ199" s="13" t="s">
        <v>85</v>
      </c>
      <c r="BK199" s="146">
        <f t="shared" si="29"/>
        <v>0</v>
      </c>
      <c r="BL199" s="13" t="s">
        <v>194</v>
      </c>
      <c r="BM199" s="145" t="s">
        <v>716</v>
      </c>
    </row>
    <row r="200" spans="2:65" s="1" customFormat="1" ht="37.700000000000003" customHeight="1">
      <c r="B200" s="28"/>
      <c r="C200" s="133" t="s">
        <v>374</v>
      </c>
      <c r="D200" s="133" t="s">
        <v>190</v>
      </c>
      <c r="E200" s="134" t="s">
        <v>717</v>
      </c>
      <c r="F200" s="135" t="s">
        <v>718</v>
      </c>
      <c r="G200" s="136" t="s">
        <v>193</v>
      </c>
      <c r="H200" s="137">
        <v>22</v>
      </c>
      <c r="I200" s="138"/>
      <c r="J200" s="139">
        <f t="shared" si="20"/>
        <v>0</v>
      </c>
      <c r="K200" s="140"/>
      <c r="L200" s="28"/>
      <c r="M200" s="141" t="s">
        <v>1</v>
      </c>
      <c r="N200" s="142" t="s">
        <v>42</v>
      </c>
      <c r="P200" s="143">
        <f t="shared" si="21"/>
        <v>0</v>
      </c>
      <c r="Q200" s="143">
        <v>0.29121000000000002</v>
      </c>
      <c r="R200" s="143">
        <f t="shared" si="22"/>
        <v>6.4066200000000002</v>
      </c>
      <c r="S200" s="143">
        <v>0</v>
      </c>
      <c r="T200" s="144">
        <f t="shared" si="23"/>
        <v>0</v>
      </c>
      <c r="AR200" s="145" t="s">
        <v>194</v>
      </c>
      <c r="AT200" s="145" t="s">
        <v>190</v>
      </c>
      <c r="AU200" s="145" t="s">
        <v>87</v>
      </c>
      <c r="AY200" s="13" t="s">
        <v>188</v>
      </c>
      <c r="BE200" s="146">
        <f t="shared" si="24"/>
        <v>0</v>
      </c>
      <c r="BF200" s="146">
        <f t="shared" si="25"/>
        <v>0</v>
      </c>
      <c r="BG200" s="146">
        <f t="shared" si="26"/>
        <v>0</v>
      </c>
      <c r="BH200" s="146">
        <f t="shared" si="27"/>
        <v>0</v>
      </c>
      <c r="BI200" s="146">
        <f t="shared" si="28"/>
        <v>0</v>
      </c>
      <c r="BJ200" s="13" t="s">
        <v>85</v>
      </c>
      <c r="BK200" s="146">
        <f t="shared" si="29"/>
        <v>0</v>
      </c>
      <c r="BL200" s="13" t="s">
        <v>194</v>
      </c>
      <c r="BM200" s="145" t="s">
        <v>719</v>
      </c>
    </row>
    <row r="201" spans="2:65" s="1" customFormat="1" ht="16.5" customHeight="1">
      <c r="B201" s="28"/>
      <c r="C201" s="153" t="s">
        <v>383</v>
      </c>
      <c r="D201" s="153" t="s">
        <v>433</v>
      </c>
      <c r="E201" s="154" t="s">
        <v>720</v>
      </c>
      <c r="F201" s="155" t="s">
        <v>721</v>
      </c>
      <c r="G201" s="156" t="s">
        <v>205</v>
      </c>
      <c r="H201" s="157">
        <v>69.138000000000005</v>
      </c>
      <c r="I201" s="158"/>
      <c r="J201" s="159">
        <f t="shared" si="20"/>
        <v>0</v>
      </c>
      <c r="K201" s="160"/>
      <c r="L201" s="161"/>
      <c r="M201" s="162" t="s">
        <v>1</v>
      </c>
      <c r="N201" s="163" t="s">
        <v>42</v>
      </c>
      <c r="P201" s="143">
        <f t="shared" si="21"/>
        <v>0</v>
      </c>
      <c r="Q201" s="143">
        <v>0.25</v>
      </c>
      <c r="R201" s="143">
        <f t="shared" si="22"/>
        <v>17.284500000000001</v>
      </c>
      <c r="S201" s="143">
        <v>0</v>
      </c>
      <c r="T201" s="144">
        <f t="shared" si="23"/>
        <v>0</v>
      </c>
      <c r="AR201" s="145" t="s">
        <v>220</v>
      </c>
      <c r="AT201" s="145" t="s">
        <v>433</v>
      </c>
      <c r="AU201" s="145" t="s">
        <v>87</v>
      </c>
      <c r="AY201" s="13" t="s">
        <v>188</v>
      </c>
      <c r="BE201" s="146">
        <f t="shared" si="24"/>
        <v>0</v>
      </c>
      <c r="BF201" s="146">
        <f t="shared" si="25"/>
        <v>0</v>
      </c>
      <c r="BG201" s="146">
        <f t="shared" si="26"/>
        <v>0</v>
      </c>
      <c r="BH201" s="146">
        <f t="shared" si="27"/>
        <v>0</v>
      </c>
      <c r="BI201" s="146">
        <f t="shared" si="28"/>
        <v>0</v>
      </c>
      <c r="BJ201" s="13" t="s">
        <v>85</v>
      </c>
      <c r="BK201" s="146">
        <f t="shared" si="29"/>
        <v>0</v>
      </c>
      <c r="BL201" s="13" t="s">
        <v>194</v>
      </c>
      <c r="BM201" s="145" t="s">
        <v>722</v>
      </c>
    </row>
    <row r="202" spans="2:65" s="1" customFormat="1" ht="16.5" customHeight="1">
      <c r="B202" s="28"/>
      <c r="C202" s="153" t="s">
        <v>391</v>
      </c>
      <c r="D202" s="153" t="s">
        <v>433</v>
      </c>
      <c r="E202" s="154" t="s">
        <v>723</v>
      </c>
      <c r="F202" s="155" t="s">
        <v>724</v>
      </c>
      <c r="G202" s="156" t="s">
        <v>205</v>
      </c>
      <c r="H202" s="157">
        <v>268.82400000000001</v>
      </c>
      <c r="I202" s="158"/>
      <c r="J202" s="159">
        <f t="shared" si="20"/>
        <v>0</v>
      </c>
      <c r="K202" s="160"/>
      <c r="L202" s="161"/>
      <c r="M202" s="162" t="s">
        <v>1</v>
      </c>
      <c r="N202" s="163" t="s">
        <v>42</v>
      </c>
      <c r="P202" s="143">
        <f t="shared" si="21"/>
        <v>0</v>
      </c>
      <c r="Q202" s="143">
        <v>0.36499999999999999</v>
      </c>
      <c r="R202" s="143">
        <f t="shared" si="22"/>
        <v>98.120760000000004</v>
      </c>
      <c r="S202" s="143">
        <v>0</v>
      </c>
      <c r="T202" s="144">
        <f t="shared" si="23"/>
        <v>0</v>
      </c>
      <c r="AR202" s="145" t="s">
        <v>220</v>
      </c>
      <c r="AT202" s="145" t="s">
        <v>433</v>
      </c>
      <c r="AU202" s="145" t="s">
        <v>87</v>
      </c>
      <c r="AY202" s="13" t="s">
        <v>188</v>
      </c>
      <c r="BE202" s="146">
        <f t="shared" si="24"/>
        <v>0</v>
      </c>
      <c r="BF202" s="146">
        <f t="shared" si="25"/>
        <v>0</v>
      </c>
      <c r="BG202" s="146">
        <f t="shared" si="26"/>
        <v>0</v>
      </c>
      <c r="BH202" s="146">
        <f t="shared" si="27"/>
        <v>0</v>
      </c>
      <c r="BI202" s="146">
        <f t="shared" si="28"/>
        <v>0</v>
      </c>
      <c r="BJ202" s="13" t="s">
        <v>85</v>
      </c>
      <c r="BK202" s="146">
        <f t="shared" si="29"/>
        <v>0</v>
      </c>
      <c r="BL202" s="13" t="s">
        <v>194</v>
      </c>
      <c r="BM202" s="145" t="s">
        <v>725</v>
      </c>
    </row>
    <row r="203" spans="2:65" s="1" customFormat="1" ht="16.5" customHeight="1">
      <c r="B203" s="28"/>
      <c r="C203" s="133" t="s">
        <v>397</v>
      </c>
      <c r="D203" s="133" t="s">
        <v>190</v>
      </c>
      <c r="E203" s="134" t="s">
        <v>726</v>
      </c>
      <c r="F203" s="135" t="s">
        <v>727</v>
      </c>
      <c r="G203" s="136" t="s">
        <v>258</v>
      </c>
      <c r="H203" s="137">
        <v>2.12</v>
      </c>
      <c r="I203" s="138"/>
      <c r="J203" s="139">
        <f t="shared" si="20"/>
        <v>0</v>
      </c>
      <c r="K203" s="140"/>
      <c r="L203" s="28"/>
      <c r="M203" s="141" t="s">
        <v>1</v>
      </c>
      <c r="N203" s="142" t="s">
        <v>42</v>
      </c>
      <c r="P203" s="143">
        <f t="shared" si="21"/>
        <v>0</v>
      </c>
      <c r="Q203" s="143">
        <v>2.5020099999999998</v>
      </c>
      <c r="R203" s="143">
        <f t="shared" si="22"/>
        <v>5.3042612</v>
      </c>
      <c r="S203" s="143">
        <v>0</v>
      </c>
      <c r="T203" s="144">
        <f t="shared" si="23"/>
        <v>0</v>
      </c>
      <c r="AR203" s="145" t="s">
        <v>194</v>
      </c>
      <c r="AT203" s="145" t="s">
        <v>190</v>
      </c>
      <c r="AU203" s="145" t="s">
        <v>87</v>
      </c>
      <c r="AY203" s="13" t="s">
        <v>188</v>
      </c>
      <c r="BE203" s="146">
        <f t="shared" si="24"/>
        <v>0</v>
      </c>
      <c r="BF203" s="146">
        <f t="shared" si="25"/>
        <v>0</v>
      </c>
      <c r="BG203" s="146">
        <f t="shared" si="26"/>
        <v>0</v>
      </c>
      <c r="BH203" s="146">
        <f t="shared" si="27"/>
        <v>0</v>
      </c>
      <c r="BI203" s="146">
        <f t="shared" si="28"/>
        <v>0</v>
      </c>
      <c r="BJ203" s="13" t="s">
        <v>85</v>
      </c>
      <c r="BK203" s="146">
        <f t="shared" si="29"/>
        <v>0</v>
      </c>
      <c r="BL203" s="13" t="s">
        <v>194</v>
      </c>
      <c r="BM203" s="145" t="s">
        <v>728</v>
      </c>
    </row>
    <row r="204" spans="2:65" s="1" customFormat="1" ht="16.5" customHeight="1">
      <c r="B204" s="28"/>
      <c r="C204" s="133" t="s">
        <v>402</v>
      </c>
      <c r="D204" s="133" t="s">
        <v>190</v>
      </c>
      <c r="E204" s="134" t="s">
        <v>729</v>
      </c>
      <c r="F204" s="135" t="s">
        <v>730</v>
      </c>
      <c r="G204" s="136" t="s">
        <v>258</v>
      </c>
      <c r="H204" s="137">
        <v>16.123000000000001</v>
      </c>
      <c r="I204" s="138"/>
      <c r="J204" s="139">
        <f t="shared" si="20"/>
        <v>0</v>
      </c>
      <c r="K204" s="140"/>
      <c r="L204" s="28"/>
      <c r="M204" s="141" t="s">
        <v>1</v>
      </c>
      <c r="N204" s="142" t="s">
        <v>42</v>
      </c>
      <c r="P204" s="143">
        <f t="shared" si="21"/>
        <v>0</v>
      </c>
      <c r="Q204" s="143">
        <v>2.5019800000000001</v>
      </c>
      <c r="R204" s="143">
        <f t="shared" si="22"/>
        <v>40.339423540000006</v>
      </c>
      <c r="S204" s="143">
        <v>0</v>
      </c>
      <c r="T204" s="144">
        <f t="shared" si="23"/>
        <v>0</v>
      </c>
      <c r="AR204" s="145" t="s">
        <v>194</v>
      </c>
      <c r="AT204" s="145" t="s">
        <v>190</v>
      </c>
      <c r="AU204" s="145" t="s">
        <v>87</v>
      </c>
      <c r="AY204" s="13" t="s">
        <v>188</v>
      </c>
      <c r="BE204" s="146">
        <f t="shared" si="24"/>
        <v>0</v>
      </c>
      <c r="BF204" s="146">
        <f t="shared" si="25"/>
        <v>0</v>
      </c>
      <c r="BG204" s="146">
        <f t="shared" si="26"/>
        <v>0</v>
      </c>
      <c r="BH204" s="146">
        <f t="shared" si="27"/>
        <v>0</v>
      </c>
      <c r="BI204" s="146">
        <f t="shared" si="28"/>
        <v>0</v>
      </c>
      <c r="BJ204" s="13" t="s">
        <v>85</v>
      </c>
      <c r="BK204" s="146">
        <f t="shared" si="29"/>
        <v>0</v>
      </c>
      <c r="BL204" s="13" t="s">
        <v>194</v>
      </c>
      <c r="BM204" s="145" t="s">
        <v>731</v>
      </c>
    </row>
    <row r="205" spans="2:65" s="1" customFormat="1" ht="16.5" customHeight="1">
      <c r="B205" s="28"/>
      <c r="C205" s="133" t="s">
        <v>554</v>
      </c>
      <c r="D205" s="133" t="s">
        <v>190</v>
      </c>
      <c r="E205" s="134" t="s">
        <v>732</v>
      </c>
      <c r="F205" s="135" t="s">
        <v>733</v>
      </c>
      <c r="G205" s="136" t="s">
        <v>205</v>
      </c>
      <c r="H205" s="137">
        <v>111.349</v>
      </c>
      <c r="I205" s="138"/>
      <c r="J205" s="139">
        <f t="shared" si="20"/>
        <v>0</v>
      </c>
      <c r="K205" s="140"/>
      <c r="L205" s="28"/>
      <c r="M205" s="141" t="s">
        <v>1</v>
      </c>
      <c r="N205" s="142" t="s">
        <v>42</v>
      </c>
      <c r="P205" s="143">
        <f t="shared" si="21"/>
        <v>0</v>
      </c>
      <c r="Q205" s="143">
        <v>1.1169999999999999E-2</v>
      </c>
      <c r="R205" s="143">
        <f t="shared" si="22"/>
        <v>1.24376833</v>
      </c>
      <c r="S205" s="143">
        <v>0</v>
      </c>
      <c r="T205" s="144">
        <f t="shared" si="23"/>
        <v>0</v>
      </c>
      <c r="AR205" s="145" t="s">
        <v>194</v>
      </c>
      <c r="AT205" s="145" t="s">
        <v>190</v>
      </c>
      <c r="AU205" s="145" t="s">
        <v>87</v>
      </c>
      <c r="AY205" s="13" t="s">
        <v>188</v>
      </c>
      <c r="BE205" s="146">
        <f t="shared" si="24"/>
        <v>0</v>
      </c>
      <c r="BF205" s="146">
        <f t="shared" si="25"/>
        <v>0</v>
      </c>
      <c r="BG205" s="146">
        <f t="shared" si="26"/>
        <v>0</v>
      </c>
      <c r="BH205" s="146">
        <f t="shared" si="27"/>
        <v>0</v>
      </c>
      <c r="BI205" s="146">
        <f t="shared" si="28"/>
        <v>0</v>
      </c>
      <c r="BJ205" s="13" t="s">
        <v>85</v>
      </c>
      <c r="BK205" s="146">
        <f t="shared" si="29"/>
        <v>0</v>
      </c>
      <c r="BL205" s="13" t="s">
        <v>194</v>
      </c>
      <c r="BM205" s="145" t="s">
        <v>734</v>
      </c>
    </row>
    <row r="206" spans="2:65" s="1" customFormat="1" ht="16.5" customHeight="1">
      <c r="B206" s="28"/>
      <c r="C206" s="133" t="s">
        <v>556</v>
      </c>
      <c r="D206" s="133" t="s">
        <v>190</v>
      </c>
      <c r="E206" s="134" t="s">
        <v>735</v>
      </c>
      <c r="F206" s="135" t="s">
        <v>736</v>
      </c>
      <c r="G206" s="136" t="s">
        <v>205</v>
      </c>
      <c r="H206" s="137">
        <v>111.349</v>
      </c>
      <c r="I206" s="138"/>
      <c r="J206" s="139">
        <f t="shared" si="20"/>
        <v>0</v>
      </c>
      <c r="K206" s="140"/>
      <c r="L206" s="28"/>
      <c r="M206" s="141" t="s">
        <v>1</v>
      </c>
      <c r="N206" s="142" t="s">
        <v>42</v>
      </c>
      <c r="P206" s="143">
        <f t="shared" si="21"/>
        <v>0</v>
      </c>
      <c r="Q206" s="143">
        <v>0</v>
      </c>
      <c r="R206" s="143">
        <f t="shared" si="22"/>
        <v>0</v>
      </c>
      <c r="S206" s="143">
        <v>0</v>
      </c>
      <c r="T206" s="144">
        <f t="shared" si="23"/>
        <v>0</v>
      </c>
      <c r="AR206" s="145" t="s">
        <v>194</v>
      </c>
      <c r="AT206" s="145" t="s">
        <v>190</v>
      </c>
      <c r="AU206" s="145" t="s">
        <v>87</v>
      </c>
      <c r="AY206" s="13" t="s">
        <v>188</v>
      </c>
      <c r="BE206" s="146">
        <f t="shared" si="24"/>
        <v>0</v>
      </c>
      <c r="BF206" s="146">
        <f t="shared" si="25"/>
        <v>0</v>
      </c>
      <c r="BG206" s="146">
        <f t="shared" si="26"/>
        <v>0</v>
      </c>
      <c r="BH206" s="146">
        <f t="shared" si="27"/>
        <v>0</v>
      </c>
      <c r="BI206" s="146">
        <f t="shared" si="28"/>
        <v>0</v>
      </c>
      <c r="BJ206" s="13" t="s">
        <v>85</v>
      </c>
      <c r="BK206" s="146">
        <f t="shared" si="29"/>
        <v>0</v>
      </c>
      <c r="BL206" s="13" t="s">
        <v>194</v>
      </c>
      <c r="BM206" s="145" t="s">
        <v>737</v>
      </c>
    </row>
    <row r="207" spans="2:65" s="1" customFormat="1" ht="24.2" customHeight="1">
      <c r="B207" s="28"/>
      <c r="C207" s="133" t="s">
        <v>558</v>
      </c>
      <c r="D207" s="133" t="s">
        <v>190</v>
      </c>
      <c r="E207" s="134" t="s">
        <v>738</v>
      </c>
      <c r="F207" s="135" t="s">
        <v>739</v>
      </c>
      <c r="G207" s="136" t="s">
        <v>267</v>
      </c>
      <c r="H207" s="137">
        <v>4.085</v>
      </c>
      <c r="I207" s="138"/>
      <c r="J207" s="139">
        <f t="shared" si="20"/>
        <v>0</v>
      </c>
      <c r="K207" s="140"/>
      <c r="L207" s="28"/>
      <c r="M207" s="141" t="s">
        <v>1</v>
      </c>
      <c r="N207" s="142" t="s">
        <v>42</v>
      </c>
      <c r="P207" s="143">
        <f t="shared" si="21"/>
        <v>0</v>
      </c>
      <c r="Q207" s="143">
        <v>1.05291</v>
      </c>
      <c r="R207" s="143">
        <f t="shared" si="22"/>
        <v>4.3011373500000003</v>
      </c>
      <c r="S207" s="143">
        <v>0</v>
      </c>
      <c r="T207" s="144">
        <f t="shared" si="23"/>
        <v>0</v>
      </c>
      <c r="AR207" s="145" t="s">
        <v>194</v>
      </c>
      <c r="AT207" s="145" t="s">
        <v>190</v>
      </c>
      <c r="AU207" s="145" t="s">
        <v>87</v>
      </c>
      <c r="AY207" s="13" t="s">
        <v>188</v>
      </c>
      <c r="BE207" s="146">
        <f t="shared" si="24"/>
        <v>0</v>
      </c>
      <c r="BF207" s="146">
        <f t="shared" si="25"/>
        <v>0</v>
      </c>
      <c r="BG207" s="146">
        <f t="shared" si="26"/>
        <v>0</v>
      </c>
      <c r="BH207" s="146">
        <f t="shared" si="27"/>
        <v>0</v>
      </c>
      <c r="BI207" s="146">
        <f t="shared" si="28"/>
        <v>0</v>
      </c>
      <c r="BJ207" s="13" t="s">
        <v>85</v>
      </c>
      <c r="BK207" s="146">
        <f t="shared" si="29"/>
        <v>0</v>
      </c>
      <c r="BL207" s="13" t="s">
        <v>194</v>
      </c>
      <c r="BM207" s="145" t="s">
        <v>740</v>
      </c>
    </row>
    <row r="208" spans="2:65" s="1" customFormat="1" ht="33" customHeight="1">
      <c r="B208" s="28"/>
      <c r="C208" s="133" t="s">
        <v>741</v>
      </c>
      <c r="D208" s="133" t="s">
        <v>190</v>
      </c>
      <c r="E208" s="134" t="s">
        <v>742</v>
      </c>
      <c r="F208" s="135" t="s">
        <v>743</v>
      </c>
      <c r="G208" s="136" t="s">
        <v>193</v>
      </c>
      <c r="H208" s="137">
        <v>2</v>
      </c>
      <c r="I208" s="138"/>
      <c r="J208" s="139">
        <f t="shared" si="20"/>
        <v>0</v>
      </c>
      <c r="K208" s="140"/>
      <c r="L208" s="28"/>
      <c r="M208" s="141" t="s">
        <v>1</v>
      </c>
      <c r="N208" s="142" t="s">
        <v>42</v>
      </c>
      <c r="P208" s="143">
        <f t="shared" si="21"/>
        <v>0</v>
      </c>
      <c r="Q208" s="143">
        <v>8.516E-2</v>
      </c>
      <c r="R208" s="143">
        <f t="shared" si="22"/>
        <v>0.17032</v>
      </c>
      <c r="S208" s="143">
        <v>0</v>
      </c>
      <c r="T208" s="144">
        <f t="shared" si="23"/>
        <v>0</v>
      </c>
      <c r="AR208" s="145" t="s">
        <v>194</v>
      </c>
      <c r="AT208" s="145" t="s">
        <v>190</v>
      </c>
      <c r="AU208" s="145" t="s">
        <v>87</v>
      </c>
      <c r="AY208" s="13" t="s">
        <v>188</v>
      </c>
      <c r="BE208" s="146">
        <f t="shared" si="24"/>
        <v>0</v>
      </c>
      <c r="BF208" s="146">
        <f t="shared" si="25"/>
        <v>0</v>
      </c>
      <c r="BG208" s="146">
        <f t="shared" si="26"/>
        <v>0</v>
      </c>
      <c r="BH208" s="146">
        <f t="shared" si="27"/>
        <v>0</v>
      </c>
      <c r="BI208" s="146">
        <f t="shared" si="28"/>
        <v>0</v>
      </c>
      <c r="BJ208" s="13" t="s">
        <v>85</v>
      </c>
      <c r="BK208" s="146">
        <f t="shared" si="29"/>
        <v>0</v>
      </c>
      <c r="BL208" s="13" t="s">
        <v>194</v>
      </c>
      <c r="BM208" s="145" t="s">
        <v>744</v>
      </c>
    </row>
    <row r="209" spans="2:65" s="1" customFormat="1" ht="24.2" customHeight="1">
      <c r="B209" s="28"/>
      <c r="C209" s="153" t="s">
        <v>745</v>
      </c>
      <c r="D209" s="153" t="s">
        <v>433</v>
      </c>
      <c r="E209" s="154" t="s">
        <v>746</v>
      </c>
      <c r="F209" s="155" t="s">
        <v>747</v>
      </c>
      <c r="G209" s="156" t="s">
        <v>258</v>
      </c>
      <c r="H209" s="157">
        <v>2.3370000000000002</v>
      </c>
      <c r="I209" s="158"/>
      <c r="J209" s="159">
        <f t="shared" si="20"/>
        <v>0</v>
      </c>
      <c r="K209" s="160"/>
      <c r="L209" s="161"/>
      <c r="M209" s="162" t="s">
        <v>1</v>
      </c>
      <c r="N209" s="163" t="s">
        <v>42</v>
      </c>
      <c r="P209" s="143">
        <f t="shared" si="21"/>
        <v>0</v>
      </c>
      <c r="Q209" s="143">
        <v>2.57</v>
      </c>
      <c r="R209" s="143">
        <f t="shared" si="22"/>
        <v>6.0060900000000004</v>
      </c>
      <c r="S209" s="143">
        <v>0</v>
      </c>
      <c r="T209" s="144">
        <f t="shared" si="23"/>
        <v>0</v>
      </c>
      <c r="AR209" s="145" t="s">
        <v>220</v>
      </c>
      <c r="AT209" s="145" t="s">
        <v>433</v>
      </c>
      <c r="AU209" s="145" t="s">
        <v>87</v>
      </c>
      <c r="AY209" s="13" t="s">
        <v>188</v>
      </c>
      <c r="BE209" s="146">
        <f t="shared" si="24"/>
        <v>0</v>
      </c>
      <c r="BF209" s="146">
        <f t="shared" si="25"/>
        <v>0</v>
      </c>
      <c r="BG209" s="146">
        <f t="shared" si="26"/>
        <v>0</v>
      </c>
      <c r="BH209" s="146">
        <f t="shared" si="27"/>
        <v>0</v>
      </c>
      <c r="BI209" s="146">
        <f t="shared" si="28"/>
        <v>0</v>
      </c>
      <c r="BJ209" s="13" t="s">
        <v>85</v>
      </c>
      <c r="BK209" s="146">
        <f t="shared" si="29"/>
        <v>0</v>
      </c>
      <c r="BL209" s="13" t="s">
        <v>194</v>
      </c>
      <c r="BM209" s="145" t="s">
        <v>748</v>
      </c>
    </row>
    <row r="210" spans="2:65" s="11" customFormat="1" ht="22.7" customHeight="1">
      <c r="B210" s="121"/>
      <c r="D210" s="122" t="s">
        <v>76</v>
      </c>
      <c r="E210" s="131" t="s">
        <v>207</v>
      </c>
      <c r="F210" s="131" t="s">
        <v>450</v>
      </c>
      <c r="I210" s="124"/>
      <c r="J210" s="132">
        <f>BK210</f>
        <v>0</v>
      </c>
      <c r="L210" s="121"/>
      <c r="M210" s="126"/>
      <c r="P210" s="127">
        <f>SUM(P211:P214)</f>
        <v>0</v>
      </c>
      <c r="R210" s="127">
        <f>SUM(R211:R214)</f>
        <v>166.39430400000003</v>
      </c>
      <c r="T210" s="128">
        <f>SUM(T211:T214)</f>
        <v>0</v>
      </c>
      <c r="AR210" s="122" t="s">
        <v>85</v>
      </c>
      <c r="AT210" s="129" t="s">
        <v>76</v>
      </c>
      <c r="AU210" s="129" t="s">
        <v>85</v>
      </c>
      <c r="AY210" s="122" t="s">
        <v>188</v>
      </c>
      <c r="BK210" s="130">
        <f>SUM(BK211:BK214)</f>
        <v>0</v>
      </c>
    </row>
    <row r="211" spans="2:65" s="1" customFormat="1" ht="24.2" customHeight="1">
      <c r="B211" s="28"/>
      <c r="C211" s="133" t="s">
        <v>749</v>
      </c>
      <c r="D211" s="133" t="s">
        <v>190</v>
      </c>
      <c r="E211" s="134" t="s">
        <v>750</v>
      </c>
      <c r="F211" s="135" t="s">
        <v>751</v>
      </c>
      <c r="G211" s="136" t="s">
        <v>205</v>
      </c>
      <c r="H211" s="137">
        <v>172.8</v>
      </c>
      <c r="I211" s="138"/>
      <c r="J211" s="139">
        <f>ROUND(I211*H211,2)</f>
        <v>0</v>
      </c>
      <c r="K211" s="140"/>
      <c r="L211" s="28"/>
      <c r="M211" s="141" t="s">
        <v>1</v>
      </c>
      <c r="N211" s="142" t="s">
        <v>42</v>
      </c>
      <c r="P211" s="143">
        <f>O211*H211</f>
        <v>0</v>
      </c>
      <c r="Q211" s="143">
        <v>0.106</v>
      </c>
      <c r="R211" s="143">
        <f>Q211*H211</f>
        <v>18.316800000000001</v>
      </c>
      <c r="S211" s="143">
        <v>0</v>
      </c>
      <c r="T211" s="144">
        <f>S211*H211</f>
        <v>0</v>
      </c>
      <c r="AR211" s="145" t="s">
        <v>194</v>
      </c>
      <c r="AT211" s="145" t="s">
        <v>190</v>
      </c>
      <c r="AU211" s="145" t="s">
        <v>87</v>
      </c>
      <c r="AY211" s="13" t="s">
        <v>188</v>
      </c>
      <c r="BE211" s="146">
        <f>IF(N211="základní",J211,0)</f>
        <v>0</v>
      </c>
      <c r="BF211" s="146">
        <f>IF(N211="snížená",J211,0)</f>
        <v>0</v>
      </c>
      <c r="BG211" s="146">
        <f>IF(N211="zákl. přenesená",J211,0)</f>
        <v>0</v>
      </c>
      <c r="BH211" s="146">
        <f>IF(N211="sníž. přenesená",J211,0)</f>
        <v>0</v>
      </c>
      <c r="BI211" s="146">
        <f>IF(N211="nulová",J211,0)</f>
        <v>0</v>
      </c>
      <c r="BJ211" s="13" t="s">
        <v>85</v>
      </c>
      <c r="BK211" s="146">
        <f>ROUND(I211*H211,2)</f>
        <v>0</v>
      </c>
      <c r="BL211" s="13" t="s">
        <v>194</v>
      </c>
      <c r="BM211" s="145" t="s">
        <v>752</v>
      </c>
    </row>
    <row r="212" spans="2:65" s="1" customFormat="1" ht="24.2" customHeight="1">
      <c r="B212" s="28"/>
      <c r="C212" s="133" t="s">
        <v>753</v>
      </c>
      <c r="D212" s="133" t="s">
        <v>190</v>
      </c>
      <c r="E212" s="134" t="s">
        <v>754</v>
      </c>
      <c r="F212" s="135" t="s">
        <v>755</v>
      </c>
      <c r="G212" s="136" t="s">
        <v>205</v>
      </c>
      <c r="H212" s="137">
        <v>172.8</v>
      </c>
      <c r="I212" s="138"/>
      <c r="J212" s="139">
        <f>ROUND(I212*H212,2)</f>
        <v>0</v>
      </c>
      <c r="K212" s="140"/>
      <c r="L212" s="28"/>
      <c r="M212" s="141" t="s">
        <v>1</v>
      </c>
      <c r="N212" s="142" t="s">
        <v>42</v>
      </c>
      <c r="P212" s="143">
        <f>O212*H212</f>
        <v>0</v>
      </c>
      <c r="Q212" s="143">
        <v>0.621</v>
      </c>
      <c r="R212" s="143">
        <f>Q212*H212</f>
        <v>107.30880000000001</v>
      </c>
      <c r="S212" s="143">
        <v>0</v>
      </c>
      <c r="T212" s="144">
        <f>S212*H212</f>
        <v>0</v>
      </c>
      <c r="AR212" s="145" t="s">
        <v>194</v>
      </c>
      <c r="AT212" s="145" t="s">
        <v>190</v>
      </c>
      <c r="AU212" s="145" t="s">
        <v>87</v>
      </c>
      <c r="AY212" s="13" t="s">
        <v>188</v>
      </c>
      <c r="BE212" s="146">
        <f>IF(N212="základní",J212,0)</f>
        <v>0</v>
      </c>
      <c r="BF212" s="146">
        <f>IF(N212="snížená",J212,0)</f>
        <v>0</v>
      </c>
      <c r="BG212" s="146">
        <f>IF(N212="zákl. přenesená",J212,0)</f>
        <v>0</v>
      </c>
      <c r="BH212" s="146">
        <f>IF(N212="sníž. přenesená",J212,0)</f>
        <v>0</v>
      </c>
      <c r="BI212" s="146">
        <f>IF(N212="nulová",J212,0)</f>
        <v>0</v>
      </c>
      <c r="BJ212" s="13" t="s">
        <v>85</v>
      </c>
      <c r="BK212" s="146">
        <f>ROUND(I212*H212,2)</f>
        <v>0</v>
      </c>
      <c r="BL212" s="13" t="s">
        <v>194</v>
      </c>
      <c r="BM212" s="145" t="s">
        <v>756</v>
      </c>
    </row>
    <row r="213" spans="2:65" s="1" customFormat="1" ht="33" customHeight="1">
      <c r="B213" s="28"/>
      <c r="C213" s="133" t="s">
        <v>757</v>
      </c>
      <c r="D213" s="133" t="s">
        <v>190</v>
      </c>
      <c r="E213" s="134" t="s">
        <v>758</v>
      </c>
      <c r="F213" s="135" t="s">
        <v>759</v>
      </c>
      <c r="G213" s="136" t="s">
        <v>205</v>
      </c>
      <c r="H213" s="137">
        <v>172.8</v>
      </c>
      <c r="I213" s="138"/>
      <c r="J213" s="139">
        <f>ROUND(I213*H213,2)</f>
        <v>0</v>
      </c>
      <c r="K213" s="140"/>
      <c r="L213" s="28"/>
      <c r="M213" s="141" t="s">
        <v>1</v>
      </c>
      <c r="N213" s="142" t="s">
        <v>42</v>
      </c>
      <c r="P213" s="143">
        <f>O213*H213</f>
        <v>0</v>
      </c>
      <c r="Q213" s="143">
        <v>0.10100000000000001</v>
      </c>
      <c r="R213" s="143">
        <f>Q213*H213</f>
        <v>17.452800000000003</v>
      </c>
      <c r="S213" s="143">
        <v>0</v>
      </c>
      <c r="T213" s="144">
        <f>S213*H213</f>
        <v>0</v>
      </c>
      <c r="AR213" s="145" t="s">
        <v>194</v>
      </c>
      <c r="AT213" s="145" t="s">
        <v>190</v>
      </c>
      <c r="AU213" s="145" t="s">
        <v>87</v>
      </c>
      <c r="AY213" s="13" t="s">
        <v>188</v>
      </c>
      <c r="BE213" s="146">
        <f>IF(N213="základní",J213,0)</f>
        <v>0</v>
      </c>
      <c r="BF213" s="146">
        <f>IF(N213="snížená",J213,0)</f>
        <v>0</v>
      </c>
      <c r="BG213" s="146">
        <f>IF(N213="zákl. přenesená",J213,0)</f>
        <v>0</v>
      </c>
      <c r="BH213" s="146">
        <f>IF(N213="sníž. přenesená",J213,0)</f>
        <v>0</v>
      </c>
      <c r="BI213" s="146">
        <f>IF(N213="nulová",J213,0)</f>
        <v>0</v>
      </c>
      <c r="BJ213" s="13" t="s">
        <v>85</v>
      </c>
      <c r="BK213" s="146">
        <f>ROUND(I213*H213,2)</f>
        <v>0</v>
      </c>
      <c r="BL213" s="13" t="s">
        <v>194</v>
      </c>
      <c r="BM213" s="145" t="s">
        <v>760</v>
      </c>
    </row>
    <row r="214" spans="2:65" s="1" customFormat="1" ht="21.75" customHeight="1">
      <c r="B214" s="28"/>
      <c r="C214" s="153" t="s">
        <v>761</v>
      </c>
      <c r="D214" s="153" t="s">
        <v>433</v>
      </c>
      <c r="E214" s="154" t="s">
        <v>762</v>
      </c>
      <c r="F214" s="155" t="s">
        <v>763</v>
      </c>
      <c r="G214" s="156" t="s">
        <v>205</v>
      </c>
      <c r="H214" s="157">
        <v>177.98400000000001</v>
      </c>
      <c r="I214" s="158"/>
      <c r="J214" s="159">
        <f>ROUND(I214*H214,2)</f>
        <v>0</v>
      </c>
      <c r="K214" s="160"/>
      <c r="L214" s="161"/>
      <c r="M214" s="162" t="s">
        <v>1</v>
      </c>
      <c r="N214" s="163" t="s">
        <v>42</v>
      </c>
      <c r="P214" s="143">
        <f>O214*H214</f>
        <v>0</v>
      </c>
      <c r="Q214" s="143">
        <v>0.13100000000000001</v>
      </c>
      <c r="R214" s="143">
        <f>Q214*H214</f>
        <v>23.315904000000003</v>
      </c>
      <c r="S214" s="143">
        <v>0</v>
      </c>
      <c r="T214" s="144">
        <f>S214*H214</f>
        <v>0</v>
      </c>
      <c r="AR214" s="145" t="s">
        <v>220</v>
      </c>
      <c r="AT214" s="145" t="s">
        <v>433</v>
      </c>
      <c r="AU214" s="145" t="s">
        <v>87</v>
      </c>
      <c r="AY214" s="13" t="s">
        <v>188</v>
      </c>
      <c r="BE214" s="146">
        <f>IF(N214="základní",J214,0)</f>
        <v>0</v>
      </c>
      <c r="BF214" s="146">
        <f>IF(N214="snížená",J214,0)</f>
        <v>0</v>
      </c>
      <c r="BG214" s="146">
        <f>IF(N214="zákl. přenesená",J214,0)</f>
        <v>0</v>
      </c>
      <c r="BH214" s="146">
        <f>IF(N214="sníž. přenesená",J214,0)</f>
        <v>0</v>
      </c>
      <c r="BI214" s="146">
        <f>IF(N214="nulová",J214,0)</f>
        <v>0</v>
      </c>
      <c r="BJ214" s="13" t="s">
        <v>85</v>
      </c>
      <c r="BK214" s="146">
        <f>ROUND(I214*H214,2)</f>
        <v>0</v>
      </c>
      <c r="BL214" s="13" t="s">
        <v>194</v>
      </c>
      <c r="BM214" s="145" t="s">
        <v>764</v>
      </c>
    </row>
    <row r="215" spans="2:65" s="11" customFormat="1" ht="22.7" customHeight="1">
      <c r="B215" s="121"/>
      <c r="D215" s="122" t="s">
        <v>76</v>
      </c>
      <c r="E215" s="131" t="s">
        <v>211</v>
      </c>
      <c r="F215" s="131" t="s">
        <v>765</v>
      </c>
      <c r="I215" s="124"/>
      <c r="J215" s="132">
        <f>BK215</f>
        <v>0</v>
      </c>
      <c r="L215" s="121"/>
      <c r="M215" s="126"/>
      <c r="P215" s="127">
        <f>SUM(P216:P240)</f>
        <v>0</v>
      </c>
      <c r="R215" s="127">
        <f>SUM(R216:R240)</f>
        <v>157.67979360000001</v>
      </c>
      <c r="T215" s="128">
        <f>SUM(T216:T240)</f>
        <v>0</v>
      </c>
      <c r="AR215" s="122" t="s">
        <v>85</v>
      </c>
      <c r="AT215" s="129" t="s">
        <v>76</v>
      </c>
      <c r="AU215" s="129" t="s">
        <v>85</v>
      </c>
      <c r="AY215" s="122" t="s">
        <v>188</v>
      </c>
      <c r="BK215" s="130">
        <f>SUM(BK216:BK240)</f>
        <v>0</v>
      </c>
    </row>
    <row r="216" spans="2:65" s="1" customFormat="1" ht="21.75" customHeight="1">
      <c r="B216" s="28"/>
      <c r="C216" s="133" t="s">
        <v>766</v>
      </c>
      <c r="D216" s="133" t="s">
        <v>190</v>
      </c>
      <c r="E216" s="134" t="s">
        <v>767</v>
      </c>
      <c r="F216" s="135" t="s">
        <v>768</v>
      </c>
      <c r="G216" s="136" t="s">
        <v>205</v>
      </c>
      <c r="H216" s="137">
        <v>62</v>
      </c>
      <c r="I216" s="138"/>
      <c r="J216" s="139">
        <f t="shared" ref="J216:J240" si="30">ROUND(I216*H216,2)</f>
        <v>0</v>
      </c>
      <c r="K216" s="140"/>
      <c r="L216" s="28"/>
      <c r="M216" s="141" t="s">
        <v>1</v>
      </c>
      <c r="N216" s="142" t="s">
        <v>42</v>
      </c>
      <c r="P216" s="143">
        <f t="shared" ref="P216:P240" si="31">O216*H216</f>
        <v>0</v>
      </c>
      <c r="Q216" s="143">
        <v>3.9100000000000003E-3</v>
      </c>
      <c r="R216" s="143">
        <f t="shared" ref="R216:R240" si="32">Q216*H216</f>
        <v>0.24242000000000002</v>
      </c>
      <c r="S216" s="143">
        <v>0</v>
      </c>
      <c r="T216" s="144">
        <f t="shared" ref="T216:T240" si="33">S216*H216</f>
        <v>0</v>
      </c>
      <c r="AR216" s="145" t="s">
        <v>194</v>
      </c>
      <c r="AT216" s="145" t="s">
        <v>190</v>
      </c>
      <c r="AU216" s="145" t="s">
        <v>87</v>
      </c>
      <c r="AY216" s="13" t="s">
        <v>188</v>
      </c>
      <c r="BE216" s="146">
        <f t="shared" ref="BE216:BE240" si="34">IF(N216="základní",J216,0)</f>
        <v>0</v>
      </c>
      <c r="BF216" s="146">
        <f t="shared" ref="BF216:BF240" si="35">IF(N216="snížená",J216,0)</f>
        <v>0</v>
      </c>
      <c r="BG216" s="146">
        <f t="shared" ref="BG216:BG240" si="36">IF(N216="zákl. přenesená",J216,0)</f>
        <v>0</v>
      </c>
      <c r="BH216" s="146">
        <f t="shared" ref="BH216:BH240" si="37">IF(N216="sníž. přenesená",J216,0)</f>
        <v>0</v>
      </c>
      <c r="BI216" s="146">
        <f t="shared" ref="BI216:BI240" si="38">IF(N216="nulová",J216,0)</f>
        <v>0</v>
      </c>
      <c r="BJ216" s="13" t="s">
        <v>85</v>
      </c>
      <c r="BK216" s="146">
        <f t="shared" ref="BK216:BK240" si="39">ROUND(I216*H216,2)</f>
        <v>0</v>
      </c>
      <c r="BL216" s="13" t="s">
        <v>194</v>
      </c>
      <c r="BM216" s="145" t="s">
        <v>769</v>
      </c>
    </row>
    <row r="217" spans="2:65" s="1" customFormat="1" ht="21.75" customHeight="1">
      <c r="B217" s="28"/>
      <c r="C217" s="133" t="s">
        <v>770</v>
      </c>
      <c r="D217" s="133" t="s">
        <v>190</v>
      </c>
      <c r="E217" s="134" t="s">
        <v>771</v>
      </c>
      <c r="F217" s="135" t="s">
        <v>772</v>
      </c>
      <c r="G217" s="136" t="s">
        <v>205</v>
      </c>
      <c r="H217" s="137">
        <v>1272.261</v>
      </c>
      <c r="I217" s="138"/>
      <c r="J217" s="139">
        <f t="shared" si="30"/>
        <v>0</v>
      </c>
      <c r="K217" s="140"/>
      <c r="L217" s="28"/>
      <c r="M217" s="141" t="s">
        <v>1</v>
      </c>
      <c r="N217" s="142" t="s">
        <v>42</v>
      </c>
      <c r="P217" s="143">
        <f t="shared" si="31"/>
        <v>0</v>
      </c>
      <c r="Q217" s="143">
        <v>4.3800000000000002E-3</v>
      </c>
      <c r="R217" s="143">
        <f t="shared" si="32"/>
        <v>5.57250318</v>
      </c>
      <c r="S217" s="143">
        <v>0</v>
      </c>
      <c r="T217" s="144">
        <f t="shared" si="33"/>
        <v>0</v>
      </c>
      <c r="AR217" s="145" t="s">
        <v>194</v>
      </c>
      <c r="AT217" s="145" t="s">
        <v>190</v>
      </c>
      <c r="AU217" s="145" t="s">
        <v>87</v>
      </c>
      <c r="AY217" s="13" t="s">
        <v>188</v>
      </c>
      <c r="BE217" s="146">
        <f t="shared" si="34"/>
        <v>0</v>
      </c>
      <c r="BF217" s="146">
        <f t="shared" si="35"/>
        <v>0</v>
      </c>
      <c r="BG217" s="146">
        <f t="shared" si="36"/>
        <v>0</v>
      </c>
      <c r="BH217" s="146">
        <f t="shared" si="37"/>
        <v>0</v>
      </c>
      <c r="BI217" s="146">
        <f t="shared" si="38"/>
        <v>0</v>
      </c>
      <c r="BJ217" s="13" t="s">
        <v>85</v>
      </c>
      <c r="BK217" s="146">
        <f t="shared" si="39"/>
        <v>0</v>
      </c>
      <c r="BL217" s="13" t="s">
        <v>194</v>
      </c>
      <c r="BM217" s="145" t="s">
        <v>773</v>
      </c>
    </row>
    <row r="218" spans="2:65" s="1" customFormat="1" ht="24.2" customHeight="1">
      <c r="B218" s="28"/>
      <c r="C218" s="133" t="s">
        <v>774</v>
      </c>
      <c r="D218" s="133" t="s">
        <v>190</v>
      </c>
      <c r="E218" s="134" t="s">
        <v>775</v>
      </c>
      <c r="F218" s="135" t="s">
        <v>776</v>
      </c>
      <c r="G218" s="136" t="s">
        <v>205</v>
      </c>
      <c r="H218" s="137">
        <v>2093.3009999999999</v>
      </c>
      <c r="I218" s="138"/>
      <c r="J218" s="139">
        <f t="shared" si="30"/>
        <v>0</v>
      </c>
      <c r="K218" s="140"/>
      <c r="L218" s="28"/>
      <c r="M218" s="141" t="s">
        <v>1</v>
      </c>
      <c r="N218" s="142" t="s">
        <v>42</v>
      </c>
      <c r="P218" s="143">
        <f t="shared" si="31"/>
        <v>0</v>
      </c>
      <c r="Q218" s="143">
        <v>1.6279999999999999E-2</v>
      </c>
      <c r="R218" s="143">
        <f t="shared" si="32"/>
        <v>34.078940279999998</v>
      </c>
      <c r="S218" s="143">
        <v>0</v>
      </c>
      <c r="T218" s="144">
        <f t="shared" si="33"/>
        <v>0</v>
      </c>
      <c r="AR218" s="145" t="s">
        <v>194</v>
      </c>
      <c r="AT218" s="145" t="s">
        <v>190</v>
      </c>
      <c r="AU218" s="145" t="s">
        <v>87</v>
      </c>
      <c r="AY218" s="13" t="s">
        <v>188</v>
      </c>
      <c r="BE218" s="146">
        <f t="shared" si="34"/>
        <v>0</v>
      </c>
      <c r="BF218" s="146">
        <f t="shared" si="35"/>
        <v>0</v>
      </c>
      <c r="BG218" s="146">
        <f t="shared" si="36"/>
        <v>0</v>
      </c>
      <c r="BH218" s="146">
        <f t="shared" si="37"/>
        <v>0</v>
      </c>
      <c r="BI218" s="146">
        <f t="shared" si="38"/>
        <v>0</v>
      </c>
      <c r="BJ218" s="13" t="s">
        <v>85</v>
      </c>
      <c r="BK218" s="146">
        <f t="shared" si="39"/>
        <v>0</v>
      </c>
      <c r="BL218" s="13" t="s">
        <v>194</v>
      </c>
      <c r="BM218" s="145" t="s">
        <v>777</v>
      </c>
    </row>
    <row r="219" spans="2:65" s="1" customFormat="1" ht="21.75" customHeight="1">
      <c r="B219" s="28"/>
      <c r="C219" s="133" t="s">
        <v>778</v>
      </c>
      <c r="D219" s="133" t="s">
        <v>190</v>
      </c>
      <c r="E219" s="134" t="s">
        <v>779</v>
      </c>
      <c r="F219" s="135" t="s">
        <v>780</v>
      </c>
      <c r="G219" s="136" t="s">
        <v>205</v>
      </c>
      <c r="H219" s="137">
        <v>169.78700000000001</v>
      </c>
      <c r="I219" s="138"/>
      <c r="J219" s="139">
        <f t="shared" si="30"/>
        <v>0</v>
      </c>
      <c r="K219" s="140"/>
      <c r="L219" s="28"/>
      <c r="M219" s="141" t="s">
        <v>1</v>
      </c>
      <c r="N219" s="142" t="s">
        <v>42</v>
      </c>
      <c r="P219" s="143">
        <f t="shared" si="31"/>
        <v>0</v>
      </c>
      <c r="Q219" s="143">
        <v>4.3800000000000002E-3</v>
      </c>
      <c r="R219" s="143">
        <f t="shared" si="32"/>
        <v>0.74366706000000005</v>
      </c>
      <c r="S219" s="143">
        <v>0</v>
      </c>
      <c r="T219" s="144">
        <f t="shared" si="33"/>
        <v>0</v>
      </c>
      <c r="AR219" s="145" t="s">
        <v>194</v>
      </c>
      <c r="AT219" s="145" t="s">
        <v>190</v>
      </c>
      <c r="AU219" s="145" t="s">
        <v>87</v>
      </c>
      <c r="AY219" s="13" t="s">
        <v>188</v>
      </c>
      <c r="BE219" s="146">
        <f t="shared" si="34"/>
        <v>0</v>
      </c>
      <c r="BF219" s="146">
        <f t="shared" si="35"/>
        <v>0</v>
      </c>
      <c r="BG219" s="146">
        <f t="shared" si="36"/>
        <v>0</v>
      </c>
      <c r="BH219" s="146">
        <f t="shared" si="37"/>
        <v>0</v>
      </c>
      <c r="BI219" s="146">
        <f t="shared" si="38"/>
        <v>0</v>
      </c>
      <c r="BJ219" s="13" t="s">
        <v>85</v>
      </c>
      <c r="BK219" s="146">
        <f t="shared" si="39"/>
        <v>0</v>
      </c>
      <c r="BL219" s="13" t="s">
        <v>194</v>
      </c>
      <c r="BM219" s="145" t="s">
        <v>781</v>
      </c>
    </row>
    <row r="220" spans="2:65" s="1" customFormat="1" ht="24.2" customHeight="1">
      <c r="B220" s="28"/>
      <c r="C220" s="133" t="s">
        <v>782</v>
      </c>
      <c r="D220" s="133" t="s">
        <v>190</v>
      </c>
      <c r="E220" s="134" t="s">
        <v>783</v>
      </c>
      <c r="F220" s="135" t="s">
        <v>784</v>
      </c>
      <c r="G220" s="136" t="s">
        <v>205</v>
      </c>
      <c r="H220" s="137">
        <v>372.24099999999999</v>
      </c>
      <c r="I220" s="138"/>
      <c r="J220" s="139">
        <f t="shared" si="30"/>
        <v>0</v>
      </c>
      <c r="K220" s="140"/>
      <c r="L220" s="28"/>
      <c r="M220" s="141" t="s">
        <v>1</v>
      </c>
      <c r="N220" s="142" t="s">
        <v>42</v>
      </c>
      <c r="P220" s="143">
        <f t="shared" si="31"/>
        <v>0</v>
      </c>
      <c r="Q220" s="143">
        <v>2.2000000000000001E-4</v>
      </c>
      <c r="R220" s="143">
        <f t="shared" si="32"/>
        <v>8.1893019999999997E-2</v>
      </c>
      <c r="S220" s="143">
        <v>0</v>
      </c>
      <c r="T220" s="144">
        <f t="shared" si="33"/>
        <v>0</v>
      </c>
      <c r="AR220" s="145" t="s">
        <v>194</v>
      </c>
      <c r="AT220" s="145" t="s">
        <v>190</v>
      </c>
      <c r="AU220" s="145" t="s">
        <v>87</v>
      </c>
      <c r="AY220" s="13" t="s">
        <v>188</v>
      </c>
      <c r="BE220" s="146">
        <f t="shared" si="34"/>
        <v>0</v>
      </c>
      <c r="BF220" s="146">
        <f t="shared" si="35"/>
        <v>0</v>
      </c>
      <c r="BG220" s="146">
        <f t="shared" si="36"/>
        <v>0</v>
      </c>
      <c r="BH220" s="146">
        <f t="shared" si="37"/>
        <v>0</v>
      </c>
      <c r="BI220" s="146">
        <f t="shared" si="38"/>
        <v>0</v>
      </c>
      <c r="BJ220" s="13" t="s">
        <v>85</v>
      </c>
      <c r="BK220" s="146">
        <f t="shared" si="39"/>
        <v>0</v>
      </c>
      <c r="BL220" s="13" t="s">
        <v>194</v>
      </c>
      <c r="BM220" s="145" t="s">
        <v>785</v>
      </c>
    </row>
    <row r="221" spans="2:65" s="1" customFormat="1" ht="24.2" customHeight="1">
      <c r="B221" s="28"/>
      <c r="C221" s="133" t="s">
        <v>786</v>
      </c>
      <c r="D221" s="133" t="s">
        <v>190</v>
      </c>
      <c r="E221" s="134" t="s">
        <v>787</v>
      </c>
      <c r="F221" s="135" t="s">
        <v>788</v>
      </c>
      <c r="G221" s="136" t="s">
        <v>205</v>
      </c>
      <c r="H221" s="137">
        <v>9.73</v>
      </c>
      <c r="I221" s="138"/>
      <c r="J221" s="139">
        <f t="shared" si="30"/>
        <v>0</v>
      </c>
      <c r="K221" s="140"/>
      <c r="L221" s="28"/>
      <c r="M221" s="141" t="s">
        <v>1</v>
      </c>
      <c r="N221" s="142" t="s">
        <v>42</v>
      </c>
      <c r="P221" s="143">
        <f t="shared" si="31"/>
        <v>0</v>
      </c>
      <c r="Q221" s="143">
        <v>1.3999999999999999E-4</v>
      </c>
      <c r="R221" s="143">
        <f t="shared" si="32"/>
        <v>1.3622E-3</v>
      </c>
      <c r="S221" s="143">
        <v>0</v>
      </c>
      <c r="T221" s="144">
        <f t="shared" si="33"/>
        <v>0</v>
      </c>
      <c r="AR221" s="145" t="s">
        <v>194</v>
      </c>
      <c r="AT221" s="145" t="s">
        <v>190</v>
      </c>
      <c r="AU221" s="145" t="s">
        <v>87</v>
      </c>
      <c r="AY221" s="13" t="s">
        <v>188</v>
      </c>
      <c r="BE221" s="146">
        <f t="shared" si="34"/>
        <v>0</v>
      </c>
      <c r="BF221" s="146">
        <f t="shared" si="35"/>
        <v>0</v>
      </c>
      <c r="BG221" s="146">
        <f t="shared" si="36"/>
        <v>0</v>
      </c>
      <c r="BH221" s="146">
        <f t="shared" si="37"/>
        <v>0</v>
      </c>
      <c r="BI221" s="146">
        <f t="shared" si="38"/>
        <v>0</v>
      </c>
      <c r="BJ221" s="13" t="s">
        <v>85</v>
      </c>
      <c r="BK221" s="146">
        <f t="shared" si="39"/>
        <v>0</v>
      </c>
      <c r="BL221" s="13" t="s">
        <v>194</v>
      </c>
      <c r="BM221" s="145" t="s">
        <v>789</v>
      </c>
    </row>
    <row r="222" spans="2:65" s="1" customFormat="1" ht="44.25" customHeight="1">
      <c r="B222" s="28"/>
      <c r="C222" s="133" t="s">
        <v>790</v>
      </c>
      <c r="D222" s="133" t="s">
        <v>190</v>
      </c>
      <c r="E222" s="134" t="s">
        <v>791</v>
      </c>
      <c r="F222" s="135" t="s">
        <v>792</v>
      </c>
      <c r="G222" s="136" t="s">
        <v>205</v>
      </c>
      <c r="H222" s="137">
        <v>138.286</v>
      </c>
      <c r="I222" s="138"/>
      <c r="J222" s="139">
        <f t="shared" si="30"/>
        <v>0</v>
      </c>
      <c r="K222" s="140"/>
      <c r="L222" s="28"/>
      <c r="M222" s="141" t="s">
        <v>1</v>
      </c>
      <c r="N222" s="142" t="s">
        <v>42</v>
      </c>
      <c r="P222" s="143">
        <f t="shared" si="31"/>
        <v>0</v>
      </c>
      <c r="Q222" s="143">
        <v>8.5199999999999998E-3</v>
      </c>
      <c r="R222" s="143">
        <f t="shared" si="32"/>
        <v>1.1781967200000001</v>
      </c>
      <c r="S222" s="143">
        <v>0</v>
      </c>
      <c r="T222" s="144">
        <f t="shared" si="33"/>
        <v>0</v>
      </c>
      <c r="AR222" s="145" t="s">
        <v>194</v>
      </c>
      <c r="AT222" s="145" t="s">
        <v>190</v>
      </c>
      <c r="AU222" s="145" t="s">
        <v>87</v>
      </c>
      <c r="AY222" s="13" t="s">
        <v>188</v>
      </c>
      <c r="BE222" s="146">
        <f t="shared" si="34"/>
        <v>0</v>
      </c>
      <c r="BF222" s="146">
        <f t="shared" si="35"/>
        <v>0</v>
      </c>
      <c r="BG222" s="146">
        <f t="shared" si="36"/>
        <v>0</v>
      </c>
      <c r="BH222" s="146">
        <f t="shared" si="37"/>
        <v>0</v>
      </c>
      <c r="BI222" s="146">
        <f t="shared" si="38"/>
        <v>0</v>
      </c>
      <c r="BJ222" s="13" t="s">
        <v>85</v>
      </c>
      <c r="BK222" s="146">
        <f t="shared" si="39"/>
        <v>0</v>
      </c>
      <c r="BL222" s="13" t="s">
        <v>194</v>
      </c>
      <c r="BM222" s="145" t="s">
        <v>793</v>
      </c>
    </row>
    <row r="223" spans="2:65" s="1" customFormat="1" ht="16.5" customHeight="1">
      <c r="B223" s="28"/>
      <c r="C223" s="153" t="s">
        <v>794</v>
      </c>
      <c r="D223" s="153" t="s">
        <v>433</v>
      </c>
      <c r="E223" s="154" t="s">
        <v>795</v>
      </c>
      <c r="F223" s="155" t="s">
        <v>796</v>
      </c>
      <c r="G223" s="156" t="s">
        <v>205</v>
      </c>
      <c r="H223" s="157">
        <v>145.19999999999999</v>
      </c>
      <c r="I223" s="158"/>
      <c r="J223" s="159">
        <f t="shared" si="30"/>
        <v>0</v>
      </c>
      <c r="K223" s="160"/>
      <c r="L223" s="161"/>
      <c r="M223" s="162" t="s">
        <v>1</v>
      </c>
      <c r="N223" s="163" t="s">
        <v>42</v>
      </c>
      <c r="P223" s="143">
        <f t="shared" si="31"/>
        <v>0</v>
      </c>
      <c r="Q223" s="143">
        <v>1.4E-3</v>
      </c>
      <c r="R223" s="143">
        <f t="shared" si="32"/>
        <v>0.20327999999999999</v>
      </c>
      <c r="S223" s="143">
        <v>0</v>
      </c>
      <c r="T223" s="144">
        <f t="shared" si="33"/>
        <v>0</v>
      </c>
      <c r="AR223" s="145" t="s">
        <v>220</v>
      </c>
      <c r="AT223" s="145" t="s">
        <v>433</v>
      </c>
      <c r="AU223" s="145" t="s">
        <v>87</v>
      </c>
      <c r="AY223" s="13" t="s">
        <v>188</v>
      </c>
      <c r="BE223" s="146">
        <f t="shared" si="34"/>
        <v>0</v>
      </c>
      <c r="BF223" s="146">
        <f t="shared" si="35"/>
        <v>0</v>
      </c>
      <c r="BG223" s="146">
        <f t="shared" si="36"/>
        <v>0</v>
      </c>
      <c r="BH223" s="146">
        <f t="shared" si="37"/>
        <v>0</v>
      </c>
      <c r="BI223" s="146">
        <f t="shared" si="38"/>
        <v>0</v>
      </c>
      <c r="BJ223" s="13" t="s">
        <v>85</v>
      </c>
      <c r="BK223" s="146">
        <f t="shared" si="39"/>
        <v>0</v>
      </c>
      <c r="BL223" s="13" t="s">
        <v>194</v>
      </c>
      <c r="BM223" s="145" t="s">
        <v>797</v>
      </c>
    </row>
    <row r="224" spans="2:65" s="1" customFormat="1" ht="37.700000000000003" customHeight="1">
      <c r="B224" s="28"/>
      <c r="C224" s="133" t="s">
        <v>798</v>
      </c>
      <c r="D224" s="133" t="s">
        <v>190</v>
      </c>
      <c r="E224" s="134" t="s">
        <v>799</v>
      </c>
      <c r="F224" s="135" t="s">
        <v>800</v>
      </c>
      <c r="G224" s="136" t="s">
        <v>205</v>
      </c>
      <c r="H224" s="137">
        <v>10.57</v>
      </c>
      <c r="I224" s="138"/>
      <c r="J224" s="139">
        <f t="shared" si="30"/>
        <v>0</v>
      </c>
      <c r="K224" s="140"/>
      <c r="L224" s="28"/>
      <c r="M224" s="141" t="s">
        <v>1</v>
      </c>
      <c r="N224" s="142" t="s">
        <v>42</v>
      </c>
      <c r="P224" s="143">
        <f t="shared" si="31"/>
        <v>0</v>
      </c>
      <c r="Q224" s="143">
        <v>8.8400000000000006E-3</v>
      </c>
      <c r="R224" s="143">
        <f t="shared" si="32"/>
        <v>9.3438800000000002E-2</v>
      </c>
      <c r="S224" s="143">
        <v>0</v>
      </c>
      <c r="T224" s="144">
        <f t="shared" si="33"/>
        <v>0</v>
      </c>
      <c r="AR224" s="145" t="s">
        <v>194</v>
      </c>
      <c r="AT224" s="145" t="s">
        <v>190</v>
      </c>
      <c r="AU224" s="145" t="s">
        <v>87</v>
      </c>
      <c r="AY224" s="13" t="s">
        <v>188</v>
      </c>
      <c r="BE224" s="146">
        <f t="shared" si="34"/>
        <v>0</v>
      </c>
      <c r="BF224" s="146">
        <f t="shared" si="35"/>
        <v>0</v>
      </c>
      <c r="BG224" s="146">
        <f t="shared" si="36"/>
        <v>0</v>
      </c>
      <c r="BH224" s="146">
        <f t="shared" si="37"/>
        <v>0</v>
      </c>
      <c r="BI224" s="146">
        <f t="shared" si="38"/>
        <v>0</v>
      </c>
      <c r="BJ224" s="13" t="s">
        <v>85</v>
      </c>
      <c r="BK224" s="146">
        <f t="shared" si="39"/>
        <v>0</v>
      </c>
      <c r="BL224" s="13" t="s">
        <v>194</v>
      </c>
      <c r="BM224" s="145" t="s">
        <v>801</v>
      </c>
    </row>
    <row r="225" spans="2:65" s="1" customFormat="1" ht="16.5" customHeight="1">
      <c r="B225" s="28"/>
      <c r="C225" s="153" t="s">
        <v>802</v>
      </c>
      <c r="D225" s="153" t="s">
        <v>433</v>
      </c>
      <c r="E225" s="154" t="s">
        <v>803</v>
      </c>
      <c r="F225" s="155" t="s">
        <v>804</v>
      </c>
      <c r="G225" s="156" t="s">
        <v>205</v>
      </c>
      <c r="H225" s="157">
        <v>11.099</v>
      </c>
      <c r="I225" s="158"/>
      <c r="J225" s="159">
        <f t="shared" si="30"/>
        <v>0</v>
      </c>
      <c r="K225" s="160"/>
      <c r="L225" s="161"/>
      <c r="M225" s="162" t="s">
        <v>1</v>
      </c>
      <c r="N225" s="163" t="s">
        <v>42</v>
      </c>
      <c r="P225" s="143">
        <f t="shared" si="31"/>
        <v>0</v>
      </c>
      <c r="Q225" s="143">
        <v>3.9199999999999999E-3</v>
      </c>
      <c r="R225" s="143">
        <f t="shared" si="32"/>
        <v>4.3508079999999998E-2</v>
      </c>
      <c r="S225" s="143">
        <v>0</v>
      </c>
      <c r="T225" s="144">
        <f t="shared" si="33"/>
        <v>0</v>
      </c>
      <c r="AR225" s="145" t="s">
        <v>220</v>
      </c>
      <c r="AT225" s="145" t="s">
        <v>433</v>
      </c>
      <c r="AU225" s="145" t="s">
        <v>87</v>
      </c>
      <c r="AY225" s="13" t="s">
        <v>188</v>
      </c>
      <c r="BE225" s="146">
        <f t="shared" si="34"/>
        <v>0</v>
      </c>
      <c r="BF225" s="146">
        <f t="shared" si="35"/>
        <v>0</v>
      </c>
      <c r="BG225" s="146">
        <f t="shared" si="36"/>
        <v>0</v>
      </c>
      <c r="BH225" s="146">
        <f t="shared" si="37"/>
        <v>0</v>
      </c>
      <c r="BI225" s="146">
        <f t="shared" si="38"/>
        <v>0</v>
      </c>
      <c r="BJ225" s="13" t="s">
        <v>85</v>
      </c>
      <c r="BK225" s="146">
        <f t="shared" si="39"/>
        <v>0</v>
      </c>
      <c r="BL225" s="13" t="s">
        <v>194</v>
      </c>
      <c r="BM225" s="145" t="s">
        <v>805</v>
      </c>
    </row>
    <row r="226" spans="2:65" s="1" customFormat="1" ht="37.700000000000003" customHeight="1">
      <c r="B226" s="28"/>
      <c r="C226" s="133" t="s">
        <v>806</v>
      </c>
      <c r="D226" s="133" t="s">
        <v>190</v>
      </c>
      <c r="E226" s="134" t="s">
        <v>807</v>
      </c>
      <c r="F226" s="135" t="s">
        <v>808</v>
      </c>
      <c r="G226" s="136" t="s">
        <v>205</v>
      </c>
      <c r="H226" s="137">
        <v>10.57</v>
      </c>
      <c r="I226" s="138"/>
      <c r="J226" s="139">
        <f t="shared" si="30"/>
        <v>0</v>
      </c>
      <c r="K226" s="140"/>
      <c r="L226" s="28"/>
      <c r="M226" s="141" t="s">
        <v>1</v>
      </c>
      <c r="N226" s="142" t="s">
        <v>42</v>
      </c>
      <c r="P226" s="143">
        <f t="shared" si="31"/>
        <v>0</v>
      </c>
      <c r="Q226" s="143">
        <v>8.0000000000000007E-5</v>
      </c>
      <c r="R226" s="143">
        <f t="shared" si="32"/>
        <v>8.4560000000000006E-4</v>
      </c>
      <c r="S226" s="143">
        <v>0</v>
      </c>
      <c r="T226" s="144">
        <f t="shared" si="33"/>
        <v>0</v>
      </c>
      <c r="AR226" s="145" t="s">
        <v>194</v>
      </c>
      <c r="AT226" s="145" t="s">
        <v>190</v>
      </c>
      <c r="AU226" s="145" t="s">
        <v>87</v>
      </c>
      <c r="AY226" s="13" t="s">
        <v>188</v>
      </c>
      <c r="BE226" s="146">
        <f t="shared" si="34"/>
        <v>0</v>
      </c>
      <c r="BF226" s="146">
        <f t="shared" si="35"/>
        <v>0</v>
      </c>
      <c r="BG226" s="146">
        <f t="shared" si="36"/>
        <v>0</v>
      </c>
      <c r="BH226" s="146">
        <f t="shared" si="37"/>
        <v>0</v>
      </c>
      <c r="BI226" s="146">
        <f t="shared" si="38"/>
        <v>0</v>
      </c>
      <c r="BJ226" s="13" t="s">
        <v>85</v>
      </c>
      <c r="BK226" s="146">
        <f t="shared" si="39"/>
        <v>0</v>
      </c>
      <c r="BL226" s="13" t="s">
        <v>194</v>
      </c>
      <c r="BM226" s="145" t="s">
        <v>809</v>
      </c>
    </row>
    <row r="227" spans="2:65" s="1" customFormat="1" ht="24.2" customHeight="1">
      <c r="B227" s="28"/>
      <c r="C227" s="133" t="s">
        <v>810</v>
      </c>
      <c r="D227" s="133" t="s">
        <v>190</v>
      </c>
      <c r="E227" s="134" t="s">
        <v>811</v>
      </c>
      <c r="F227" s="135" t="s">
        <v>812</v>
      </c>
      <c r="G227" s="136" t="s">
        <v>205</v>
      </c>
      <c r="H227" s="137">
        <v>366.47</v>
      </c>
      <c r="I227" s="138"/>
      <c r="J227" s="139">
        <f t="shared" si="30"/>
        <v>0</v>
      </c>
      <c r="K227" s="140"/>
      <c r="L227" s="28"/>
      <c r="M227" s="141" t="s">
        <v>1</v>
      </c>
      <c r="N227" s="142" t="s">
        <v>42</v>
      </c>
      <c r="P227" s="143">
        <f t="shared" si="31"/>
        <v>0</v>
      </c>
      <c r="Q227" s="143">
        <v>2.0500000000000001E-2</v>
      </c>
      <c r="R227" s="143">
        <f t="shared" si="32"/>
        <v>7.5126350000000013</v>
      </c>
      <c r="S227" s="143">
        <v>0</v>
      </c>
      <c r="T227" s="144">
        <f t="shared" si="33"/>
        <v>0</v>
      </c>
      <c r="AR227" s="145" t="s">
        <v>194</v>
      </c>
      <c r="AT227" s="145" t="s">
        <v>190</v>
      </c>
      <c r="AU227" s="145" t="s">
        <v>87</v>
      </c>
      <c r="AY227" s="13" t="s">
        <v>188</v>
      </c>
      <c r="BE227" s="146">
        <f t="shared" si="34"/>
        <v>0</v>
      </c>
      <c r="BF227" s="146">
        <f t="shared" si="35"/>
        <v>0</v>
      </c>
      <c r="BG227" s="146">
        <f t="shared" si="36"/>
        <v>0</v>
      </c>
      <c r="BH227" s="146">
        <f t="shared" si="37"/>
        <v>0</v>
      </c>
      <c r="BI227" s="146">
        <f t="shared" si="38"/>
        <v>0</v>
      </c>
      <c r="BJ227" s="13" t="s">
        <v>85</v>
      </c>
      <c r="BK227" s="146">
        <f t="shared" si="39"/>
        <v>0</v>
      </c>
      <c r="BL227" s="13" t="s">
        <v>194</v>
      </c>
      <c r="BM227" s="145" t="s">
        <v>813</v>
      </c>
    </row>
    <row r="228" spans="2:65" s="1" customFormat="1" ht="24.2" customHeight="1">
      <c r="B228" s="28"/>
      <c r="C228" s="133" t="s">
        <v>814</v>
      </c>
      <c r="D228" s="133" t="s">
        <v>190</v>
      </c>
      <c r="E228" s="134" t="s">
        <v>815</v>
      </c>
      <c r="F228" s="135" t="s">
        <v>816</v>
      </c>
      <c r="G228" s="136" t="s">
        <v>205</v>
      </c>
      <c r="H228" s="137">
        <v>360.31</v>
      </c>
      <c r="I228" s="138"/>
      <c r="J228" s="139">
        <f t="shared" si="30"/>
        <v>0</v>
      </c>
      <c r="K228" s="140"/>
      <c r="L228" s="28"/>
      <c r="M228" s="141" t="s">
        <v>1</v>
      </c>
      <c r="N228" s="142" t="s">
        <v>42</v>
      </c>
      <c r="P228" s="143">
        <f t="shared" si="31"/>
        <v>0</v>
      </c>
      <c r="Q228" s="143">
        <v>4.3E-3</v>
      </c>
      <c r="R228" s="143">
        <f t="shared" si="32"/>
        <v>1.5493330000000001</v>
      </c>
      <c r="S228" s="143">
        <v>0</v>
      </c>
      <c r="T228" s="144">
        <f t="shared" si="33"/>
        <v>0</v>
      </c>
      <c r="AR228" s="145" t="s">
        <v>194</v>
      </c>
      <c r="AT228" s="145" t="s">
        <v>190</v>
      </c>
      <c r="AU228" s="145" t="s">
        <v>87</v>
      </c>
      <c r="AY228" s="13" t="s">
        <v>188</v>
      </c>
      <c r="BE228" s="146">
        <f t="shared" si="34"/>
        <v>0</v>
      </c>
      <c r="BF228" s="146">
        <f t="shared" si="35"/>
        <v>0</v>
      </c>
      <c r="BG228" s="146">
        <f t="shared" si="36"/>
        <v>0</v>
      </c>
      <c r="BH228" s="146">
        <f t="shared" si="37"/>
        <v>0</v>
      </c>
      <c r="BI228" s="146">
        <f t="shared" si="38"/>
        <v>0</v>
      </c>
      <c r="BJ228" s="13" t="s">
        <v>85</v>
      </c>
      <c r="BK228" s="146">
        <f t="shared" si="39"/>
        <v>0</v>
      </c>
      <c r="BL228" s="13" t="s">
        <v>194</v>
      </c>
      <c r="BM228" s="145" t="s">
        <v>817</v>
      </c>
    </row>
    <row r="229" spans="2:65" s="1" customFormat="1" ht="24.2" customHeight="1">
      <c r="B229" s="28"/>
      <c r="C229" s="133" t="s">
        <v>818</v>
      </c>
      <c r="D229" s="133" t="s">
        <v>190</v>
      </c>
      <c r="E229" s="134" t="s">
        <v>819</v>
      </c>
      <c r="F229" s="135" t="s">
        <v>820</v>
      </c>
      <c r="G229" s="136" t="s">
        <v>205</v>
      </c>
      <c r="H229" s="137">
        <v>11.930999999999999</v>
      </c>
      <c r="I229" s="138"/>
      <c r="J229" s="139">
        <f t="shared" si="30"/>
        <v>0</v>
      </c>
      <c r="K229" s="140"/>
      <c r="L229" s="28"/>
      <c r="M229" s="141" t="s">
        <v>1</v>
      </c>
      <c r="N229" s="142" t="s">
        <v>42</v>
      </c>
      <c r="P229" s="143">
        <f t="shared" si="31"/>
        <v>0</v>
      </c>
      <c r="Q229" s="143">
        <v>3.8E-3</v>
      </c>
      <c r="R229" s="143">
        <f t="shared" si="32"/>
        <v>4.5337799999999998E-2</v>
      </c>
      <c r="S229" s="143">
        <v>0</v>
      </c>
      <c r="T229" s="144">
        <f t="shared" si="33"/>
        <v>0</v>
      </c>
      <c r="AR229" s="145" t="s">
        <v>194</v>
      </c>
      <c r="AT229" s="145" t="s">
        <v>190</v>
      </c>
      <c r="AU229" s="145" t="s">
        <v>87</v>
      </c>
      <c r="AY229" s="13" t="s">
        <v>188</v>
      </c>
      <c r="BE229" s="146">
        <f t="shared" si="34"/>
        <v>0</v>
      </c>
      <c r="BF229" s="146">
        <f t="shared" si="35"/>
        <v>0</v>
      </c>
      <c r="BG229" s="146">
        <f t="shared" si="36"/>
        <v>0</v>
      </c>
      <c r="BH229" s="146">
        <f t="shared" si="37"/>
        <v>0</v>
      </c>
      <c r="BI229" s="146">
        <f t="shared" si="38"/>
        <v>0</v>
      </c>
      <c r="BJ229" s="13" t="s">
        <v>85</v>
      </c>
      <c r="BK229" s="146">
        <f t="shared" si="39"/>
        <v>0</v>
      </c>
      <c r="BL229" s="13" t="s">
        <v>194</v>
      </c>
      <c r="BM229" s="145" t="s">
        <v>821</v>
      </c>
    </row>
    <row r="230" spans="2:65" s="1" customFormat="1" ht="24.2" customHeight="1">
      <c r="B230" s="28"/>
      <c r="C230" s="133" t="s">
        <v>822</v>
      </c>
      <c r="D230" s="133" t="s">
        <v>190</v>
      </c>
      <c r="E230" s="134" t="s">
        <v>823</v>
      </c>
      <c r="F230" s="135" t="s">
        <v>824</v>
      </c>
      <c r="G230" s="136" t="s">
        <v>205</v>
      </c>
      <c r="H230" s="137">
        <v>9.73</v>
      </c>
      <c r="I230" s="138"/>
      <c r="J230" s="139">
        <f t="shared" si="30"/>
        <v>0</v>
      </c>
      <c r="K230" s="140"/>
      <c r="L230" s="28"/>
      <c r="M230" s="141" t="s">
        <v>1</v>
      </c>
      <c r="N230" s="142" t="s">
        <v>42</v>
      </c>
      <c r="P230" s="143">
        <f t="shared" si="31"/>
        <v>0</v>
      </c>
      <c r="Q230" s="143">
        <v>2.8500000000000001E-3</v>
      </c>
      <c r="R230" s="143">
        <f t="shared" si="32"/>
        <v>2.7730500000000002E-2</v>
      </c>
      <c r="S230" s="143">
        <v>0</v>
      </c>
      <c r="T230" s="144">
        <f t="shared" si="33"/>
        <v>0</v>
      </c>
      <c r="AR230" s="145" t="s">
        <v>194</v>
      </c>
      <c r="AT230" s="145" t="s">
        <v>190</v>
      </c>
      <c r="AU230" s="145" t="s">
        <v>87</v>
      </c>
      <c r="AY230" s="13" t="s">
        <v>188</v>
      </c>
      <c r="BE230" s="146">
        <f t="shared" si="34"/>
        <v>0</v>
      </c>
      <c r="BF230" s="146">
        <f t="shared" si="35"/>
        <v>0</v>
      </c>
      <c r="BG230" s="146">
        <f t="shared" si="36"/>
        <v>0</v>
      </c>
      <c r="BH230" s="146">
        <f t="shared" si="37"/>
        <v>0</v>
      </c>
      <c r="BI230" s="146">
        <f t="shared" si="38"/>
        <v>0</v>
      </c>
      <c r="BJ230" s="13" t="s">
        <v>85</v>
      </c>
      <c r="BK230" s="146">
        <f t="shared" si="39"/>
        <v>0</v>
      </c>
      <c r="BL230" s="13" t="s">
        <v>194</v>
      </c>
      <c r="BM230" s="145" t="s">
        <v>825</v>
      </c>
    </row>
    <row r="231" spans="2:65" s="1" customFormat="1" ht="33" customHeight="1">
      <c r="B231" s="28"/>
      <c r="C231" s="133" t="s">
        <v>826</v>
      </c>
      <c r="D231" s="133" t="s">
        <v>190</v>
      </c>
      <c r="E231" s="134" t="s">
        <v>827</v>
      </c>
      <c r="F231" s="135" t="s">
        <v>828</v>
      </c>
      <c r="G231" s="136" t="s">
        <v>258</v>
      </c>
      <c r="H231" s="137">
        <v>35.701000000000001</v>
      </c>
      <c r="I231" s="138"/>
      <c r="J231" s="139">
        <f t="shared" si="30"/>
        <v>0</v>
      </c>
      <c r="K231" s="140"/>
      <c r="L231" s="28"/>
      <c r="M231" s="141" t="s">
        <v>1</v>
      </c>
      <c r="N231" s="142" t="s">
        <v>42</v>
      </c>
      <c r="P231" s="143">
        <f t="shared" si="31"/>
        <v>0</v>
      </c>
      <c r="Q231" s="143">
        <v>2.5018699999999998</v>
      </c>
      <c r="R231" s="143">
        <f t="shared" si="32"/>
        <v>89.319260869999994</v>
      </c>
      <c r="S231" s="143">
        <v>0</v>
      </c>
      <c r="T231" s="144">
        <f t="shared" si="33"/>
        <v>0</v>
      </c>
      <c r="AR231" s="145" t="s">
        <v>194</v>
      </c>
      <c r="AT231" s="145" t="s">
        <v>190</v>
      </c>
      <c r="AU231" s="145" t="s">
        <v>87</v>
      </c>
      <c r="AY231" s="13" t="s">
        <v>188</v>
      </c>
      <c r="BE231" s="146">
        <f t="shared" si="34"/>
        <v>0</v>
      </c>
      <c r="BF231" s="146">
        <f t="shared" si="35"/>
        <v>0</v>
      </c>
      <c r="BG231" s="146">
        <f t="shared" si="36"/>
        <v>0</v>
      </c>
      <c r="BH231" s="146">
        <f t="shared" si="37"/>
        <v>0</v>
      </c>
      <c r="BI231" s="146">
        <f t="shared" si="38"/>
        <v>0</v>
      </c>
      <c r="BJ231" s="13" t="s">
        <v>85</v>
      </c>
      <c r="BK231" s="146">
        <f t="shared" si="39"/>
        <v>0</v>
      </c>
      <c r="BL231" s="13" t="s">
        <v>194</v>
      </c>
      <c r="BM231" s="145" t="s">
        <v>829</v>
      </c>
    </row>
    <row r="232" spans="2:65" s="1" customFormat="1" ht="33" customHeight="1">
      <c r="B232" s="28"/>
      <c r="C232" s="133" t="s">
        <v>830</v>
      </c>
      <c r="D232" s="133" t="s">
        <v>190</v>
      </c>
      <c r="E232" s="134" t="s">
        <v>831</v>
      </c>
      <c r="F232" s="135" t="s">
        <v>832</v>
      </c>
      <c r="G232" s="136" t="s">
        <v>258</v>
      </c>
      <c r="H232" s="137">
        <v>5.2270000000000003</v>
      </c>
      <c r="I232" s="138"/>
      <c r="J232" s="139">
        <f t="shared" si="30"/>
        <v>0</v>
      </c>
      <c r="K232" s="140"/>
      <c r="L232" s="28"/>
      <c r="M232" s="141" t="s">
        <v>1</v>
      </c>
      <c r="N232" s="142" t="s">
        <v>42</v>
      </c>
      <c r="P232" s="143">
        <f t="shared" si="31"/>
        <v>0</v>
      </c>
      <c r="Q232" s="143">
        <v>2.5018699999999998</v>
      </c>
      <c r="R232" s="143">
        <f t="shared" si="32"/>
        <v>13.077274490000001</v>
      </c>
      <c r="S232" s="143">
        <v>0</v>
      </c>
      <c r="T232" s="144">
        <f t="shared" si="33"/>
        <v>0</v>
      </c>
      <c r="AR232" s="145" t="s">
        <v>194</v>
      </c>
      <c r="AT232" s="145" t="s">
        <v>190</v>
      </c>
      <c r="AU232" s="145" t="s">
        <v>87</v>
      </c>
      <c r="AY232" s="13" t="s">
        <v>188</v>
      </c>
      <c r="BE232" s="146">
        <f t="shared" si="34"/>
        <v>0</v>
      </c>
      <c r="BF232" s="146">
        <f t="shared" si="35"/>
        <v>0</v>
      </c>
      <c r="BG232" s="146">
        <f t="shared" si="36"/>
        <v>0</v>
      </c>
      <c r="BH232" s="146">
        <f t="shared" si="37"/>
        <v>0</v>
      </c>
      <c r="BI232" s="146">
        <f t="shared" si="38"/>
        <v>0</v>
      </c>
      <c r="BJ232" s="13" t="s">
        <v>85</v>
      </c>
      <c r="BK232" s="146">
        <f t="shared" si="39"/>
        <v>0</v>
      </c>
      <c r="BL232" s="13" t="s">
        <v>194</v>
      </c>
      <c r="BM232" s="145" t="s">
        <v>833</v>
      </c>
    </row>
    <row r="233" spans="2:65" s="1" customFormat="1" ht="24.2" customHeight="1">
      <c r="B233" s="28"/>
      <c r="C233" s="133" t="s">
        <v>834</v>
      </c>
      <c r="D233" s="133" t="s">
        <v>190</v>
      </c>
      <c r="E233" s="134" t="s">
        <v>835</v>
      </c>
      <c r="F233" s="135" t="s">
        <v>836</v>
      </c>
      <c r="G233" s="136" t="s">
        <v>258</v>
      </c>
      <c r="H233" s="137">
        <v>35.701000000000001</v>
      </c>
      <c r="I233" s="138"/>
      <c r="J233" s="139">
        <f t="shared" si="30"/>
        <v>0</v>
      </c>
      <c r="K233" s="140"/>
      <c r="L233" s="28"/>
      <c r="M233" s="141" t="s">
        <v>1</v>
      </c>
      <c r="N233" s="142" t="s">
        <v>42</v>
      </c>
      <c r="P233" s="143">
        <f t="shared" si="31"/>
        <v>0</v>
      </c>
      <c r="Q233" s="143">
        <v>0</v>
      </c>
      <c r="R233" s="143">
        <f t="shared" si="32"/>
        <v>0</v>
      </c>
      <c r="S233" s="143">
        <v>0</v>
      </c>
      <c r="T233" s="144">
        <f t="shared" si="33"/>
        <v>0</v>
      </c>
      <c r="AR233" s="145" t="s">
        <v>194</v>
      </c>
      <c r="AT233" s="145" t="s">
        <v>190</v>
      </c>
      <c r="AU233" s="145" t="s">
        <v>87</v>
      </c>
      <c r="AY233" s="13" t="s">
        <v>188</v>
      </c>
      <c r="BE233" s="146">
        <f t="shared" si="34"/>
        <v>0</v>
      </c>
      <c r="BF233" s="146">
        <f t="shared" si="35"/>
        <v>0</v>
      </c>
      <c r="BG233" s="146">
        <f t="shared" si="36"/>
        <v>0</v>
      </c>
      <c r="BH233" s="146">
        <f t="shared" si="37"/>
        <v>0</v>
      </c>
      <c r="BI233" s="146">
        <f t="shared" si="38"/>
        <v>0</v>
      </c>
      <c r="BJ233" s="13" t="s">
        <v>85</v>
      </c>
      <c r="BK233" s="146">
        <f t="shared" si="39"/>
        <v>0</v>
      </c>
      <c r="BL233" s="13" t="s">
        <v>194</v>
      </c>
      <c r="BM233" s="145" t="s">
        <v>837</v>
      </c>
    </row>
    <row r="234" spans="2:65" s="1" customFormat="1" ht="24.2" customHeight="1">
      <c r="B234" s="28"/>
      <c r="C234" s="133" t="s">
        <v>838</v>
      </c>
      <c r="D234" s="133" t="s">
        <v>190</v>
      </c>
      <c r="E234" s="134" t="s">
        <v>839</v>
      </c>
      <c r="F234" s="135" t="s">
        <v>840</v>
      </c>
      <c r="G234" s="136" t="s">
        <v>258</v>
      </c>
      <c r="H234" s="137">
        <v>5.2270000000000003</v>
      </c>
      <c r="I234" s="138"/>
      <c r="J234" s="139">
        <f t="shared" si="30"/>
        <v>0</v>
      </c>
      <c r="K234" s="140"/>
      <c r="L234" s="28"/>
      <c r="M234" s="141" t="s">
        <v>1</v>
      </c>
      <c r="N234" s="142" t="s">
        <v>42</v>
      </c>
      <c r="P234" s="143">
        <f t="shared" si="31"/>
        <v>0</v>
      </c>
      <c r="Q234" s="143">
        <v>0</v>
      </c>
      <c r="R234" s="143">
        <f t="shared" si="32"/>
        <v>0</v>
      </c>
      <c r="S234" s="143">
        <v>0</v>
      </c>
      <c r="T234" s="144">
        <f t="shared" si="33"/>
        <v>0</v>
      </c>
      <c r="AR234" s="145" t="s">
        <v>194</v>
      </c>
      <c r="AT234" s="145" t="s">
        <v>190</v>
      </c>
      <c r="AU234" s="145" t="s">
        <v>87</v>
      </c>
      <c r="AY234" s="13" t="s">
        <v>188</v>
      </c>
      <c r="BE234" s="146">
        <f t="shared" si="34"/>
        <v>0</v>
      </c>
      <c r="BF234" s="146">
        <f t="shared" si="35"/>
        <v>0</v>
      </c>
      <c r="BG234" s="146">
        <f t="shared" si="36"/>
        <v>0</v>
      </c>
      <c r="BH234" s="146">
        <f t="shared" si="37"/>
        <v>0</v>
      </c>
      <c r="BI234" s="146">
        <f t="shared" si="38"/>
        <v>0</v>
      </c>
      <c r="BJ234" s="13" t="s">
        <v>85</v>
      </c>
      <c r="BK234" s="146">
        <f t="shared" si="39"/>
        <v>0</v>
      </c>
      <c r="BL234" s="13" t="s">
        <v>194</v>
      </c>
      <c r="BM234" s="145" t="s">
        <v>841</v>
      </c>
    </row>
    <row r="235" spans="2:65" s="1" customFormat="1" ht="33" customHeight="1">
      <c r="B235" s="28"/>
      <c r="C235" s="133" t="s">
        <v>842</v>
      </c>
      <c r="D235" s="133" t="s">
        <v>190</v>
      </c>
      <c r="E235" s="134" t="s">
        <v>843</v>
      </c>
      <c r="F235" s="135" t="s">
        <v>844</v>
      </c>
      <c r="G235" s="136" t="s">
        <v>258</v>
      </c>
      <c r="H235" s="137">
        <v>16.898</v>
      </c>
      <c r="I235" s="138"/>
      <c r="J235" s="139">
        <f t="shared" si="30"/>
        <v>0</v>
      </c>
      <c r="K235" s="140"/>
      <c r="L235" s="28"/>
      <c r="M235" s="141" t="s">
        <v>1</v>
      </c>
      <c r="N235" s="142" t="s">
        <v>42</v>
      </c>
      <c r="P235" s="143">
        <f t="shared" si="31"/>
        <v>0</v>
      </c>
      <c r="Q235" s="143">
        <v>0</v>
      </c>
      <c r="R235" s="143">
        <f t="shared" si="32"/>
        <v>0</v>
      </c>
      <c r="S235" s="143">
        <v>0</v>
      </c>
      <c r="T235" s="144">
        <f t="shared" si="33"/>
        <v>0</v>
      </c>
      <c r="AR235" s="145" t="s">
        <v>194</v>
      </c>
      <c r="AT235" s="145" t="s">
        <v>190</v>
      </c>
      <c r="AU235" s="145" t="s">
        <v>87</v>
      </c>
      <c r="AY235" s="13" t="s">
        <v>188</v>
      </c>
      <c r="BE235" s="146">
        <f t="shared" si="34"/>
        <v>0</v>
      </c>
      <c r="BF235" s="146">
        <f t="shared" si="35"/>
        <v>0</v>
      </c>
      <c r="BG235" s="146">
        <f t="shared" si="36"/>
        <v>0</v>
      </c>
      <c r="BH235" s="146">
        <f t="shared" si="37"/>
        <v>0</v>
      </c>
      <c r="BI235" s="146">
        <f t="shared" si="38"/>
        <v>0</v>
      </c>
      <c r="BJ235" s="13" t="s">
        <v>85</v>
      </c>
      <c r="BK235" s="146">
        <f t="shared" si="39"/>
        <v>0</v>
      </c>
      <c r="BL235" s="13" t="s">
        <v>194</v>
      </c>
      <c r="BM235" s="145" t="s">
        <v>845</v>
      </c>
    </row>
    <row r="236" spans="2:65" s="1" customFormat="1" ht="33" customHeight="1">
      <c r="B236" s="28"/>
      <c r="C236" s="133" t="s">
        <v>846</v>
      </c>
      <c r="D236" s="133" t="s">
        <v>190</v>
      </c>
      <c r="E236" s="134" t="s">
        <v>847</v>
      </c>
      <c r="F236" s="135" t="s">
        <v>848</v>
      </c>
      <c r="G236" s="136" t="s">
        <v>258</v>
      </c>
      <c r="H236" s="137">
        <v>5.2270000000000003</v>
      </c>
      <c r="I236" s="138"/>
      <c r="J236" s="139">
        <f t="shared" si="30"/>
        <v>0</v>
      </c>
      <c r="K236" s="140"/>
      <c r="L236" s="28"/>
      <c r="M236" s="141" t="s">
        <v>1</v>
      </c>
      <c r="N236" s="142" t="s">
        <v>42</v>
      </c>
      <c r="P236" s="143">
        <f t="shared" si="31"/>
        <v>0</v>
      </c>
      <c r="Q236" s="143">
        <v>0</v>
      </c>
      <c r="R236" s="143">
        <f t="shared" si="32"/>
        <v>0</v>
      </c>
      <c r="S236" s="143">
        <v>0</v>
      </c>
      <c r="T236" s="144">
        <f t="shared" si="33"/>
        <v>0</v>
      </c>
      <c r="AR236" s="145" t="s">
        <v>194</v>
      </c>
      <c r="AT236" s="145" t="s">
        <v>190</v>
      </c>
      <c r="AU236" s="145" t="s">
        <v>87</v>
      </c>
      <c r="AY236" s="13" t="s">
        <v>188</v>
      </c>
      <c r="BE236" s="146">
        <f t="shared" si="34"/>
        <v>0</v>
      </c>
      <c r="BF236" s="146">
        <f t="shared" si="35"/>
        <v>0</v>
      </c>
      <c r="BG236" s="146">
        <f t="shared" si="36"/>
        <v>0</v>
      </c>
      <c r="BH236" s="146">
        <f t="shared" si="37"/>
        <v>0</v>
      </c>
      <c r="BI236" s="146">
        <f t="shared" si="38"/>
        <v>0</v>
      </c>
      <c r="BJ236" s="13" t="s">
        <v>85</v>
      </c>
      <c r="BK236" s="146">
        <f t="shared" si="39"/>
        <v>0</v>
      </c>
      <c r="BL236" s="13" t="s">
        <v>194</v>
      </c>
      <c r="BM236" s="145" t="s">
        <v>849</v>
      </c>
    </row>
    <row r="237" spans="2:65" s="1" customFormat="1" ht="33" customHeight="1">
      <c r="B237" s="28"/>
      <c r="C237" s="133" t="s">
        <v>850</v>
      </c>
      <c r="D237" s="133" t="s">
        <v>190</v>
      </c>
      <c r="E237" s="134" t="s">
        <v>851</v>
      </c>
      <c r="F237" s="135" t="s">
        <v>852</v>
      </c>
      <c r="G237" s="136" t="s">
        <v>258</v>
      </c>
      <c r="H237" s="137">
        <v>2.653</v>
      </c>
      <c r="I237" s="138"/>
      <c r="J237" s="139">
        <f t="shared" si="30"/>
        <v>0</v>
      </c>
      <c r="K237" s="140"/>
      <c r="L237" s="28"/>
      <c r="M237" s="141" t="s">
        <v>1</v>
      </c>
      <c r="N237" s="142" t="s">
        <v>42</v>
      </c>
      <c r="P237" s="143">
        <f t="shared" si="31"/>
        <v>0</v>
      </c>
      <c r="Q237" s="143">
        <v>0.72099999999999997</v>
      </c>
      <c r="R237" s="143">
        <f t="shared" si="32"/>
        <v>1.9128129999999999</v>
      </c>
      <c r="S237" s="143">
        <v>0</v>
      </c>
      <c r="T237" s="144">
        <f t="shared" si="33"/>
        <v>0</v>
      </c>
      <c r="AR237" s="145" t="s">
        <v>194</v>
      </c>
      <c r="AT237" s="145" t="s">
        <v>190</v>
      </c>
      <c r="AU237" s="145" t="s">
        <v>87</v>
      </c>
      <c r="AY237" s="13" t="s">
        <v>188</v>
      </c>
      <c r="BE237" s="146">
        <f t="shared" si="34"/>
        <v>0</v>
      </c>
      <c r="BF237" s="146">
        <f t="shared" si="35"/>
        <v>0</v>
      </c>
      <c r="BG237" s="146">
        <f t="shared" si="36"/>
        <v>0</v>
      </c>
      <c r="BH237" s="146">
        <f t="shared" si="37"/>
        <v>0</v>
      </c>
      <c r="BI237" s="146">
        <f t="shared" si="38"/>
        <v>0</v>
      </c>
      <c r="BJ237" s="13" t="s">
        <v>85</v>
      </c>
      <c r="BK237" s="146">
        <f t="shared" si="39"/>
        <v>0</v>
      </c>
      <c r="BL237" s="13" t="s">
        <v>194</v>
      </c>
      <c r="BM237" s="145" t="s">
        <v>853</v>
      </c>
    </row>
    <row r="238" spans="2:65" s="1" customFormat="1" ht="16.5" customHeight="1">
      <c r="B238" s="28"/>
      <c r="C238" s="133" t="s">
        <v>854</v>
      </c>
      <c r="D238" s="133" t="s">
        <v>190</v>
      </c>
      <c r="E238" s="134" t="s">
        <v>855</v>
      </c>
      <c r="F238" s="135" t="s">
        <v>856</v>
      </c>
      <c r="G238" s="136" t="s">
        <v>267</v>
      </c>
      <c r="H238" s="137">
        <v>1.8</v>
      </c>
      <c r="I238" s="138"/>
      <c r="J238" s="139">
        <f t="shared" si="30"/>
        <v>0</v>
      </c>
      <c r="K238" s="140"/>
      <c r="L238" s="28"/>
      <c r="M238" s="141" t="s">
        <v>1</v>
      </c>
      <c r="N238" s="142" t="s">
        <v>42</v>
      </c>
      <c r="P238" s="143">
        <f t="shared" si="31"/>
        <v>0</v>
      </c>
      <c r="Q238" s="143">
        <v>1.06277</v>
      </c>
      <c r="R238" s="143">
        <f t="shared" si="32"/>
        <v>1.9129860000000001</v>
      </c>
      <c r="S238" s="143">
        <v>0</v>
      </c>
      <c r="T238" s="144">
        <f t="shared" si="33"/>
        <v>0</v>
      </c>
      <c r="AR238" s="145" t="s">
        <v>194</v>
      </c>
      <c r="AT238" s="145" t="s">
        <v>190</v>
      </c>
      <c r="AU238" s="145" t="s">
        <v>87</v>
      </c>
      <c r="AY238" s="13" t="s">
        <v>188</v>
      </c>
      <c r="BE238" s="146">
        <f t="shared" si="34"/>
        <v>0</v>
      </c>
      <c r="BF238" s="146">
        <f t="shared" si="35"/>
        <v>0</v>
      </c>
      <c r="BG238" s="146">
        <f t="shared" si="36"/>
        <v>0</v>
      </c>
      <c r="BH238" s="146">
        <f t="shared" si="37"/>
        <v>0</v>
      </c>
      <c r="BI238" s="146">
        <f t="shared" si="38"/>
        <v>0</v>
      </c>
      <c r="BJ238" s="13" t="s">
        <v>85</v>
      </c>
      <c r="BK238" s="146">
        <f t="shared" si="39"/>
        <v>0</v>
      </c>
      <c r="BL238" s="13" t="s">
        <v>194</v>
      </c>
      <c r="BM238" s="145" t="s">
        <v>857</v>
      </c>
    </row>
    <row r="239" spans="2:65" s="1" customFormat="1" ht="16.5" customHeight="1">
      <c r="B239" s="28"/>
      <c r="C239" s="133" t="s">
        <v>858</v>
      </c>
      <c r="D239" s="133" t="s">
        <v>190</v>
      </c>
      <c r="E239" s="134" t="s">
        <v>859</v>
      </c>
      <c r="F239" s="135" t="s">
        <v>860</v>
      </c>
      <c r="G239" s="136" t="s">
        <v>205</v>
      </c>
      <c r="H239" s="137">
        <v>577.79999999999995</v>
      </c>
      <c r="I239" s="138"/>
      <c r="J239" s="139">
        <f t="shared" si="30"/>
        <v>0</v>
      </c>
      <c r="K239" s="140"/>
      <c r="L239" s="28"/>
      <c r="M239" s="141" t="s">
        <v>1</v>
      </c>
      <c r="N239" s="142" t="s">
        <v>42</v>
      </c>
      <c r="P239" s="143">
        <f t="shared" si="31"/>
        <v>0</v>
      </c>
      <c r="Q239" s="143">
        <v>1.2999999999999999E-4</v>
      </c>
      <c r="R239" s="143">
        <f t="shared" si="32"/>
        <v>7.5113999999999986E-2</v>
      </c>
      <c r="S239" s="143">
        <v>0</v>
      </c>
      <c r="T239" s="144">
        <f t="shared" si="33"/>
        <v>0</v>
      </c>
      <c r="AR239" s="145" t="s">
        <v>194</v>
      </c>
      <c r="AT239" s="145" t="s">
        <v>190</v>
      </c>
      <c r="AU239" s="145" t="s">
        <v>87</v>
      </c>
      <c r="AY239" s="13" t="s">
        <v>188</v>
      </c>
      <c r="BE239" s="146">
        <f t="shared" si="34"/>
        <v>0</v>
      </c>
      <c r="BF239" s="146">
        <f t="shared" si="35"/>
        <v>0</v>
      </c>
      <c r="BG239" s="146">
        <f t="shared" si="36"/>
        <v>0</v>
      </c>
      <c r="BH239" s="146">
        <f t="shared" si="37"/>
        <v>0</v>
      </c>
      <c r="BI239" s="146">
        <f t="shared" si="38"/>
        <v>0</v>
      </c>
      <c r="BJ239" s="13" t="s">
        <v>85</v>
      </c>
      <c r="BK239" s="146">
        <f t="shared" si="39"/>
        <v>0</v>
      </c>
      <c r="BL239" s="13" t="s">
        <v>194</v>
      </c>
      <c r="BM239" s="145" t="s">
        <v>861</v>
      </c>
    </row>
    <row r="240" spans="2:65" s="1" customFormat="1" ht="33" customHeight="1">
      <c r="B240" s="28"/>
      <c r="C240" s="133" t="s">
        <v>862</v>
      </c>
      <c r="D240" s="133" t="s">
        <v>190</v>
      </c>
      <c r="E240" s="134" t="s">
        <v>863</v>
      </c>
      <c r="F240" s="135" t="s">
        <v>864</v>
      </c>
      <c r="G240" s="136" t="s">
        <v>218</v>
      </c>
      <c r="H240" s="137">
        <v>362.7</v>
      </c>
      <c r="I240" s="138"/>
      <c r="J240" s="139">
        <f t="shared" si="30"/>
        <v>0</v>
      </c>
      <c r="K240" s="140"/>
      <c r="L240" s="28"/>
      <c r="M240" s="141" t="s">
        <v>1</v>
      </c>
      <c r="N240" s="142" t="s">
        <v>42</v>
      </c>
      <c r="P240" s="143">
        <f t="shared" si="31"/>
        <v>0</v>
      </c>
      <c r="Q240" s="143">
        <v>2.0000000000000002E-5</v>
      </c>
      <c r="R240" s="143">
        <f t="shared" si="32"/>
        <v>7.254E-3</v>
      </c>
      <c r="S240" s="143">
        <v>0</v>
      </c>
      <c r="T240" s="144">
        <f t="shared" si="33"/>
        <v>0</v>
      </c>
      <c r="AR240" s="145" t="s">
        <v>194</v>
      </c>
      <c r="AT240" s="145" t="s">
        <v>190</v>
      </c>
      <c r="AU240" s="145" t="s">
        <v>87</v>
      </c>
      <c r="AY240" s="13" t="s">
        <v>188</v>
      </c>
      <c r="BE240" s="146">
        <f t="shared" si="34"/>
        <v>0</v>
      </c>
      <c r="BF240" s="146">
        <f t="shared" si="35"/>
        <v>0</v>
      </c>
      <c r="BG240" s="146">
        <f t="shared" si="36"/>
        <v>0</v>
      </c>
      <c r="BH240" s="146">
        <f t="shared" si="37"/>
        <v>0</v>
      </c>
      <c r="BI240" s="146">
        <f t="shared" si="38"/>
        <v>0</v>
      </c>
      <c r="BJ240" s="13" t="s">
        <v>85</v>
      </c>
      <c r="BK240" s="146">
        <f t="shared" si="39"/>
        <v>0</v>
      </c>
      <c r="BL240" s="13" t="s">
        <v>194</v>
      </c>
      <c r="BM240" s="145" t="s">
        <v>865</v>
      </c>
    </row>
    <row r="241" spans="2:65" s="11" customFormat="1" ht="22.7" customHeight="1">
      <c r="B241" s="121"/>
      <c r="D241" s="122" t="s">
        <v>76</v>
      </c>
      <c r="E241" s="131" t="s">
        <v>224</v>
      </c>
      <c r="F241" s="131" t="s">
        <v>281</v>
      </c>
      <c r="I241" s="124"/>
      <c r="J241" s="132">
        <f>BK241</f>
        <v>0</v>
      </c>
      <c r="L241" s="121"/>
      <c r="M241" s="126"/>
      <c r="P241" s="127">
        <f>SUM(P242:P252)</f>
        <v>0</v>
      </c>
      <c r="R241" s="127">
        <f>SUM(R242:R252)</f>
        <v>21.173381620000001</v>
      </c>
      <c r="T241" s="128">
        <f>SUM(T242:T252)</f>
        <v>0</v>
      </c>
      <c r="AR241" s="122" t="s">
        <v>85</v>
      </c>
      <c r="AT241" s="129" t="s">
        <v>76</v>
      </c>
      <c r="AU241" s="129" t="s">
        <v>85</v>
      </c>
      <c r="AY241" s="122" t="s">
        <v>188</v>
      </c>
      <c r="BK241" s="130">
        <f>SUM(BK242:BK252)</f>
        <v>0</v>
      </c>
    </row>
    <row r="242" spans="2:65" s="1" customFormat="1" ht="24.2" customHeight="1">
      <c r="B242" s="28"/>
      <c r="C242" s="133" t="s">
        <v>866</v>
      </c>
      <c r="D242" s="133" t="s">
        <v>190</v>
      </c>
      <c r="E242" s="134" t="s">
        <v>485</v>
      </c>
      <c r="F242" s="135" t="s">
        <v>486</v>
      </c>
      <c r="G242" s="136" t="s">
        <v>218</v>
      </c>
      <c r="H242" s="137">
        <v>63.46</v>
      </c>
      <c r="I242" s="138"/>
      <c r="J242" s="139">
        <f t="shared" ref="J242:J252" si="40">ROUND(I242*H242,2)</f>
        <v>0</v>
      </c>
      <c r="K242" s="140"/>
      <c r="L242" s="28"/>
      <c r="M242" s="141" t="s">
        <v>1</v>
      </c>
      <c r="N242" s="142" t="s">
        <v>42</v>
      </c>
      <c r="P242" s="143">
        <f t="shared" ref="P242:P252" si="41">O242*H242</f>
        <v>0</v>
      </c>
      <c r="Q242" s="143">
        <v>0.10095</v>
      </c>
      <c r="R242" s="143">
        <f t="shared" ref="R242:R252" si="42">Q242*H242</f>
        <v>6.4062869999999998</v>
      </c>
      <c r="S242" s="143">
        <v>0</v>
      </c>
      <c r="T242" s="144">
        <f t="shared" ref="T242:T252" si="43">S242*H242</f>
        <v>0</v>
      </c>
      <c r="AR242" s="145" t="s">
        <v>194</v>
      </c>
      <c r="AT242" s="145" t="s">
        <v>190</v>
      </c>
      <c r="AU242" s="145" t="s">
        <v>87</v>
      </c>
      <c r="AY242" s="13" t="s">
        <v>188</v>
      </c>
      <c r="BE242" s="146">
        <f t="shared" ref="BE242:BE252" si="44">IF(N242="základní",J242,0)</f>
        <v>0</v>
      </c>
      <c r="BF242" s="146">
        <f t="shared" ref="BF242:BF252" si="45">IF(N242="snížená",J242,0)</f>
        <v>0</v>
      </c>
      <c r="BG242" s="146">
        <f t="shared" ref="BG242:BG252" si="46">IF(N242="zákl. přenesená",J242,0)</f>
        <v>0</v>
      </c>
      <c r="BH242" s="146">
        <f t="shared" ref="BH242:BH252" si="47">IF(N242="sníž. přenesená",J242,0)</f>
        <v>0</v>
      </c>
      <c r="BI242" s="146">
        <f t="shared" ref="BI242:BI252" si="48">IF(N242="nulová",J242,0)</f>
        <v>0</v>
      </c>
      <c r="BJ242" s="13" t="s">
        <v>85</v>
      </c>
      <c r="BK242" s="146">
        <f t="shared" ref="BK242:BK252" si="49">ROUND(I242*H242,2)</f>
        <v>0</v>
      </c>
      <c r="BL242" s="13" t="s">
        <v>194</v>
      </c>
      <c r="BM242" s="145" t="s">
        <v>867</v>
      </c>
    </row>
    <row r="243" spans="2:65" s="1" customFormat="1" ht="16.5" customHeight="1">
      <c r="B243" s="28"/>
      <c r="C243" s="153" t="s">
        <v>868</v>
      </c>
      <c r="D243" s="153" t="s">
        <v>433</v>
      </c>
      <c r="E243" s="154" t="s">
        <v>488</v>
      </c>
      <c r="F243" s="155" t="s">
        <v>489</v>
      </c>
      <c r="G243" s="156" t="s">
        <v>218</v>
      </c>
      <c r="H243" s="157">
        <v>65.364000000000004</v>
      </c>
      <c r="I243" s="158"/>
      <c r="J243" s="159">
        <f t="shared" si="40"/>
        <v>0</v>
      </c>
      <c r="K243" s="160"/>
      <c r="L243" s="161"/>
      <c r="M243" s="162" t="s">
        <v>1</v>
      </c>
      <c r="N243" s="163" t="s">
        <v>42</v>
      </c>
      <c r="P243" s="143">
        <f t="shared" si="41"/>
        <v>0</v>
      </c>
      <c r="Q243" s="143">
        <v>2.8000000000000001E-2</v>
      </c>
      <c r="R243" s="143">
        <f t="shared" si="42"/>
        <v>1.8301920000000003</v>
      </c>
      <c r="S243" s="143">
        <v>0</v>
      </c>
      <c r="T243" s="144">
        <f t="shared" si="43"/>
        <v>0</v>
      </c>
      <c r="AR243" s="145" t="s">
        <v>220</v>
      </c>
      <c r="AT243" s="145" t="s">
        <v>433</v>
      </c>
      <c r="AU243" s="145" t="s">
        <v>87</v>
      </c>
      <c r="AY243" s="13" t="s">
        <v>188</v>
      </c>
      <c r="BE243" s="146">
        <f t="shared" si="44"/>
        <v>0</v>
      </c>
      <c r="BF243" s="146">
        <f t="shared" si="45"/>
        <v>0</v>
      </c>
      <c r="BG243" s="146">
        <f t="shared" si="46"/>
        <v>0</v>
      </c>
      <c r="BH243" s="146">
        <f t="shared" si="47"/>
        <v>0</v>
      </c>
      <c r="BI243" s="146">
        <f t="shared" si="48"/>
        <v>0</v>
      </c>
      <c r="BJ243" s="13" t="s">
        <v>85</v>
      </c>
      <c r="BK243" s="146">
        <f t="shared" si="49"/>
        <v>0</v>
      </c>
      <c r="BL243" s="13" t="s">
        <v>194</v>
      </c>
      <c r="BM243" s="145" t="s">
        <v>869</v>
      </c>
    </row>
    <row r="244" spans="2:65" s="1" customFormat="1" ht="16.5" customHeight="1">
      <c r="B244" s="28"/>
      <c r="C244" s="133" t="s">
        <v>870</v>
      </c>
      <c r="D244" s="133" t="s">
        <v>190</v>
      </c>
      <c r="E244" s="134" t="s">
        <v>491</v>
      </c>
      <c r="F244" s="135" t="s">
        <v>492</v>
      </c>
      <c r="G244" s="136" t="s">
        <v>258</v>
      </c>
      <c r="H244" s="137">
        <v>5.7110000000000003</v>
      </c>
      <c r="I244" s="138"/>
      <c r="J244" s="139">
        <f t="shared" si="40"/>
        <v>0</v>
      </c>
      <c r="K244" s="140"/>
      <c r="L244" s="28"/>
      <c r="M244" s="141" t="s">
        <v>1</v>
      </c>
      <c r="N244" s="142" t="s">
        <v>42</v>
      </c>
      <c r="P244" s="143">
        <f t="shared" si="41"/>
        <v>0</v>
      </c>
      <c r="Q244" s="143">
        <v>2.2563399999999998</v>
      </c>
      <c r="R244" s="143">
        <f t="shared" si="42"/>
        <v>12.88595774</v>
      </c>
      <c r="S244" s="143">
        <v>0</v>
      </c>
      <c r="T244" s="144">
        <f t="shared" si="43"/>
        <v>0</v>
      </c>
      <c r="AR244" s="145" t="s">
        <v>194</v>
      </c>
      <c r="AT244" s="145" t="s">
        <v>190</v>
      </c>
      <c r="AU244" s="145" t="s">
        <v>87</v>
      </c>
      <c r="AY244" s="13" t="s">
        <v>188</v>
      </c>
      <c r="BE244" s="146">
        <f t="shared" si="44"/>
        <v>0</v>
      </c>
      <c r="BF244" s="146">
        <f t="shared" si="45"/>
        <v>0</v>
      </c>
      <c r="BG244" s="146">
        <f t="shared" si="46"/>
        <v>0</v>
      </c>
      <c r="BH244" s="146">
        <f t="shared" si="47"/>
        <v>0</v>
      </c>
      <c r="BI244" s="146">
        <f t="shared" si="48"/>
        <v>0</v>
      </c>
      <c r="BJ244" s="13" t="s">
        <v>85</v>
      </c>
      <c r="BK244" s="146">
        <f t="shared" si="49"/>
        <v>0</v>
      </c>
      <c r="BL244" s="13" t="s">
        <v>194</v>
      </c>
      <c r="BM244" s="145" t="s">
        <v>871</v>
      </c>
    </row>
    <row r="245" spans="2:65" s="1" customFormat="1" ht="24.2" customHeight="1">
      <c r="B245" s="28"/>
      <c r="C245" s="133" t="s">
        <v>872</v>
      </c>
      <c r="D245" s="133" t="s">
        <v>190</v>
      </c>
      <c r="E245" s="134" t="s">
        <v>873</v>
      </c>
      <c r="F245" s="135" t="s">
        <v>874</v>
      </c>
      <c r="G245" s="136" t="s">
        <v>205</v>
      </c>
      <c r="H245" s="137">
        <v>48.8</v>
      </c>
      <c r="I245" s="138"/>
      <c r="J245" s="139">
        <f t="shared" si="40"/>
        <v>0</v>
      </c>
      <c r="K245" s="140"/>
      <c r="L245" s="28"/>
      <c r="M245" s="141" t="s">
        <v>1</v>
      </c>
      <c r="N245" s="142" t="s">
        <v>42</v>
      </c>
      <c r="P245" s="143">
        <f t="shared" si="41"/>
        <v>0</v>
      </c>
      <c r="Q245" s="143">
        <v>4.6999999999999999E-4</v>
      </c>
      <c r="R245" s="143">
        <f t="shared" si="42"/>
        <v>2.2935999999999998E-2</v>
      </c>
      <c r="S245" s="143">
        <v>0</v>
      </c>
      <c r="T245" s="144">
        <f t="shared" si="43"/>
        <v>0</v>
      </c>
      <c r="AR245" s="145" t="s">
        <v>194</v>
      </c>
      <c r="AT245" s="145" t="s">
        <v>190</v>
      </c>
      <c r="AU245" s="145" t="s">
        <v>87</v>
      </c>
      <c r="AY245" s="13" t="s">
        <v>188</v>
      </c>
      <c r="BE245" s="146">
        <f t="shared" si="44"/>
        <v>0</v>
      </c>
      <c r="BF245" s="146">
        <f t="shared" si="45"/>
        <v>0</v>
      </c>
      <c r="BG245" s="146">
        <f t="shared" si="46"/>
        <v>0</v>
      </c>
      <c r="BH245" s="146">
        <f t="shared" si="47"/>
        <v>0</v>
      </c>
      <c r="BI245" s="146">
        <f t="shared" si="48"/>
        <v>0</v>
      </c>
      <c r="BJ245" s="13" t="s">
        <v>85</v>
      </c>
      <c r="BK245" s="146">
        <f t="shared" si="49"/>
        <v>0</v>
      </c>
      <c r="BL245" s="13" t="s">
        <v>194</v>
      </c>
      <c r="BM245" s="145" t="s">
        <v>875</v>
      </c>
    </row>
    <row r="246" spans="2:65" s="1" customFormat="1" ht="33" customHeight="1">
      <c r="B246" s="28"/>
      <c r="C246" s="133" t="s">
        <v>876</v>
      </c>
      <c r="D246" s="133" t="s">
        <v>190</v>
      </c>
      <c r="E246" s="134" t="s">
        <v>877</v>
      </c>
      <c r="F246" s="135" t="s">
        <v>878</v>
      </c>
      <c r="G246" s="136" t="s">
        <v>205</v>
      </c>
      <c r="H246" s="137">
        <v>799.72199999999998</v>
      </c>
      <c r="I246" s="138"/>
      <c r="J246" s="139">
        <f t="shared" si="40"/>
        <v>0</v>
      </c>
      <c r="K246" s="140"/>
      <c r="L246" s="28"/>
      <c r="M246" s="141" t="s">
        <v>1</v>
      </c>
      <c r="N246" s="142" t="s">
        <v>42</v>
      </c>
      <c r="P246" s="143">
        <f t="shared" si="41"/>
        <v>0</v>
      </c>
      <c r="Q246" s="143">
        <v>0</v>
      </c>
      <c r="R246" s="143">
        <f t="shared" si="42"/>
        <v>0</v>
      </c>
      <c r="S246" s="143">
        <v>0</v>
      </c>
      <c r="T246" s="144">
        <f t="shared" si="43"/>
        <v>0</v>
      </c>
      <c r="AR246" s="145" t="s">
        <v>194</v>
      </c>
      <c r="AT246" s="145" t="s">
        <v>190</v>
      </c>
      <c r="AU246" s="145" t="s">
        <v>87</v>
      </c>
      <c r="AY246" s="13" t="s">
        <v>188</v>
      </c>
      <c r="BE246" s="146">
        <f t="shared" si="44"/>
        <v>0</v>
      </c>
      <c r="BF246" s="146">
        <f t="shared" si="45"/>
        <v>0</v>
      </c>
      <c r="BG246" s="146">
        <f t="shared" si="46"/>
        <v>0</v>
      </c>
      <c r="BH246" s="146">
        <f t="shared" si="47"/>
        <v>0</v>
      </c>
      <c r="BI246" s="146">
        <f t="shared" si="48"/>
        <v>0</v>
      </c>
      <c r="BJ246" s="13" t="s">
        <v>85</v>
      </c>
      <c r="BK246" s="146">
        <f t="shared" si="49"/>
        <v>0</v>
      </c>
      <c r="BL246" s="13" t="s">
        <v>194</v>
      </c>
      <c r="BM246" s="145" t="s">
        <v>879</v>
      </c>
    </row>
    <row r="247" spans="2:65" s="1" customFormat="1" ht="37.700000000000003" customHeight="1">
      <c r="B247" s="28"/>
      <c r="C247" s="133" t="s">
        <v>880</v>
      </c>
      <c r="D247" s="133" t="s">
        <v>190</v>
      </c>
      <c r="E247" s="134" t="s">
        <v>881</v>
      </c>
      <c r="F247" s="135" t="s">
        <v>882</v>
      </c>
      <c r="G247" s="136" t="s">
        <v>205</v>
      </c>
      <c r="H247" s="137">
        <v>71974.98</v>
      </c>
      <c r="I247" s="138"/>
      <c r="J247" s="139">
        <f t="shared" si="40"/>
        <v>0</v>
      </c>
      <c r="K247" s="140"/>
      <c r="L247" s="28"/>
      <c r="M247" s="141" t="s">
        <v>1</v>
      </c>
      <c r="N247" s="142" t="s">
        <v>42</v>
      </c>
      <c r="P247" s="143">
        <f t="shared" si="41"/>
        <v>0</v>
      </c>
      <c r="Q247" s="143">
        <v>0</v>
      </c>
      <c r="R247" s="143">
        <f t="shared" si="42"/>
        <v>0</v>
      </c>
      <c r="S247" s="143">
        <v>0</v>
      </c>
      <c r="T247" s="144">
        <f t="shared" si="43"/>
        <v>0</v>
      </c>
      <c r="AR247" s="145" t="s">
        <v>194</v>
      </c>
      <c r="AT247" s="145" t="s">
        <v>190</v>
      </c>
      <c r="AU247" s="145" t="s">
        <v>87</v>
      </c>
      <c r="AY247" s="13" t="s">
        <v>188</v>
      </c>
      <c r="BE247" s="146">
        <f t="shared" si="44"/>
        <v>0</v>
      </c>
      <c r="BF247" s="146">
        <f t="shared" si="45"/>
        <v>0</v>
      </c>
      <c r="BG247" s="146">
        <f t="shared" si="46"/>
        <v>0</v>
      </c>
      <c r="BH247" s="146">
        <f t="shared" si="47"/>
        <v>0</v>
      </c>
      <c r="BI247" s="146">
        <f t="shared" si="48"/>
        <v>0</v>
      </c>
      <c r="BJ247" s="13" t="s">
        <v>85</v>
      </c>
      <c r="BK247" s="146">
        <f t="shared" si="49"/>
        <v>0</v>
      </c>
      <c r="BL247" s="13" t="s">
        <v>194</v>
      </c>
      <c r="BM247" s="145" t="s">
        <v>883</v>
      </c>
    </row>
    <row r="248" spans="2:65" s="1" customFormat="1" ht="44.25" customHeight="1">
      <c r="B248" s="28"/>
      <c r="C248" s="133" t="s">
        <v>884</v>
      </c>
      <c r="D248" s="133" t="s">
        <v>190</v>
      </c>
      <c r="E248" s="134" t="s">
        <v>885</v>
      </c>
      <c r="F248" s="135" t="s">
        <v>886</v>
      </c>
      <c r="G248" s="136" t="s">
        <v>193</v>
      </c>
      <c r="H248" s="137">
        <v>3</v>
      </c>
      <c r="I248" s="138"/>
      <c r="J248" s="139">
        <f t="shared" si="40"/>
        <v>0</v>
      </c>
      <c r="K248" s="140"/>
      <c r="L248" s="28"/>
      <c r="M248" s="141" t="s">
        <v>1</v>
      </c>
      <c r="N248" s="142" t="s">
        <v>42</v>
      </c>
      <c r="P248" s="143">
        <f t="shared" si="41"/>
        <v>0</v>
      </c>
      <c r="Q248" s="143">
        <v>0</v>
      </c>
      <c r="R248" s="143">
        <f t="shared" si="42"/>
        <v>0</v>
      </c>
      <c r="S248" s="143">
        <v>0</v>
      </c>
      <c r="T248" s="144">
        <f t="shared" si="43"/>
        <v>0</v>
      </c>
      <c r="AR248" s="145" t="s">
        <v>194</v>
      </c>
      <c r="AT248" s="145" t="s">
        <v>190</v>
      </c>
      <c r="AU248" s="145" t="s">
        <v>87</v>
      </c>
      <c r="AY248" s="13" t="s">
        <v>188</v>
      </c>
      <c r="BE248" s="146">
        <f t="shared" si="44"/>
        <v>0</v>
      </c>
      <c r="BF248" s="146">
        <f t="shared" si="45"/>
        <v>0</v>
      </c>
      <c r="BG248" s="146">
        <f t="shared" si="46"/>
        <v>0</v>
      </c>
      <c r="BH248" s="146">
        <f t="shared" si="47"/>
        <v>0</v>
      </c>
      <c r="BI248" s="146">
        <f t="shared" si="48"/>
        <v>0</v>
      </c>
      <c r="BJ248" s="13" t="s">
        <v>85</v>
      </c>
      <c r="BK248" s="146">
        <f t="shared" si="49"/>
        <v>0</v>
      </c>
      <c r="BL248" s="13" t="s">
        <v>194</v>
      </c>
      <c r="BM248" s="145" t="s">
        <v>887</v>
      </c>
    </row>
    <row r="249" spans="2:65" s="1" customFormat="1" ht="33" customHeight="1">
      <c r="B249" s="28"/>
      <c r="C249" s="133" t="s">
        <v>888</v>
      </c>
      <c r="D249" s="133" t="s">
        <v>190</v>
      </c>
      <c r="E249" s="134" t="s">
        <v>889</v>
      </c>
      <c r="F249" s="135" t="s">
        <v>890</v>
      </c>
      <c r="G249" s="136" t="s">
        <v>205</v>
      </c>
      <c r="H249" s="137">
        <v>799.72199999999998</v>
      </c>
      <c r="I249" s="138"/>
      <c r="J249" s="139">
        <f t="shared" si="40"/>
        <v>0</v>
      </c>
      <c r="K249" s="140"/>
      <c r="L249" s="28"/>
      <c r="M249" s="141" t="s">
        <v>1</v>
      </c>
      <c r="N249" s="142" t="s">
        <v>42</v>
      </c>
      <c r="P249" s="143">
        <f t="shared" si="41"/>
        <v>0</v>
      </c>
      <c r="Q249" s="143">
        <v>0</v>
      </c>
      <c r="R249" s="143">
        <f t="shared" si="42"/>
        <v>0</v>
      </c>
      <c r="S249" s="143">
        <v>0</v>
      </c>
      <c r="T249" s="144">
        <f t="shared" si="43"/>
        <v>0</v>
      </c>
      <c r="AR249" s="145" t="s">
        <v>194</v>
      </c>
      <c r="AT249" s="145" t="s">
        <v>190</v>
      </c>
      <c r="AU249" s="145" t="s">
        <v>87</v>
      </c>
      <c r="AY249" s="13" t="s">
        <v>188</v>
      </c>
      <c r="BE249" s="146">
        <f t="shared" si="44"/>
        <v>0</v>
      </c>
      <c r="BF249" s="146">
        <f t="shared" si="45"/>
        <v>0</v>
      </c>
      <c r="BG249" s="146">
        <f t="shared" si="46"/>
        <v>0</v>
      </c>
      <c r="BH249" s="146">
        <f t="shared" si="47"/>
        <v>0</v>
      </c>
      <c r="BI249" s="146">
        <f t="shared" si="48"/>
        <v>0</v>
      </c>
      <c r="BJ249" s="13" t="s">
        <v>85</v>
      </c>
      <c r="BK249" s="146">
        <f t="shared" si="49"/>
        <v>0</v>
      </c>
      <c r="BL249" s="13" t="s">
        <v>194</v>
      </c>
      <c r="BM249" s="145" t="s">
        <v>891</v>
      </c>
    </row>
    <row r="250" spans="2:65" s="1" customFormat="1" ht="24.2" customHeight="1">
      <c r="B250" s="28"/>
      <c r="C250" s="133" t="s">
        <v>892</v>
      </c>
      <c r="D250" s="133" t="s">
        <v>190</v>
      </c>
      <c r="E250" s="134" t="s">
        <v>893</v>
      </c>
      <c r="F250" s="135" t="s">
        <v>894</v>
      </c>
      <c r="G250" s="136" t="s">
        <v>205</v>
      </c>
      <c r="H250" s="137">
        <v>700.22199999999998</v>
      </c>
      <c r="I250" s="138"/>
      <c r="J250" s="139">
        <f t="shared" si="40"/>
        <v>0</v>
      </c>
      <c r="K250" s="140"/>
      <c r="L250" s="28"/>
      <c r="M250" s="141" t="s">
        <v>1</v>
      </c>
      <c r="N250" s="142" t="s">
        <v>42</v>
      </c>
      <c r="P250" s="143">
        <f t="shared" si="41"/>
        <v>0</v>
      </c>
      <c r="Q250" s="143">
        <v>4.0000000000000003E-5</v>
      </c>
      <c r="R250" s="143">
        <f t="shared" si="42"/>
        <v>2.800888E-2</v>
      </c>
      <c r="S250" s="143">
        <v>0</v>
      </c>
      <c r="T250" s="144">
        <f t="shared" si="43"/>
        <v>0</v>
      </c>
      <c r="AR250" s="145" t="s">
        <v>194</v>
      </c>
      <c r="AT250" s="145" t="s">
        <v>190</v>
      </c>
      <c r="AU250" s="145" t="s">
        <v>87</v>
      </c>
      <c r="AY250" s="13" t="s">
        <v>188</v>
      </c>
      <c r="BE250" s="146">
        <f t="shared" si="44"/>
        <v>0</v>
      </c>
      <c r="BF250" s="146">
        <f t="shared" si="45"/>
        <v>0</v>
      </c>
      <c r="BG250" s="146">
        <f t="shared" si="46"/>
        <v>0</v>
      </c>
      <c r="BH250" s="146">
        <f t="shared" si="47"/>
        <v>0</v>
      </c>
      <c r="BI250" s="146">
        <f t="shared" si="48"/>
        <v>0</v>
      </c>
      <c r="BJ250" s="13" t="s">
        <v>85</v>
      </c>
      <c r="BK250" s="146">
        <f t="shared" si="49"/>
        <v>0</v>
      </c>
      <c r="BL250" s="13" t="s">
        <v>194</v>
      </c>
      <c r="BM250" s="145" t="s">
        <v>895</v>
      </c>
    </row>
    <row r="251" spans="2:65" s="1" customFormat="1" ht="24.2" customHeight="1">
      <c r="B251" s="28"/>
      <c r="C251" s="133" t="s">
        <v>896</v>
      </c>
      <c r="D251" s="133" t="s">
        <v>190</v>
      </c>
      <c r="E251" s="134" t="s">
        <v>897</v>
      </c>
      <c r="F251" s="135" t="s">
        <v>898</v>
      </c>
      <c r="G251" s="136" t="s">
        <v>205</v>
      </c>
      <c r="H251" s="137">
        <v>799.72199999999998</v>
      </c>
      <c r="I251" s="138"/>
      <c r="J251" s="139">
        <f t="shared" si="40"/>
        <v>0</v>
      </c>
      <c r="K251" s="140"/>
      <c r="L251" s="28"/>
      <c r="M251" s="141" t="s">
        <v>1</v>
      </c>
      <c r="N251" s="142" t="s">
        <v>42</v>
      </c>
      <c r="P251" s="143">
        <f t="shared" si="41"/>
        <v>0</v>
      </c>
      <c r="Q251" s="143">
        <v>0</v>
      </c>
      <c r="R251" s="143">
        <f t="shared" si="42"/>
        <v>0</v>
      </c>
      <c r="S251" s="143">
        <v>0</v>
      </c>
      <c r="T251" s="144">
        <f t="shared" si="43"/>
        <v>0</v>
      </c>
      <c r="AR251" s="145" t="s">
        <v>194</v>
      </c>
      <c r="AT251" s="145" t="s">
        <v>190</v>
      </c>
      <c r="AU251" s="145" t="s">
        <v>87</v>
      </c>
      <c r="AY251" s="13" t="s">
        <v>188</v>
      </c>
      <c r="BE251" s="146">
        <f t="shared" si="44"/>
        <v>0</v>
      </c>
      <c r="BF251" s="146">
        <f t="shared" si="45"/>
        <v>0</v>
      </c>
      <c r="BG251" s="146">
        <f t="shared" si="46"/>
        <v>0</v>
      </c>
      <c r="BH251" s="146">
        <f t="shared" si="47"/>
        <v>0</v>
      </c>
      <c r="BI251" s="146">
        <f t="shared" si="48"/>
        <v>0</v>
      </c>
      <c r="BJ251" s="13" t="s">
        <v>85</v>
      </c>
      <c r="BK251" s="146">
        <f t="shared" si="49"/>
        <v>0</v>
      </c>
      <c r="BL251" s="13" t="s">
        <v>194</v>
      </c>
      <c r="BM251" s="145" t="s">
        <v>899</v>
      </c>
    </row>
    <row r="252" spans="2:65" s="1" customFormat="1" ht="24.2" customHeight="1">
      <c r="B252" s="28"/>
      <c r="C252" s="133" t="s">
        <v>900</v>
      </c>
      <c r="D252" s="133" t="s">
        <v>190</v>
      </c>
      <c r="E252" s="134" t="s">
        <v>901</v>
      </c>
      <c r="F252" s="135" t="s">
        <v>902</v>
      </c>
      <c r="G252" s="136" t="s">
        <v>205</v>
      </c>
      <c r="H252" s="137">
        <v>799.72199999999998</v>
      </c>
      <c r="I252" s="138"/>
      <c r="J252" s="139">
        <f t="shared" si="40"/>
        <v>0</v>
      </c>
      <c r="K252" s="140"/>
      <c r="L252" s="28"/>
      <c r="M252" s="141" t="s">
        <v>1</v>
      </c>
      <c r="N252" s="142" t="s">
        <v>42</v>
      </c>
      <c r="P252" s="143">
        <f t="shared" si="41"/>
        <v>0</v>
      </c>
      <c r="Q252" s="143">
        <v>0</v>
      </c>
      <c r="R252" s="143">
        <f t="shared" si="42"/>
        <v>0</v>
      </c>
      <c r="S252" s="143">
        <v>0</v>
      </c>
      <c r="T252" s="144">
        <f t="shared" si="43"/>
        <v>0</v>
      </c>
      <c r="AR252" s="145" t="s">
        <v>194</v>
      </c>
      <c r="AT252" s="145" t="s">
        <v>190</v>
      </c>
      <c r="AU252" s="145" t="s">
        <v>87</v>
      </c>
      <c r="AY252" s="13" t="s">
        <v>188</v>
      </c>
      <c r="BE252" s="146">
        <f t="shared" si="44"/>
        <v>0</v>
      </c>
      <c r="BF252" s="146">
        <f t="shared" si="45"/>
        <v>0</v>
      </c>
      <c r="BG252" s="146">
        <f t="shared" si="46"/>
        <v>0</v>
      </c>
      <c r="BH252" s="146">
        <f t="shared" si="47"/>
        <v>0</v>
      </c>
      <c r="BI252" s="146">
        <f t="shared" si="48"/>
        <v>0</v>
      </c>
      <c r="BJ252" s="13" t="s">
        <v>85</v>
      </c>
      <c r="BK252" s="146">
        <f t="shared" si="49"/>
        <v>0</v>
      </c>
      <c r="BL252" s="13" t="s">
        <v>194</v>
      </c>
      <c r="BM252" s="145" t="s">
        <v>903</v>
      </c>
    </row>
    <row r="253" spans="2:65" s="11" customFormat="1" ht="22.7" customHeight="1">
      <c r="B253" s="121"/>
      <c r="D253" s="122" t="s">
        <v>76</v>
      </c>
      <c r="E253" s="131" t="s">
        <v>364</v>
      </c>
      <c r="F253" s="131" t="s">
        <v>365</v>
      </c>
      <c r="I253" s="124"/>
      <c r="J253" s="132">
        <f>BK253</f>
        <v>0</v>
      </c>
      <c r="L253" s="121"/>
      <c r="M253" s="126"/>
      <c r="P253" s="127">
        <f>P254</f>
        <v>0</v>
      </c>
      <c r="R253" s="127">
        <f>R254</f>
        <v>0</v>
      </c>
      <c r="T253" s="128">
        <f>T254</f>
        <v>0</v>
      </c>
      <c r="AR253" s="122" t="s">
        <v>85</v>
      </c>
      <c r="AT253" s="129" t="s">
        <v>76</v>
      </c>
      <c r="AU253" s="129" t="s">
        <v>85</v>
      </c>
      <c r="AY253" s="122" t="s">
        <v>188</v>
      </c>
      <c r="BK253" s="130">
        <f>BK254</f>
        <v>0</v>
      </c>
    </row>
    <row r="254" spans="2:65" s="1" customFormat="1" ht="21.75" customHeight="1">
      <c r="B254" s="28"/>
      <c r="C254" s="133" t="s">
        <v>904</v>
      </c>
      <c r="D254" s="133" t="s">
        <v>190</v>
      </c>
      <c r="E254" s="134" t="s">
        <v>905</v>
      </c>
      <c r="F254" s="135" t="s">
        <v>906</v>
      </c>
      <c r="G254" s="136" t="s">
        <v>267</v>
      </c>
      <c r="H254" s="137">
        <v>1340.453</v>
      </c>
      <c r="I254" s="138"/>
      <c r="J254" s="139">
        <f>ROUND(I254*H254,2)</f>
        <v>0</v>
      </c>
      <c r="K254" s="140"/>
      <c r="L254" s="28"/>
      <c r="M254" s="141" t="s">
        <v>1</v>
      </c>
      <c r="N254" s="142" t="s">
        <v>42</v>
      </c>
      <c r="P254" s="143">
        <f>O254*H254</f>
        <v>0</v>
      </c>
      <c r="Q254" s="143">
        <v>0</v>
      </c>
      <c r="R254" s="143">
        <f>Q254*H254</f>
        <v>0</v>
      </c>
      <c r="S254" s="143">
        <v>0</v>
      </c>
      <c r="T254" s="144">
        <f>S254*H254</f>
        <v>0</v>
      </c>
      <c r="AR254" s="145" t="s">
        <v>194</v>
      </c>
      <c r="AT254" s="145" t="s">
        <v>190</v>
      </c>
      <c r="AU254" s="145" t="s">
        <v>87</v>
      </c>
      <c r="AY254" s="13" t="s">
        <v>188</v>
      </c>
      <c r="BE254" s="146">
        <f>IF(N254="základní",J254,0)</f>
        <v>0</v>
      </c>
      <c r="BF254" s="146">
        <f>IF(N254="snížená",J254,0)</f>
        <v>0</v>
      </c>
      <c r="BG254" s="146">
        <f>IF(N254="zákl. přenesená",J254,0)</f>
        <v>0</v>
      </c>
      <c r="BH254" s="146">
        <f>IF(N254="sníž. přenesená",J254,0)</f>
        <v>0</v>
      </c>
      <c r="BI254" s="146">
        <f>IF(N254="nulová",J254,0)</f>
        <v>0</v>
      </c>
      <c r="BJ254" s="13" t="s">
        <v>85</v>
      </c>
      <c r="BK254" s="146">
        <f>ROUND(I254*H254,2)</f>
        <v>0</v>
      </c>
      <c r="BL254" s="13" t="s">
        <v>194</v>
      </c>
      <c r="BM254" s="145" t="s">
        <v>907</v>
      </c>
    </row>
    <row r="255" spans="2:65" s="11" customFormat="1" ht="25.9" customHeight="1">
      <c r="B255" s="121"/>
      <c r="D255" s="122" t="s">
        <v>76</v>
      </c>
      <c r="E255" s="123" t="s">
        <v>370</v>
      </c>
      <c r="F255" s="123" t="s">
        <v>371</v>
      </c>
      <c r="I255" s="124"/>
      <c r="J255" s="125">
        <f>BK255</f>
        <v>0</v>
      </c>
      <c r="L255" s="121"/>
      <c r="M255" s="126"/>
      <c r="P255" s="127">
        <f>P256+P270+P281+P298+P307+P315+P318+P348+P351+P362+P374+P382+P386+P389</f>
        <v>0</v>
      </c>
      <c r="R255" s="127">
        <f>R256+R270+R281+R298+R307+R315+R318+R348+R351+R362+R374+R382+R386+R389</f>
        <v>82.534262170000019</v>
      </c>
      <c r="T255" s="128">
        <f>T256+T270+T281+T298+T307+T315+T318+T348+T351+T362+T374+T382+T386+T389</f>
        <v>0</v>
      </c>
      <c r="AR255" s="122" t="s">
        <v>87</v>
      </c>
      <c r="AT255" s="129" t="s">
        <v>76</v>
      </c>
      <c r="AU255" s="129" t="s">
        <v>77</v>
      </c>
      <c r="AY255" s="122" t="s">
        <v>188</v>
      </c>
      <c r="BK255" s="130">
        <f>BK256+BK270+BK281+BK298+BK307+BK315+BK318+BK348+BK351+BK362+BK374+BK382+BK386+BK389</f>
        <v>0</v>
      </c>
    </row>
    <row r="256" spans="2:65" s="11" customFormat="1" ht="22.7" customHeight="1">
      <c r="B256" s="121"/>
      <c r="D256" s="122" t="s">
        <v>76</v>
      </c>
      <c r="E256" s="131" t="s">
        <v>908</v>
      </c>
      <c r="F256" s="131" t="s">
        <v>909</v>
      </c>
      <c r="I256" s="124"/>
      <c r="J256" s="132">
        <f>BK256</f>
        <v>0</v>
      </c>
      <c r="L256" s="121"/>
      <c r="M256" s="126"/>
      <c r="P256" s="127">
        <f>SUM(P257:P269)</f>
        <v>0</v>
      </c>
      <c r="R256" s="127">
        <f>SUM(R257:R269)</f>
        <v>5.6269618499999998</v>
      </c>
      <c r="T256" s="128">
        <f>SUM(T257:T269)</f>
        <v>0</v>
      </c>
      <c r="AR256" s="122" t="s">
        <v>87</v>
      </c>
      <c r="AT256" s="129" t="s">
        <v>76</v>
      </c>
      <c r="AU256" s="129" t="s">
        <v>85</v>
      </c>
      <c r="AY256" s="122" t="s">
        <v>188</v>
      </c>
      <c r="BK256" s="130">
        <f>SUM(BK257:BK269)</f>
        <v>0</v>
      </c>
    </row>
    <row r="257" spans="2:65" s="1" customFormat="1" ht="24.2" customHeight="1">
      <c r="B257" s="28"/>
      <c r="C257" s="133" t="s">
        <v>910</v>
      </c>
      <c r="D257" s="133" t="s">
        <v>190</v>
      </c>
      <c r="E257" s="134" t="s">
        <v>911</v>
      </c>
      <c r="F257" s="135" t="s">
        <v>912</v>
      </c>
      <c r="G257" s="136" t="s">
        <v>205</v>
      </c>
      <c r="H257" s="137">
        <v>376.63</v>
      </c>
      <c r="I257" s="138"/>
      <c r="J257" s="139">
        <f t="shared" ref="J257:J269" si="50">ROUND(I257*H257,2)</f>
        <v>0</v>
      </c>
      <c r="K257" s="140"/>
      <c r="L257" s="28"/>
      <c r="M257" s="141" t="s">
        <v>1</v>
      </c>
      <c r="N257" s="142" t="s">
        <v>42</v>
      </c>
      <c r="P257" s="143">
        <f t="shared" ref="P257:P269" si="51">O257*H257</f>
        <v>0</v>
      </c>
      <c r="Q257" s="143">
        <v>0</v>
      </c>
      <c r="R257" s="143">
        <f t="shared" ref="R257:R269" si="52">Q257*H257</f>
        <v>0</v>
      </c>
      <c r="S257" s="143">
        <v>0</v>
      </c>
      <c r="T257" s="144">
        <f t="shared" ref="T257:T269" si="53">S257*H257</f>
        <v>0</v>
      </c>
      <c r="AR257" s="145" t="s">
        <v>251</v>
      </c>
      <c r="AT257" s="145" t="s">
        <v>190</v>
      </c>
      <c r="AU257" s="145" t="s">
        <v>87</v>
      </c>
      <c r="AY257" s="13" t="s">
        <v>188</v>
      </c>
      <c r="BE257" s="146">
        <f t="shared" ref="BE257:BE269" si="54">IF(N257="základní",J257,0)</f>
        <v>0</v>
      </c>
      <c r="BF257" s="146">
        <f t="shared" ref="BF257:BF269" si="55">IF(N257="snížená",J257,0)</f>
        <v>0</v>
      </c>
      <c r="BG257" s="146">
        <f t="shared" ref="BG257:BG269" si="56">IF(N257="zákl. přenesená",J257,0)</f>
        <v>0</v>
      </c>
      <c r="BH257" s="146">
        <f t="shared" ref="BH257:BH269" si="57">IF(N257="sníž. přenesená",J257,0)</f>
        <v>0</v>
      </c>
      <c r="BI257" s="146">
        <f t="shared" ref="BI257:BI269" si="58">IF(N257="nulová",J257,0)</f>
        <v>0</v>
      </c>
      <c r="BJ257" s="13" t="s">
        <v>85</v>
      </c>
      <c r="BK257" s="146">
        <f t="shared" ref="BK257:BK269" si="59">ROUND(I257*H257,2)</f>
        <v>0</v>
      </c>
      <c r="BL257" s="13" t="s">
        <v>251</v>
      </c>
      <c r="BM257" s="145" t="s">
        <v>913</v>
      </c>
    </row>
    <row r="258" spans="2:65" s="1" customFormat="1" ht="16.5" customHeight="1">
      <c r="B258" s="28"/>
      <c r="C258" s="153" t="s">
        <v>914</v>
      </c>
      <c r="D258" s="153" t="s">
        <v>433</v>
      </c>
      <c r="E258" s="154" t="s">
        <v>915</v>
      </c>
      <c r="F258" s="155" t="s">
        <v>916</v>
      </c>
      <c r="G258" s="156" t="s">
        <v>267</v>
      </c>
      <c r="H258" s="157">
        <v>0.113</v>
      </c>
      <c r="I258" s="158"/>
      <c r="J258" s="159">
        <f t="shared" si="50"/>
        <v>0</v>
      </c>
      <c r="K258" s="160"/>
      <c r="L258" s="161"/>
      <c r="M258" s="162" t="s">
        <v>1</v>
      </c>
      <c r="N258" s="163" t="s">
        <v>42</v>
      </c>
      <c r="P258" s="143">
        <f t="shared" si="51"/>
        <v>0</v>
      </c>
      <c r="Q258" s="143">
        <v>1</v>
      </c>
      <c r="R258" s="143">
        <f t="shared" si="52"/>
        <v>0.113</v>
      </c>
      <c r="S258" s="143">
        <v>0</v>
      </c>
      <c r="T258" s="144">
        <f t="shared" si="53"/>
        <v>0</v>
      </c>
      <c r="AR258" s="145" t="s">
        <v>318</v>
      </c>
      <c r="AT258" s="145" t="s">
        <v>433</v>
      </c>
      <c r="AU258" s="145" t="s">
        <v>87</v>
      </c>
      <c r="AY258" s="13" t="s">
        <v>188</v>
      </c>
      <c r="BE258" s="146">
        <f t="shared" si="54"/>
        <v>0</v>
      </c>
      <c r="BF258" s="146">
        <f t="shared" si="55"/>
        <v>0</v>
      </c>
      <c r="BG258" s="146">
        <f t="shared" si="56"/>
        <v>0</v>
      </c>
      <c r="BH258" s="146">
        <f t="shared" si="57"/>
        <v>0</v>
      </c>
      <c r="BI258" s="146">
        <f t="shared" si="58"/>
        <v>0</v>
      </c>
      <c r="BJ258" s="13" t="s">
        <v>85</v>
      </c>
      <c r="BK258" s="146">
        <f t="shared" si="59"/>
        <v>0</v>
      </c>
      <c r="BL258" s="13" t="s">
        <v>251</v>
      </c>
      <c r="BM258" s="145" t="s">
        <v>917</v>
      </c>
    </row>
    <row r="259" spans="2:65" s="1" customFormat="1" ht="24.2" customHeight="1">
      <c r="B259" s="28"/>
      <c r="C259" s="133" t="s">
        <v>918</v>
      </c>
      <c r="D259" s="133" t="s">
        <v>190</v>
      </c>
      <c r="E259" s="134" t="s">
        <v>919</v>
      </c>
      <c r="F259" s="135" t="s">
        <v>920</v>
      </c>
      <c r="G259" s="136" t="s">
        <v>205</v>
      </c>
      <c r="H259" s="137">
        <v>58.56</v>
      </c>
      <c r="I259" s="138"/>
      <c r="J259" s="139">
        <f t="shared" si="50"/>
        <v>0</v>
      </c>
      <c r="K259" s="140"/>
      <c r="L259" s="28"/>
      <c r="M259" s="141" t="s">
        <v>1</v>
      </c>
      <c r="N259" s="142" t="s">
        <v>42</v>
      </c>
      <c r="P259" s="143">
        <f t="shared" si="51"/>
        <v>0</v>
      </c>
      <c r="Q259" s="143">
        <v>0</v>
      </c>
      <c r="R259" s="143">
        <f t="shared" si="52"/>
        <v>0</v>
      </c>
      <c r="S259" s="143">
        <v>0</v>
      </c>
      <c r="T259" s="144">
        <f t="shared" si="53"/>
        <v>0</v>
      </c>
      <c r="AR259" s="145" t="s">
        <v>251</v>
      </c>
      <c r="AT259" s="145" t="s">
        <v>190</v>
      </c>
      <c r="AU259" s="145" t="s">
        <v>87</v>
      </c>
      <c r="AY259" s="13" t="s">
        <v>188</v>
      </c>
      <c r="BE259" s="146">
        <f t="shared" si="54"/>
        <v>0</v>
      </c>
      <c r="BF259" s="146">
        <f t="shared" si="55"/>
        <v>0</v>
      </c>
      <c r="BG259" s="146">
        <f t="shared" si="56"/>
        <v>0</v>
      </c>
      <c r="BH259" s="146">
        <f t="shared" si="57"/>
        <v>0</v>
      </c>
      <c r="BI259" s="146">
        <f t="shared" si="58"/>
        <v>0</v>
      </c>
      <c r="BJ259" s="13" t="s">
        <v>85</v>
      </c>
      <c r="BK259" s="146">
        <f t="shared" si="59"/>
        <v>0</v>
      </c>
      <c r="BL259" s="13" t="s">
        <v>251</v>
      </c>
      <c r="BM259" s="145" t="s">
        <v>921</v>
      </c>
    </row>
    <row r="260" spans="2:65" s="1" customFormat="1" ht="16.5" customHeight="1">
      <c r="B260" s="28"/>
      <c r="C260" s="153" t="s">
        <v>922</v>
      </c>
      <c r="D260" s="153" t="s">
        <v>433</v>
      </c>
      <c r="E260" s="154" t="s">
        <v>915</v>
      </c>
      <c r="F260" s="155" t="s">
        <v>916</v>
      </c>
      <c r="G260" s="156" t="s">
        <v>267</v>
      </c>
      <c r="H260" s="157">
        <v>0.02</v>
      </c>
      <c r="I260" s="158"/>
      <c r="J260" s="159">
        <f t="shared" si="50"/>
        <v>0</v>
      </c>
      <c r="K260" s="160"/>
      <c r="L260" s="161"/>
      <c r="M260" s="162" t="s">
        <v>1</v>
      </c>
      <c r="N260" s="163" t="s">
        <v>42</v>
      </c>
      <c r="P260" s="143">
        <f t="shared" si="51"/>
        <v>0</v>
      </c>
      <c r="Q260" s="143">
        <v>1</v>
      </c>
      <c r="R260" s="143">
        <f t="shared" si="52"/>
        <v>0.02</v>
      </c>
      <c r="S260" s="143">
        <v>0</v>
      </c>
      <c r="T260" s="144">
        <f t="shared" si="53"/>
        <v>0</v>
      </c>
      <c r="AR260" s="145" t="s">
        <v>318</v>
      </c>
      <c r="AT260" s="145" t="s">
        <v>433</v>
      </c>
      <c r="AU260" s="145" t="s">
        <v>87</v>
      </c>
      <c r="AY260" s="13" t="s">
        <v>188</v>
      </c>
      <c r="BE260" s="146">
        <f t="shared" si="54"/>
        <v>0</v>
      </c>
      <c r="BF260" s="146">
        <f t="shared" si="55"/>
        <v>0</v>
      </c>
      <c r="BG260" s="146">
        <f t="shared" si="56"/>
        <v>0</v>
      </c>
      <c r="BH260" s="146">
        <f t="shared" si="57"/>
        <v>0</v>
      </c>
      <c r="BI260" s="146">
        <f t="shared" si="58"/>
        <v>0</v>
      </c>
      <c r="BJ260" s="13" t="s">
        <v>85</v>
      </c>
      <c r="BK260" s="146">
        <f t="shared" si="59"/>
        <v>0</v>
      </c>
      <c r="BL260" s="13" t="s">
        <v>251</v>
      </c>
      <c r="BM260" s="145" t="s">
        <v>923</v>
      </c>
    </row>
    <row r="261" spans="2:65" s="1" customFormat="1" ht="24.2" customHeight="1">
      <c r="B261" s="28"/>
      <c r="C261" s="133" t="s">
        <v>924</v>
      </c>
      <c r="D261" s="133" t="s">
        <v>190</v>
      </c>
      <c r="E261" s="134" t="s">
        <v>925</v>
      </c>
      <c r="F261" s="135" t="s">
        <v>926</v>
      </c>
      <c r="G261" s="136" t="s">
        <v>205</v>
      </c>
      <c r="H261" s="137">
        <v>753.25900000000001</v>
      </c>
      <c r="I261" s="138"/>
      <c r="J261" s="139">
        <f t="shared" si="50"/>
        <v>0</v>
      </c>
      <c r="K261" s="140"/>
      <c r="L261" s="28"/>
      <c r="M261" s="141" t="s">
        <v>1</v>
      </c>
      <c r="N261" s="142" t="s">
        <v>42</v>
      </c>
      <c r="P261" s="143">
        <f t="shared" si="51"/>
        <v>0</v>
      </c>
      <c r="Q261" s="143">
        <v>4.0000000000000002E-4</v>
      </c>
      <c r="R261" s="143">
        <f t="shared" si="52"/>
        <v>0.3013036</v>
      </c>
      <c r="S261" s="143">
        <v>0</v>
      </c>
      <c r="T261" s="144">
        <f t="shared" si="53"/>
        <v>0</v>
      </c>
      <c r="AR261" s="145" t="s">
        <v>251</v>
      </c>
      <c r="AT261" s="145" t="s">
        <v>190</v>
      </c>
      <c r="AU261" s="145" t="s">
        <v>87</v>
      </c>
      <c r="AY261" s="13" t="s">
        <v>188</v>
      </c>
      <c r="BE261" s="146">
        <f t="shared" si="54"/>
        <v>0</v>
      </c>
      <c r="BF261" s="146">
        <f t="shared" si="55"/>
        <v>0</v>
      </c>
      <c r="BG261" s="146">
        <f t="shared" si="56"/>
        <v>0</v>
      </c>
      <c r="BH261" s="146">
        <f t="shared" si="57"/>
        <v>0</v>
      </c>
      <c r="BI261" s="146">
        <f t="shared" si="58"/>
        <v>0</v>
      </c>
      <c r="BJ261" s="13" t="s">
        <v>85</v>
      </c>
      <c r="BK261" s="146">
        <f t="shared" si="59"/>
        <v>0</v>
      </c>
      <c r="BL261" s="13" t="s">
        <v>251</v>
      </c>
      <c r="BM261" s="145" t="s">
        <v>927</v>
      </c>
    </row>
    <row r="262" spans="2:65" s="1" customFormat="1" ht="48.95" customHeight="1">
      <c r="B262" s="28"/>
      <c r="C262" s="153" t="s">
        <v>928</v>
      </c>
      <c r="D262" s="153" t="s">
        <v>433</v>
      </c>
      <c r="E262" s="154" t="s">
        <v>929</v>
      </c>
      <c r="F262" s="155" t="s">
        <v>930</v>
      </c>
      <c r="G262" s="156" t="s">
        <v>205</v>
      </c>
      <c r="H262" s="157">
        <v>438.96199999999999</v>
      </c>
      <c r="I262" s="158"/>
      <c r="J262" s="159">
        <f t="shared" si="50"/>
        <v>0</v>
      </c>
      <c r="K262" s="160"/>
      <c r="L262" s="161"/>
      <c r="M262" s="162" t="s">
        <v>1</v>
      </c>
      <c r="N262" s="163" t="s">
        <v>42</v>
      </c>
      <c r="P262" s="143">
        <f t="shared" si="51"/>
        <v>0</v>
      </c>
      <c r="Q262" s="143">
        <v>5.3E-3</v>
      </c>
      <c r="R262" s="143">
        <f t="shared" si="52"/>
        <v>2.3264985999999999</v>
      </c>
      <c r="S262" s="143">
        <v>0</v>
      </c>
      <c r="T262" s="144">
        <f t="shared" si="53"/>
        <v>0</v>
      </c>
      <c r="AR262" s="145" t="s">
        <v>318</v>
      </c>
      <c r="AT262" s="145" t="s">
        <v>433</v>
      </c>
      <c r="AU262" s="145" t="s">
        <v>87</v>
      </c>
      <c r="AY262" s="13" t="s">
        <v>188</v>
      </c>
      <c r="BE262" s="146">
        <f t="shared" si="54"/>
        <v>0</v>
      </c>
      <c r="BF262" s="146">
        <f t="shared" si="55"/>
        <v>0</v>
      </c>
      <c r="BG262" s="146">
        <f t="shared" si="56"/>
        <v>0</v>
      </c>
      <c r="BH262" s="146">
        <f t="shared" si="57"/>
        <v>0</v>
      </c>
      <c r="BI262" s="146">
        <f t="shared" si="58"/>
        <v>0</v>
      </c>
      <c r="BJ262" s="13" t="s">
        <v>85</v>
      </c>
      <c r="BK262" s="146">
        <f t="shared" si="59"/>
        <v>0</v>
      </c>
      <c r="BL262" s="13" t="s">
        <v>251</v>
      </c>
      <c r="BM262" s="145" t="s">
        <v>931</v>
      </c>
    </row>
    <row r="263" spans="2:65" s="1" customFormat="1" ht="48.95" customHeight="1">
      <c r="B263" s="28"/>
      <c r="C263" s="153" t="s">
        <v>932</v>
      </c>
      <c r="D263" s="153" t="s">
        <v>433</v>
      </c>
      <c r="E263" s="154" t="s">
        <v>933</v>
      </c>
      <c r="F263" s="155" t="s">
        <v>934</v>
      </c>
      <c r="G263" s="156" t="s">
        <v>205</v>
      </c>
      <c r="H263" s="157">
        <v>438.96199999999999</v>
      </c>
      <c r="I263" s="158"/>
      <c r="J263" s="159">
        <f t="shared" si="50"/>
        <v>0</v>
      </c>
      <c r="K263" s="160"/>
      <c r="L263" s="161"/>
      <c r="M263" s="162" t="s">
        <v>1</v>
      </c>
      <c r="N263" s="163" t="s">
        <v>42</v>
      </c>
      <c r="P263" s="143">
        <f t="shared" si="51"/>
        <v>0</v>
      </c>
      <c r="Q263" s="143">
        <v>4.7000000000000002E-3</v>
      </c>
      <c r="R263" s="143">
        <f t="shared" si="52"/>
        <v>2.0631214</v>
      </c>
      <c r="S263" s="143">
        <v>0</v>
      </c>
      <c r="T263" s="144">
        <f t="shared" si="53"/>
        <v>0</v>
      </c>
      <c r="AR263" s="145" t="s">
        <v>318</v>
      </c>
      <c r="AT263" s="145" t="s">
        <v>433</v>
      </c>
      <c r="AU263" s="145" t="s">
        <v>87</v>
      </c>
      <c r="AY263" s="13" t="s">
        <v>188</v>
      </c>
      <c r="BE263" s="146">
        <f t="shared" si="54"/>
        <v>0</v>
      </c>
      <c r="BF263" s="146">
        <f t="shared" si="55"/>
        <v>0</v>
      </c>
      <c r="BG263" s="146">
        <f t="shared" si="56"/>
        <v>0</v>
      </c>
      <c r="BH263" s="146">
        <f t="shared" si="57"/>
        <v>0</v>
      </c>
      <c r="BI263" s="146">
        <f t="shared" si="58"/>
        <v>0</v>
      </c>
      <c r="BJ263" s="13" t="s">
        <v>85</v>
      </c>
      <c r="BK263" s="146">
        <f t="shared" si="59"/>
        <v>0</v>
      </c>
      <c r="BL263" s="13" t="s">
        <v>251</v>
      </c>
      <c r="BM263" s="145" t="s">
        <v>935</v>
      </c>
    </row>
    <row r="264" spans="2:65" s="1" customFormat="1" ht="24.2" customHeight="1">
      <c r="B264" s="28"/>
      <c r="C264" s="133" t="s">
        <v>936</v>
      </c>
      <c r="D264" s="133" t="s">
        <v>190</v>
      </c>
      <c r="E264" s="134" t="s">
        <v>937</v>
      </c>
      <c r="F264" s="135" t="s">
        <v>938</v>
      </c>
      <c r="G264" s="136" t="s">
        <v>205</v>
      </c>
      <c r="H264" s="137">
        <v>117.12</v>
      </c>
      <c r="I264" s="138"/>
      <c r="J264" s="139">
        <f t="shared" si="50"/>
        <v>0</v>
      </c>
      <c r="K264" s="140"/>
      <c r="L264" s="28"/>
      <c r="M264" s="141" t="s">
        <v>1</v>
      </c>
      <c r="N264" s="142" t="s">
        <v>42</v>
      </c>
      <c r="P264" s="143">
        <f t="shared" si="51"/>
        <v>0</v>
      </c>
      <c r="Q264" s="143">
        <v>4.0000000000000002E-4</v>
      </c>
      <c r="R264" s="143">
        <f t="shared" si="52"/>
        <v>4.6848000000000001E-2</v>
      </c>
      <c r="S264" s="143">
        <v>0</v>
      </c>
      <c r="T264" s="144">
        <f t="shared" si="53"/>
        <v>0</v>
      </c>
      <c r="AR264" s="145" t="s">
        <v>251</v>
      </c>
      <c r="AT264" s="145" t="s">
        <v>190</v>
      </c>
      <c r="AU264" s="145" t="s">
        <v>87</v>
      </c>
      <c r="AY264" s="13" t="s">
        <v>188</v>
      </c>
      <c r="BE264" s="146">
        <f t="shared" si="54"/>
        <v>0</v>
      </c>
      <c r="BF264" s="146">
        <f t="shared" si="55"/>
        <v>0</v>
      </c>
      <c r="BG264" s="146">
        <f t="shared" si="56"/>
        <v>0</v>
      </c>
      <c r="BH264" s="146">
        <f t="shared" si="57"/>
        <v>0</v>
      </c>
      <c r="BI264" s="146">
        <f t="shared" si="58"/>
        <v>0</v>
      </c>
      <c r="BJ264" s="13" t="s">
        <v>85</v>
      </c>
      <c r="BK264" s="146">
        <f t="shared" si="59"/>
        <v>0</v>
      </c>
      <c r="BL264" s="13" t="s">
        <v>251</v>
      </c>
      <c r="BM264" s="145" t="s">
        <v>939</v>
      </c>
    </row>
    <row r="265" spans="2:65" s="1" customFormat="1" ht="48.95" customHeight="1">
      <c r="B265" s="28"/>
      <c r="C265" s="153" t="s">
        <v>940</v>
      </c>
      <c r="D265" s="153" t="s">
        <v>433</v>
      </c>
      <c r="E265" s="154" t="s">
        <v>929</v>
      </c>
      <c r="F265" s="155" t="s">
        <v>930</v>
      </c>
      <c r="G265" s="156" t="s">
        <v>205</v>
      </c>
      <c r="H265" s="157">
        <v>71.501999999999995</v>
      </c>
      <c r="I265" s="158"/>
      <c r="J265" s="159">
        <f t="shared" si="50"/>
        <v>0</v>
      </c>
      <c r="K265" s="160"/>
      <c r="L265" s="161"/>
      <c r="M265" s="162" t="s">
        <v>1</v>
      </c>
      <c r="N265" s="163" t="s">
        <v>42</v>
      </c>
      <c r="P265" s="143">
        <f t="shared" si="51"/>
        <v>0</v>
      </c>
      <c r="Q265" s="143">
        <v>5.3E-3</v>
      </c>
      <c r="R265" s="143">
        <f t="shared" si="52"/>
        <v>0.37896059999999998</v>
      </c>
      <c r="S265" s="143">
        <v>0</v>
      </c>
      <c r="T265" s="144">
        <f t="shared" si="53"/>
        <v>0</v>
      </c>
      <c r="AR265" s="145" t="s">
        <v>318</v>
      </c>
      <c r="AT265" s="145" t="s">
        <v>433</v>
      </c>
      <c r="AU265" s="145" t="s">
        <v>87</v>
      </c>
      <c r="AY265" s="13" t="s">
        <v>188</v>
      </c>
      <c r="BE265" s="146">
        <f t="shared" si="54"/>
        <v>0</v>
      </c>
      <c r="BF265" s="146">
        <f t="shared" si="55"/>
        <v>0</v>
      </c>
      <c r="BG265" s="146">
        <f t="shared" si="56"/>
        <v>0</v>
      </c>
      <c r="BH265" s="146">
        <f t="shared" si="57"/>
        <v>0</v>
      </c>
      <c r="BI265" s="146">
        <f t="shared" si="58"/>
        <v>0</v>
      </c>
      <c r="BJ265" s="13" t="s">
        <v>85</v>
      </c>
      <c r="BK265" s="146">
        <f t="shared" si="59"/>
        <v>0</v>
      </c>
      <c r="BL265" s="13" t="s">
        <v>251</v>
      </c>
      <c r="BM265" s="145" t="s">
        <v>941</v>
      </c>
    </row>
    <row r="266" spans="2:65" s="1" customFormat="1" ht="48.95" customHeight="1">
      <c r="B266" s="28"/>
      <c r="C266" s="153" t="s">
        <v>942</v>
      </c>
      <c r="D266" s="153" t="s">
        <v>433</v>
      </c>
      <c r="E266" s="154" t="s">
        <v>933</v>
      </c>
      <c r="F266" s="155" t="s">
        <v>934</v>
      </c>
      <c r="G266" s="156" t="s">
        <v>205</v>
      </c>
      <c r="H266" s="157">
        <v>71.501999999999995</v>
      </c>
      <c r="I266" s="158"/>
      <c r="J266" s="159">
        <f t="shared" si="50"/>
        <v>0</v>
      </c>
      <c r="K266" s="160"/>
      <c r="L266" s="161"/>
      <c r="M266" s="162" t="s">
        <v>1</v>
      </c>
      <c r="N266" s="163" t="s">
        <v>42</v>
      </c>
      <c r="P266" s="143">
        <f t="shared" si="51"/>
        <v>0</v>
      </c>
      <c r="Q266" s="143">
        <v>4.7000000000000002E-3</v>
      </c>
      <c r="R266" s="143">
        <f t="shared" si="52"/>
        <v>0.33605940000000001</v>
      </c>
      <c r="S266" s="143">
        <v>0</v>
      </c>
      <c r="T266" s="144">
        <f t="shared" si="53"/>
        <v>0</v>
      </c>
      <c r="AR266" s="145" t="s">
        <v>318</v>
      </c>
      <c r="AT266" s="145" t="s">
        <v>433</v>
      </c>
      <c r="AU266" s="145" t="s">
        <v>87</v>
      </c>
      <c r="AY266" s="13" t="s">
        <v>188</v>
      </c>
      <c r="BE266" s="146">
        <f t="shared" si="54"/>
        <v>0</v>
      </c>
      <c r="BF266" s="146">
        <f t="shared" si="55"/>
        <v>0</v>
      </c>
      <c r="BG266" s="146">
        <f t="shared" si="56"/>
        <v>0</v>
      </c>
      <c r="BH266" s="146">
        <f t="shared" si="57"/>
        <v>0</v>
      </c>
      <c r="BI266" s="146">
        <f t="shared" si="58"/>
        <v>0</v>
      </c>
      <c r="BJ266" s="13" t="s">
        <v>85</v>
      </c>
      <c r="BK266" s="146">
        <f t="shared" si="59"/>
        <v>0</v>
      </c>
      <c r="BL266" s="13" t="s">
        <v>251</v>
      </c>
      <c r="BM266" s="145" t="s">
        <v>943</v>
      </c>
    </row>
    <row r="267" spans="2:65" s="1" customFormat="1" ht="24.2" customHeight="1">
      <c r="B267" s="28"/>
      <c r="C267" s="133" t="s">
        <v>944</v>
      </c>
      <c r="D267" s="133" t="s">
        <v>190</v>
      </c>
      <c r="E267" s="134" t="s">
        <v>945</v>
      </c>
      <c r="F267" s="135" t="s">
        <v>946</v>
      </c>
      <c r="G267" s="136" t="s">
        <v>205</v>
      </c>
      <c r="H267" s="137">
        <v>48.8</v>
      </c>
      <c r="I267" s="138"/>
      <c r="J267" s="139">
        <f t="shared" si="50"/>
        <v>0</v>
      </c>
      <c r="K267" s="140"/>
      <c r="L267" s="28"/>
      <c r="M267" s="141" t="s">
        <v>1</v>
      </c>
      <c r="N267" s="142" t="s">
        <v>42</v>
      </c>
      <c r="P267" s="143">
        <f t="shared" si="51"/>
        <v>0</v>
      </c>
      <c r="Q267" s="143">
        <v>5.0000000000000002E-5</v>
      </c>
      <c r="R267" s="143">
        <f t="shared" si="52"/>
        <v>2.4399999999999999E-3</v>
      </c>
      <c r="S267" s="143">
        <v>0</v>
      </c>
      <c r="T267" s="144">
        <f t="shared" si="53"/>
        <v>0</v>
      </c>
      <c r="AR267" s="145" t="s">
        <v>251</v>
      </c>
      <c r="AT267" s="145" t="s">
        <v>190</v>
      </c>
      <c r="AU267" s="145" t="s">
        <v>87</v>
      </c>
      <c r="AY267" s="13" t="s">
        <v>188</v>
      </c>
      <c r="BE267" s="146">
        <f t="shared" si="54"/>
        <v>0</v>
      </c>
      <c r="BF267" s="146">
        <f t="shared" si="55"/>
        <v>0</v>
      </c>
      <c r="BG267" s="146">
        <f t="shared" si="56"/>
        <v>0</v>
      </c>
      <c r="BH267" s="146">
        <f t="shared" si="57"/>
        <v>0</v>
      </c>
      <c r="BI267" s="146">
        <f t="shared" si="58"/>
        <v>0</v>
      </c>
      <c r="BJ267" s="13" t="s">
        <v>85</v>
      </c>
      <c r="BK267" s="146">
        <f t="shared" si="59"/>
        <v>0</v>
      </c>
      <c r="BL267" s="13" t="s">
        <v>251</v>
      </c>
      <c r="BM267" s="145" t="s">
        <v>947</v>
      </c>
    </row>
    <row r="268" spans="2:65" s="1" customFormat="1" ht="24.2" customHeight="1">
      <c r="B268" s="28"/>
      <c r="C268" s="153" t="s">
        <v>948</v>
      </c>
      <c r="D268" s="153" t="s">
        <v>433</v>
      </c>
      <c r="E268" s="154" t="s">
        <v>949</v>
      </c>
      <c r="F268" s="155" t="s">
        <v>950</v>
      </c>
      <c r="G268" s="156" t="s">
        <v>205</v>
      </c>
      <c r="H268" s="157">
        <v>59.585000000000001</v>
      </c>
      <c r="I268" s="158"/>
      <c r="J268" s="159">
        <f t="shared" si="50"/>
        <v>0</v>
      </c>
      <c r="K268" s="160"/>
      <c r="L268" s="161"/>
      <c r="M268" s="162" t="s">
        <v>1</v>
      </c>
      <c r="N268" s="163" t="s">
        <v>42</v>
      </c>
      <c r="P268" s="143">
        <f t="shared" si="51"/>
        <v>0</v>
      </c>
      <c r="Q268" s="143">
        <v>6.4999999999999997E-4</v>
      </c>
      <c r="R268" s="143">
        <f t="shared" si="52"/>
        <v>3.8730250000000001E-2</v>
      </c>
      <c r="S268" s="143">
        <v>0</v>
      </c>
      <c r="T268" s="144">
        <f t="shared" si="53"/>
        <v>0</v>
      </c>
      <c r="AR268" s="145" t="s">
        <v>318</v>
      </c>
      <c r="AT268" s="145" t="s">
        <v>433</v>
      </c>
      <c r="AU268" s="145" t="s">
        <v>87</v>
      </c>
      <c r="AY268" s="13" t="s">
        <v>188</v>
      </c>
      <c r="BE268" s="146">
        <f t="shared" si="54"/>
        <v>0</v>
      </c>
      <c r="BF268" s="146">
        <f t="shared" si="55"/>
        <v>0</v>
      </c>
      <c r="BG268" s="146">
        <f t="shared" si="56"/>
        <v>0</v>
      </c>
      <c r="BH268" s="146">
        <f t="shared" si="57"/>
        <v>0</v>
      </c>
      <c r="BI268" s="146">
        <f t="shared" si="58"/>
        <v>0</v>
      </c>
      <c r="BJ268" s="13" t="s">
        <v>85</v>
      </c>
      <c r="BK268" s="146">
        <f t="shared" si="59"/>
        <v>0</v>
      </c>
      <c r="BL268" s="13" t="s">
        <v>251</v>
      </c>
      <c r="BM268" s="145" t="s">
        <v>951</v>
      </c>
    </row>
    <row r="269" spans="2:65" s="1" customFormat="1" ht="33" customHeight="1">
      <c r="B269" s="28"/>
      <c r="C269" s="133" t="s">
        <v>952</v>
      </c>
      <c r="D269" s="133" t="s">
        <v>190</v>
      </c>
      <c r="E269" s="134" t="s">
        <v>953</v>
      </c>
      <c r="F269" s="135" t="s">
        <v>954</v>
      </c>
      <c r="G269" s="136" t="s">
        <v>393</v>
      </c>
      <c r="H269" s="147"/>
      <c r="I269" s="138"/>
      <c r="J269" s="139">
        <f t="shared" si="50"/>
        <v>0</v>
      </c>
      <c r="K269" s="140"/>
      <c r="L269" s="28"/>
      <c r="M269" s="141" t="s">
        <v>1</v>
      </c>
      <c r="N269" s="142" t="s">
        <v>42</v>
      </c>
      <c r="P269" s="143">
        <f t="shared" si="51"/>
        <v>0</v>
      </c>
      <c r="Q269" s="143">
        <v>0</v>
      </c>
      <c r="R269" s="143">
        <f t="shared" si="52"/>
        <v>0</v>
      </c>
      <c r="S269" s="143">
        <v>0</v>
      </c>
      <c r="T269" s="144">
        <f t="shared" si="53"/>
        <v>0</v>
      </c>
      <c r="AR269" s="145" t="s">
        <v>251</v>
      </c>
      <c r="AT269" s="145" t="s">
        <v>190</v>
      </c>
      <c r="AU269" s="145" t="s">
        <v>87</v>
      </c>
      <c r="AY269" s="13" t="s">
        <v>188</v>
      </c>
      <c r="BE269" s="146">
        <f t="shared" si="54"/>
        <v>0</v>
      </c>
      <c r="BF269" s="146">
        <f t="shared" si="55"/>
        <v>0</v>
      </c>
      <c r="BG269" s="146">
        <f t="shared" si="56"/>
        <v>0</v>
      </c>
      <c r="BH269" s="146">
        <f t="shared" si="57"/>
        <v>0</v>
      </c>
      <c r="BI269" s="146">
        <f t="shared" si="58"/>
        <v>0</v>
      </c>
      <c r="BJ269" s="13" t="s">
        <v>85</v>
      </c>
      <c r="BK269" s="146">
        <f t="shared" si="59"/>
        <v>0</v>
      </c>
      <c r="BL269" s="13" t="s">
        <v>251</v>
      </c>
      <c r="BM269" s="145" t="s">
        <v>955</v>
      </c>
    </row>
    <row r="270" spans="2:65" s="11" customFormat="1" ht="22.7" customHeight="1">
      <c r="B270" s="121"/>
      <c r="D270" s="122" t="s">
        <v>76</v>
      </c>
      <c r="E270" s="131" t="s">
        <v>956</v>
      </c>
      <c r="F270" s="131" t="s">
        <v>957</v>
      </c>
      <c r="I270" s="124"/>
      <c r="J270" s="132">
        <f>BK270</f>
        <v>0</v>
      </c>
      <c r="L270" s="121"/>
      <c r="M270" s="126"/>
      <c r="P270" s="127">
        <f>SUM(P271:P280)</f>
        <v>0</v>
      </c>
      <c r="R270" s="127">
        <f>SUM(R271:R280)</f>
        <v>7.7914875600000002</v>
      </c>
      <c r="T270" s="128">
        <f>SUM(T271:T280)</f>
        <v>0</v>
      </c>
      <c r="AR270" s="122" t="s">
        <v>87</v>
      </c>
      <c r="AT270" s="129" t="s">
        <v>76</v>
      </c>
      <c r="AU270" s="129" t="s">
        <v>85</v>
      </c>
      <c r="AY270" s="122" t="s">
        <v>188</v>
      </c>
      <c r="BK270" s="130">
        <f>SUM(BK271:BK280)</f>
        <v>0</v>
      </c>
    </row>
    <row r="271" spans="2:65" s="1" customFormat="1" ht="24.2" customHeight="1">
      <c r="B271" s="28"/>
      <c r="C271" s="133" t="s">
        <v>958</v>
      </c>
      <c r="D271" s="133" t="s">
        <v>190</v>
      </c>
      <c r="E271" s="134" t="s">
        <v>959</v>
      </c>
      <c r="F271" s="135" t="s">
        <v>960</v>
      </c>
      <c r="G271" s="136" t="s">
        <v>205</v>
      </c>
      <c r="H271" s="137">
        <v>60.470999999999997</v>
      </c>
      <c r="I271" s="138"/>
      <c r="J271" s="139">
        <f t="shared" ref="J271:J280" si="60">ROUND(I271*H271,2)</f>
        <v>0</v>
      </c>
      <c r="K271" s="140"/>
      <c r="L271" s="28"/>
      <c r="M271" s="141" t="s">
        <v>1</v>
      </c>
      <c r="N271" s="142" t="s">
        <v>42</v>
      </c>
      <c r="P271" s="143">
        <f t="shared" ref="P271:P280" si="61">O271*H271</f>
        <v>0</v>
      </c>
      <c r="Q271" s="143">
        <v>0</v>
      </c>
      <c r="R271" s="143">
        <f t="shared" ref="R271:R280" si="62">Q271*H271</f>
        <v>0</v>
      </c>
      <c r="S271" s="143">
        <v>0</v>
      </c>
      <c r="T271" s="144">
        <f t="shared" ref="T271:T280" si="63">S271*H271</f>
        <v>0</v>
      </c>
      <c r="AR271" s="145" t="s">
        <v>251</v>
      </c>
      <c r="AT271" s="145" t="s">
        <v>190</v>
      </c>
      <c r="AU271" s="145" t="s">
        <v>87</v>
      </c>
      <c r="AY271" s="13" t="s">
        <v>188</v>
      </c>
      <c r="BE271" s="146">
        <f t="shared" ref="BE271:BE280" si="64">IF(N271="základní",J271,0)</f>
        <v>0</v>
      </c>
      <c r="BF271" s="146">
        <f t="shared" ref="BF271:BF280" si="65">IF(N271="snížená",J271,0)</f>
        <v>0</v>
      </c>
      <c r="BG271" s="146">
        <f t="shared" ref="BG271:BG280" si="66">IF(N271="zákl. přenesená",J271,0)</f>
        <v>0</v>
      </c>
      <c r="BH271" s="146">
        <f t="shared" ref="BH271:BH280" si="67">IF(N271="sníž. přenesená",J271,0)</f>
        <v>0</v>
      </c>
      <c r="BI271" s="146">
        <f t="shared" ref="BI271:BI280" si="68">IF(N271="nulová",J271,0)</f>
        <v>0</v>
      </c>
      <c r="BJ271" s="13" t="s">
        <v>85</v>
      </c>
      <c r="BK271" s="146">
        <f t="shared" ref="BK271:BK280" si="69">ROUND(I271*H271,2)</f>
        <v>0</v>
      </c>
      <c r="BL271" s="13" t="s">
        <v>251</v>
      </c>
      <c r="BM271" s="145" t="s">
        <v>961</v>
      </c>
    </row>
    <row r="272" spans="2:65" s="1" customFormat="1" ht="16.5" customHeight="1">
      <c r="B272" s="28"/>
      <c r="C272" s="153" t="s">
        <v>962</v>
      </c>
      <c r="D272" s="153" t="s">
        <v>433</v>
      </c>
      <c r="E272" s="154" t="s">
        <v>915</v>
      </c>
      <c r="F272" s="155" t="s">
        <v>916</v>
      </c>
      <c r="G272" s="156" t="s">
        <v>267</v>
      </c>
      <c r="H272" s="157">
        <v>1.9E-2</v>
      </c>
      <c r="I272" s="158"/>
      <c r="J272" s="159">
        <f t="shared" si="60"/>
        <v>0</v>
      </c>
      <c r="K272" s="160"/>
      <c r="L272" s="161"/>
      <c r="M272" s="162" t="s">
        <v>1</v>
      </c>
      <c r="N272" s="163" t="s">
        <v>42</v>
      </c>
      <c r="P272" s="143">
        <f t="shared" si="61"/>
        <v>0</v>
      </c>
      <c r="Q272" s="143">
        <v>1</v>
      </c>
      <c r="R272" s="143">
        <f t="shared" si="62"/>
        <v>1.9E-2</v>
      </c>
      <c r="S272" s="143">
        <v>0</v>
      </c>
      <c r="T272" s="144">
        <f t="shared" si="63"/>
        <v>0</v>
      </c>
      <c r="AR272" s="145" t="s">
        <v>318</v>
      </c>
      <c r="AT272" s="145" t="s">
        <v>433</v>
      </c>
      <c r="AU272" s="145" t="s">
        <v>87</v>
      </c>
      <c r="AY272" s="13" t="s">
        <v>188</v>
      </c>
      <c r="BE272" s="146">
        <f t="shared" si="64"/>
        <v>0</v>
      </c>
      <c r="BF272" s="146">
        <f t="shared" si="65"/>
        <v>0</v>
      </c>
      <c r="BG272" s="146">
        <f t="shared" si="66"/>
        <v>0</v>
      </c>
      <c r="BH272" s="146">
        <f t="shared" si="67"/>
        <v>0</v>
      </c>
      <c r="BI272" s="146">
        <f t="shared" si="68"/>
        <v>0</v>
      </c>
      <c r="BJ272" s="13" t="s">
        <v>85</v>
      </c>
      <c r="BK272" s="146">
        <f t="shared" si="69"/>
        <v>0</v>
      </c>
      <c r="BL272" s="13" t="s">
        <v>251</v>
      </c>
      <c r="BM272" s="145" t="s">
        <v>963</v>
      </c>
    </row>
    <row r="273" spans="2:65" s="1" customFormat="1" ht="24.2" customHeight="1">
      <c r="B273" s="28"/>
      <c r="C273" s="133" t="s">
        <v>964</v>
      </c>
      <c r="D273" s="133" t="s">
        <v>190</v>
      </c>
      <c r="E273" s="134" t="s">
        <v>965</v>
      </c>
      <c r="F273" s="135" t="s">
        <v>966</v>
      </c>
      <c r="G273" s="136" t="s">
        <v>205</v>
      </c>
      <c r="H273" s="137">
        <v>120.94199999999999</v>
      </c>
      <c r="I273" s="138"/>
      <c r="J273" s="139">
        <f t="shared" si="60"/>
        <v>0</v>
      </c>
      <c r="K273" s="140"/>
      <c r="L273" s="28"/>
      <c r="M273" s="141" t="s">
        <v>1</v>
      </c>
      <c r="N273" s="142" t="s">
        <v>42</v>
      </c>
      <c r="P273" s="143">
        <f t="shared" si="61"/>
        <v>0</v>
      </c>
      <c r="Q273" s="143">
        <v>8.8000000000000003E-4</v>
      </c>
      <c r="R273" s="143">
        <f t="shared" si="62"/>
        <v>0.10642896</v>
      </c>
      <c r="S273" s="143">
        <v>0</v>
      </c>
      <c r="T273" s="144">
        <f t="shared" si="63"/>
        <v>0</v>
      </c>
      <c r="AR273" s="145" t="s">
        <v>251</v>
      </c>
      <c r="AT273" s="145" t="s">
        <v>190</v>
      </c>
      <c r="AU273" s="145" t="s">
        <v>87</v>
      </c>
      <c r="AY273" s="13" t="s">
        <v>188</v>
      </c>
      <c r="BE273" s="146">
        <f t="shared" si="64"/>
        <v>0</v>
      </c>
      <c r="BF273" s="146">
        <f t="shared" si="65"/>
        <v>0</v>
      </c>
      <c r="BG273" s="146">
        <f t="shared" si="66"/>
        <v>0</v>
      </c>
      <c r="BH273" s="146">
        <f t="shared" si="67"/>
        <v>0</v>
      </c>
      <c r="BI273" s="146">
        <f t="shared" si="68"/>
        <v>0</v>
      </c>
      <c r="BJ273" s="13" t="s">
        <v>85</v>
      </c>
      <c r="BK273" s="146">
        <f t="shared" si="69"/>
        <v>0</v>
      </c>
      <c r="BL273" s="13" t="s">
        <v>251</v>
      </c>
      <c r="BM273" s="145" t="s">
        <v>967</v>
      </c>
    </row>
    <row r="274" spans="2:65" s="1" customFormat="1" ht="37.700000000000003" customHeight="1">
      <c r="B274" s="28"/>
      <c r="C274" s="153" t="s">
        <v>968</v>
      </c>
      <c r="D274" s="153" t="s">
        <v>433</v>
      </c>
      <c r="E274" s="154" t="s">
        <v>969</v>
      </c>
      <c r="F274" s="155" t="s">
        <v>970</v>
      </c>
      <c r="G274" s="156" t="s">
        <v>205</v>
      </c>
      <c r="H274" s="157">
        <v>70.478999999999999</v>
      </c>
      <c r="I274" s="158"/>
      <c r="J274" s="159">
        <f t="shared" si="60"/>
        <v>0</v>
      </c>
      <c r="K274" s="160"/>
      <c r="L274" s="161"/>
      <c r="M274" s="162" t="s">
        <v>1</v>
      </c>
      <c r="N274" s="163" t="s">
        <v>42</v>
      </c>
      <c r="P274" s="143">
        <f t="shared" si="61"/>
        <v>0</v>
      </c>
      <c r="Q274" s="143">
        <v>4.7999999999999996E-3</v>
      </c>
      <c r="R274" s="143">
        <f t="shared" si="62"/>
        <v>0.33829919999999997</v>
      </c>
      <c r="S274" s="143">
        <v>0</v>
      </c>
      <c r="T274" s="144">
        <f t="shared" si="63"/>
        <v>0</v>
      </c>
      <c r="AR274" s="145" t="s">
        <v>318</v>
      </c>
      <c r="AT274" s="145" t="s">
        <v>433</v>
      </c>
      <c r="AU274" s="145" t="s">
        <v>87</v>
      </c>
      <c r="AY274" s="13" t="s">
        <v>188</v>
      </c>
      <c r="BE274" s="146">
        <f t="shared" si="64"/>
        <v>0</v>
      </c>
      <c r="BF274" s="146">
        <f t="shared" si="65"/>
        <v>0</v>
      </c>
      <c r="BG274" s="146">
        <f t="shared" si="66"/>
        <v>0</v>
      </c>
      <c r="BH274" s="146">
        <f t="shared" si="67"/>
        <v>0</v>
      </c>
      <c r="BI274" s="146">
        <f t="shared" si="68"/>
        <v>0</v>
      </c>
      <c r="BJ274" s="13" t="s">
        <v>85</v>
      </c>
      <c r="BK274" s="146">
        <f t="shared" si="69"/>
        <v>0</v>
      </c>
      <c r="BL274" s="13" t="s">
        <v>251</v>
      </c>
      <c r="BM274" s="145" t="s">
        <v>971</v>
      </c>
    </row>
    <row r="275" spans="2:65" s="1" customFormat="1" ht="48.95" customHeight="1">
      <c r="B275" s="28"/>
      <c r="C275" s="153" t="s">
        <v>972</v>
      </c>
      <c r="D275" s="153" t="s">
        <v>433</v>
      </c>
      <c r="E275" s="154" t="s">
        <v>973</v>
      </c>
      <c r="F275" s="155" t="s">
        <v>974</v>
      </c>
      <c r="G275" s="156" t="s">
        <v>205</v>
      </c>
      <c r="H275" s="157">
        <v>70.478999999999999</v>
      </c>
      <c r="I275" s="158"/>
      <c r="J275" s="159">
        <f t="shared" si="60"/>
        <v>0</v>
      </c>
      <c r="K275" s="160"/>
      <c r="L275" s="161"/>
      <c r="M275" s="162" t="s">
        <v>1</v>
      </c>
      <c r="N275" s="163" t="s">
        <v>42</v>
      </c>
      <c r="P275" s="143">
        <f t="shared" si="61"/>
        <v>0</v>
      </c>
      <c r="Q275" s="143">
        <v>6.4000000000000003E-3</v>
      </c>
      <c r="R275" s="143">
        <f t="shared" si="62"/>
        <v>0.45106560000000001</v>
      </c>
      <c r="S275" s="143">
        <v>0</v>
      </c>
      <c r="T275" s="144">
        <f t="shared" si="63"/>
        <v>0</v>
      </c>
      <c r="AR275" s="145" t="s">
        <v>318</v>
      </c>
      <c r="AT275" s="145" t="s">
        <v>433</v>
      </c>
      <c r="AU275" s="145" t="s">
        <v>87</v>
      </c>
      <c r="AY275" s="13" t="s">
        <v>188</v>
      </c>
      <c r="BE275" s="146">
        <f t="shared" si="64"/>
        <v>0</v>
      </c>
      <c r="BF275" s="146">
        <f t="shared" si="65"/>
        <v>0</v>
      </c>
      <c r="BG275" s="146">
        <f t="shared" si="66"/>
        <v>0</v>
      </c>
      <c r="BH275" s="146">
        <f t="shared" si="67"/>
        <v>0</v>
      </c>
      <c r="BI275" s="146">
        <f t="shared" si="68"/>
        <v>0</v>
      </c>
      <c r="BJ275" s="13" t="s">
        <v>85</v>
      </c>
      <c r="BK275" s="146">
        <f t="shared" si="69"/>
        <v>0</v>
      </c>
      <c r="BL275" s="13" t="s">
        <v>251</v>
      </c>
      <c r="BM275" s="145" t="s">
        <v>975</v>
      </c>
    </row>
    <row r="276" spans="2:65" s="1" customFormat="1" ht="33" customHeight="1">
      <c r="B276" s="28"/>
      <c r="C276" s="133" t="s">
        <v>976</v>
      </c>
      <c r="D276" s="133" t="s">
        <v>190</v>
      </c>
      <c r="E276" s="134" t="s">
        <v>977</v>
      </c>
      <c r="F276" s="135" t="s">
        <v>978</v>
      </c>
      <c r="G276" s="136" t="s">
        <v>205</v>
      </c>
      <c r="H276" s="137">
        <v>46.13</v>
      </c>
      <c r="I276" s="138"/>
      <c r="J276" s="139">
        <f t="shared" si="60"/>
        <v>0</v>
      </c>
      <c r="K276" s="140"/>
      <c r="L276" s="28"/>
      <c r="M276" s="141" t="s">
        <v>1</v>
      </c>
      <c r="N276" s="142" t="s">
        <v>42</v>
      </c>
      <c r="P276" s="143">
        <f t="shared" si="61"/>
        <v>0</v>
      </c>
      <c r="Q276" s="143">
        <v>0</v>
      </c>
      <c r="R276" s="143">
        <f t="shared" si="62"/>
        <v>0</v>
      </c>
      <c r="S276" s="143">
        <v>0</v>
      </c>
      <c r="T276" s="144">
        <f t="shared" si="63"/>
        <v>0</v>
      </c>
      <c r="AR276" s="145" t="s">
        <v>251</v>
      </c>
      <c r="AT276" s="145" t="s">
        <v>190</v>
      </c>
      <c r="AU276" s="145" t="s">
        <v>87</v>
      </c>
      <c r="AY276" s="13" t="s">
        <v>188</v>
      </c>
      <c r="BE276" s="146">
        <f t="shared" si="64"/>
        <v>0</v>
      </c>
      <c r="BF276" s="146">
        <f t="shared" si="65"/>
        <v>0</v>
      </c>
      <c r="BG276" s="146">
        <f t="shared" si="66"/>
        <v>0</v>
      </c>
      <c r="BH276" s="146">
        <f t="shared" si="67"/>
        <v>0</v>
      </c>
      <c r="BI276" s="146">
        <f t="shared" si="68"/>
        <v>0</v>
      </c>
      <c r="BJ276" s="13" t="s">
        <v>85</v>
      </c>
      <c r="BK276" s="146">
        <f t="shared" si="69"/>
        <v>0</v>
      </c>
      <c r="BL276" s="13" t="s">
        <v>251</v>
      </c>
      <c r="BM276" s="145" t="s">
        <v>979</v>
      </c>
    </row>
    <row r="277" spans="2:65" s="1" customFormat="1" ht="16.5" customHeight="1">
      <c r="B277" s="28"/>
      <c r="C277" s="153" t="s">
        <v>980</v>
      </c>
      <c r="D277" s="153" t="s">
        <v>433</v>
      </c>
      <c r="E277" s="154" t="s">
        <v>981</v>
      </c>
      <c r="F277" s="155" t="s">
        <v>982</v>
      </c>
      <c r="G277" s="156" t="s">
        <v>267</v>
      </c>
      <c r="H277" s="157">
        <v>3.806</v>
      </c>
      <c r="I277" s="158"/>
      <c r="J277" s="159">
        <f t="shared" si="60"/>
        <v>0</v>
      </c>
      <c r="K277" s="160"/>
      <c r="L277" s="161"/>
      <c r="M277" s="162" t="s">
        <v>1</v>
      </c>
      <c r="N277" s="163" t="s">
        <v>42</v>
      </c>
      <c r="P277" s="143">
        <f t="shared" si="61"/>
        <v>0</v>
      </c>
      <c r="Q277" s="143">
        <v>1</v>
      </c>
      <c r="R277" s="143">
        <f t="shared" si="62"/>
        <v>3.806</v>
      </c>
      <c r="S277" s="143">
        <v>0</v>
      </c>
      <c r="T277" s="144">
        <f t="shared" si="63"/>
        <v>0</v>
      </c>
      <c r="AR277" s="145" t="s">
        <v>318</v>
      </c>
      <c r="AT277" s="145" t="s">
        <v>433</v>
      </c>
      <c r="AU277" s="145" t="s">
        <v>87</v>
      </c>
      <c r="AY277" s="13" t="s">
        <v>188</v>
      </c>
      <c r="BE277" s="146">
        <f t="shared" si="64"/>
        <v>0</v>
      </c>
      <c r="BF277" s="146">
        <f t="shared" si="65"/>
        <v>0</v>
      </c>
      <c r="BG277" s="146">
        <f t="shared" si="66"/>
        <v>0</v>
      </c>
      <c r="BH277" s="146">
        <f t="shared" si="67"/>
        <v>0</v>
      </c>
      <c r="BI277" s="146">
        <f t="shared" si="68"/>
        <v>0</v>
      </c>
      <c r="BJ277" s="13" t="s">
        <v>85</v>
      </c>
      <c r="BK277" s="146">
        <f t="shared" si="69"/>
        <v>0</v>
      </c>
      <c r="BL277" s="13" t="s">
        <v>251</v>
      </c>
      <c r="BM277" s="145" t="s">
        <v>983</v>
      </c>
    </row>
    <row r="278" spans="2:65" s="1" customFormat="1" ht="24.2" customHeight="1">
      <c r="B278" s="28"/>
      <c r="C278" s="133" t="s">
        <v>984</v>
      </c>
      <c r="D278" s="133" t="s">
        <v>190</v>
      </c>
      <c r="E278" s="134" t="s">
        <v>985</v>
      </c>
      <c r="F278" s="135" t="s">
        <v>986</v>
      </c>
      <c r="G278" s="136" t="s">
        <v>205</v>
      </c>
      <c r="H278" s="137">
        <v>487.9</v>
      </c>
      <c r="I278" s="138"/>
      <c r="J278" s="139">
        <f t="shared" si="60"/>
        <v>0</v>
      </c>
      <c r="K278" s="140"/>
      <c r="L278" s="28"/>
      <c r="M278" s="141" t="s">
        <v>1</v>
      </c>
      <c r="N278" s="142" t="s">
        <v>42</v>
      </c>
      <c r="P278" s="143">
        <f t="shared" si="61"/>
        <v>0</v>
      </c>
      <c r="Q278" s="143">
        <v>0</v>
      </c>
      <c r="R278" s="143">
        <f t="shared" si="62"/>
        <v>0</v>
      </c>
      <c r="S278" s="143">
        <v>0</v>
      </c>
      <c r="T278" s="144">
        <f t="shared" si="63"/>
        <v>0</v>
      </c>
      <c r="AR278" s="145" t="s">
        <v>251</v>
      </c>
      <c r="AT278" s="145" t="s">
        <v>190</v>
      </c>
      <c r="AU278" s="145" t="s">
        <v>87</v>
      </c>
      <c r="AY278" s="13" t="s">
        <v>188</v>
      </c>
      <c r="BE278" s="146">
        <f t="shared" si="64"/>
        <v>0</v>
      </c>
      <c r="BF278" s="146">
        <f t="shared" si="65"/>
        <v>0</v>
      </c>
      <c r="BG278" s="146">
        <f t="shared" si="66"/>
        <v>0</v>
      </c>
      <c r="BH278" s="146">
        <f t="shared" si="67"/>
        <v>0</v>
      </c>
      <c r="BI278" s="146">
        <f t="shared" si="68"/>
        <v>0</v>
      </c>
      <c r="BJ278" s="13" t="s">
        <v>85</v>
      </c>
      <c r="BK278" s="146">
        <f t="shared" si="69"/>
        <v>0</v>
      </c>
      <c r="BL278" s="13" t="s">
        <v>251</v>
      </c>
      <c r="BM278" s="145" t="s">
        <v>987</v>
      </c>
    </row>
    <row r="279" spans="2:65" s="1" customFormat="1" ht="37.700000000000003" customHeight="1">
      <c r="B279" s="28"/>
      <c r="C279" s="153" t="s">
        <v>988</v>
      </c>
      <c r="D279" s="153" t="s">
        <v>433</v>
      </c>
      <c r="E279" s="154" t="s">
        <v>989</v>
      </c>
      <c r="F279" s="155" t="s">
        <v>990</v>
      </c>
      <c r="G279" s="156" t="s">
        <v>205</v>
      </c>
      <c r="H279" s="157">
        <v>568.64700000000005</v>
      </c>
      <c r="I279" s="158"/>
      <c r="J279" s="159">
        <f t="shared" si="60"/>
        <v>0</v>
      </c>
      <c r="K279" s="160"/>
      <c r="L279" s="161"/>
      <c r="M279" s="162" t="s">
        <v>1</v>
      </c>
      <c r="N279" s="163" t="s">
        <v>42</v>
      </c>
      <c r="P279" s="143">
        <f t="shared" si="61"/>
        <v>0</v>
      </c>
      <c r="Q279" s="143">
        <v>5.4000000000000003E-3</v>
      </c>
      <c r="R279" s="143">
        <f t="shared" si="62"/>
        <v>3.0706938000000004</v>
      </c>
      <c r="S279" s="143">
        <v>0</v>
      </c>
      <c r="T279" s="144">
        <f t="shared" si="63"/>
        <v>0</v>
      </c>
      <c r="AR279" s="145" t="s">
        <v>318</v>
      </c>
      <c r="AT279" s="145" t="s">
        <v>433</v>
      </c>
      <c r="AU279" s="145" t="s">
        <v>87</v>
      </c>
      <c r="AY279" s="13" t="s">
        <v>188</v>
      </c>
      <c r="BE279" s="146">
        <f t="shared" si="64"/>
        <v>0</v>
      </c>
      <c r="BF279" s="146">
        <f t="shared" si="65"/>
        <v>0</v>
      </c>
      <c r="BG279" s="146">
        <f t="shared" si="66"/>
        <v>0</v>
      </c>
      <c r="BH279" s="146">
        <f t="shared" si="67"/>
        <v>0</v>
      </c>
      <c r="BI279" s="146">
        <f t="shared" si="68"/>
        <v>0</v>
      </c>
      <c r="BJ279" s="13" t="s">
        <v>85</v>
      </c>
      <c r="BK279" s="146">
        <f t="shared" si="69"/>
        <v>0</v>
      </c>
      <c r="BL279" s="13" t="s">
        <v>251</v>
      </c>
      <c r="BM279" s="145" t="s">
        <v>991</v>
      </c>
    </row>
    <row r="280" spans="2:65" s="1" customFormat="1" ht="24.2" customHeight="1">
      <c r="B280" s="28"/>
      <c r="C280" s="133" t="s">
        <v>992</v>
      </c>
      <c r="D280" s="133" t="s">
        <v>190</v>
      </c>
      <c r="E280" s="134" t="s">
        <v>993</v>
      </c>
      <c r="F280" s="135" t="s">
        <v>994</v>
      </c>
      <c r="G280" s="136" t="s">
        <v>393</v>
      </c>
      <c r="H280" s="147"/>
      <c r="I280" s="138"/>
      <c r="J280" s="139">
        <f t="shared" si="60"/>
        <v>0</v>
      </c>
      <c r="K280" s="140"/>
      <c r="L280" s="28"/>
      <c r="M280" s="141" t="s">
        <v>1</v>
      </c>
      <c r="N280" s="142" t="s">
        <v>42</v>
      </c>
      <c r="P280" s="143">
        <f t="shared" si="61"/>
        <v>0</v>
      </c>
      <c r="Q280" s="143">
        <v>0</v>
      </c>
      <c r="R280" s="143">
        <f t="shared" si="62"/>
        <v>0</v>
      </c>
      <c r="S280" s="143">
        <v>0</v>
      </c>
      <c r="T280" s="144">
        <f t="shared" si="63"/>
        <v>0</v>
      </c>
      <c r="AR280" s="145" t="s">
        <v>251</v>
      </c>
      <c r="AT280" s="145" t="s">
        <v>190</v>
      </c>
      <c r="AU280" s="145" t="s">
        <v>87</v>
      </c>
      <c r="AY280" s="13" t="s">
        <v>188</v>
      </c>
      <c r="BE280" s="146">
        <f t="shared" si="64"/>
        <v>0</v>
      </c>
      <c r="BF280" s="146">
        <f t="shared" si="65"/>
        <v>0</v>
      </c>
      <c r="BG280" s="146">
        <f t="shared" si="66"/>
        <v>0</v>
      </c>
      <c r="BH280" s="146">
        <f t="shared" si="67"/>
        <v>0</v>
      </c>
      <c r="BI280" s="146">
        <f t="shared" si="68"/>
        <v>0</v>
      </c>
      <c r="BJ280" s="13" t="s">
        <v>85</v>
      </c>
      <c r="BK280" s="146">
        <f t="shared" si="69"/>
        <v>0</v>
      </c>
      <c r="BL280" s="13" t="s">
        <v>251</v>
      </c>
      <c r="BM280" s="145" t="s">
        <v>995</v>
      </c>
    </row>
    <row r="281" spans="2:65" s="11" customFormat="1" ht="22.7" customHeight="1">
      <c r="B281" s="121"/>
      <c r="D281" s="122" t="s">
        <v>76</v>
      </c>
      <c r="E281" s="131" t="s">
        <v>996</v>
      </c>
      <c r="F281" s="131" t="s">
        <v>997</v>
      </c>
      <c r="I281" s="124"/>
      <c r="J281" s="132">
        <f>BK281</f>
        <v>0</v>
      </c>
      <c r="L281" s="121"/>
      <c r="M281" s="126"/>
      <c r="P281" s="127">
        <f>SUM(P282:P297)</f>
        <v>0</v>
      </c>
      <c r="R281" s="127">
        <f>SUM(R282:R297)</f>
        <v>6.1797035099999986</v>
      </c>
      <c r="T281" s="128">
        <f>SUM(T282:T297)</f>
        <v>0</v>
      </c>
      <c r="AR281" s="122" t="s">
        <v>87</v>
      </c>
      <c r="AT281" s="129" t="s">
        <v>76</v>
      </c>
      <c r="AU281" s="129" t="s">
        <v>85</v>
      </c>
      <c r="AY281" s="122" t="s">
        <v>188</v>
      </c>
      <c r="BK281" s="130">
        <f>SUM(BK282:BK297)</f>
        <v>0</v>
      </c>
    </row>
    <row r="282" spans="2:65" s="1" customFormat="1" ht="24.2" customHeight="1">
      <c r="B282" s="28"/>
      <c r="C282" s="133" t="s">
        <v>998</v>
      </c>
      <c r="D282" s="133" t="s">
        <v>190</v>
      </c>
      <c r="E282" s="134" t="s">
        <v>999</v>
      </c>
      <c r="F282" s="135" t="s">
        <v>1000</v>
      </c>
      <c r="G282" s="136" t="s">
        <v>205</v>
      </c>
      <c r="H282" s="137">
        <v>582.88800000000003</v>
      </c>
      <c r="I282" s="138"/>
      <c r="J282" s="139">
        <f t="shared" ref="J282:J297" si="70">ROUND(I282*H282,2)</f>
        <v>0</v>
      </c>
      <c r="K282" s="140"/>
      <c r="L282" s="28"/>
      <c r="M282" s="141" t="s">
        <v>1</v>
      </c>
      <c r="N282" s="142" t="s">
        <v>42</v>
      </c>
      <c r="P282" s="143">
        <f t="shared" ref="P282:P297" si="71">O282*H282</f>
        <v>0</v>
      </c>
      <c r="Q282" s="143">
        <v>0</v>
      </c>
      <c r="R282" s="143">
        <f t="shared" ref="R282:R297" si="72">Q282*H282</f>
        <v>0</v>
      </c>
      <c r="S282" s="143">
        <v>0</v>
      </c>
      <c r="T282" s="144">
        <f t="shared" ref="T282:T297" si="73">S282*H282</f>
        <v>0</v>
      </c>
      <c r="AR282" s="145" t="s">
        <v>251</v>
      </c>
      <c r="AT282" s="145" t="s">
        <v>190</v>
      </c>
      <c r="AU282" s="145" t="s">
        <v>87</v>
      </c>
      <c r="AY282" s="13" t="s">
        <v>188</v>
      </c>
      <c r="BE282" s="146">
        <f t="shared" ref="BE282:BE297" si="74">IF(N282="základní",J282,0)</f>
        <v>0</v>
      </c>
      <c r="BF282" s="146">
        <f t="shared" ref="BF282:BF297" si="75">IF(N282="snížená",J282,0)</f>
        <v>0</v>
      </c>
      <c r="BG282" s="146">
        <f t="shared" ref="BG282:BG297" si="76">IF(N282="zákl. přenesená",J282,0)</f>
        <v>0</v>
      </c>
      <c r="BH282" s="146">
        <f t="shared" ref="BH282:BH297" si="77">IF(N282="sníž. přenesená",J282,0)</f>
        <v>0</v>
      </c>
      <c r="BI282" s="146">
        <f t="shared" ref="BI282:BI297" si="78">IF(N282="nulová",J282,0)</f>
        <v>0</v>
      </c>
      <c r="BJ282" s="13" t="s">
        <v>85</v>
      </c>
      <c r="BK282" s="146">
        <f t="shared" ref="BK282:BK297" si="79">ROUND(I282*H282,2)</f>
        <v>0</v>
      </c>
      <c r="BL282" s="13" t="s">
        <v>251</v>
      </c>
      <c r="BM282" s="145" t="s">
        <v>1001</v>
      </c>
    </row>
    <row r="283" spans="2:65" s="1" customFormat="1" ht="24.2" customHeight="1">
      <c r="B283" s="28"/>
      <c r="C283" s="153" t="s">
        <v>1002</v>
      </c>
      <c r="D283" s="153" t="s">
        <v>433</v>
      </c>
      <c r="E283" s="154" t="s">
        <v>1003</v>
      </c>
      <c r="F283" s="155" t="s">
        <v>1004</v>
      </c>
      <c r="G283" s="156" t="s">
        <v>205</v>
      </c>
      <c r="H283" s="157">
        <v>306.01600000000002</v>
      </c>
      <c r="I283" s="158"/>
      <c r="J283" s="159">
        <f t="shared" si="70"/>
        <v>0</v>
      </c>
      <c r="K283" s="160"/>
      <c r="L283" s="161"/>
      <c r="M283" s="162" t="s">
        <v>1</v>
      </c>
      <c r="N283" s="163" t="s">
        <v>42</v>
      </c>
      <c r="P283" s="143">
        <f t="shared" si="71"/>
        <v>0</v>
      </c>
      <c r="Q283" s="143">
        <v>4.7999999999999996E-3</v>
      </c>
      <c r="R283" s="143">
        <f t="shared" si="72"/>
        <v>1.4688767999999999</v>
      </c>
      <c r="S283" s="143">
        <v>0</v>
      </c>
      <c r="T283" s="144">
        <f t="shared" si="73"/>
        <v>0</v>
      </c>
      <c r="AR283" s="145" t="s">
        <v>318</v>
      </c>
      <c r="AT283" s="145" t="s">
        <v>433</v>
      </c>
      <c r="AU283" s="145" t="s">
        <v>87</v>
      </c>
      <c r="AY283" s="13" t="s">
        <v>188</v>
      </c>
      <c r="BE283" s="146">
        <f t="shared" si="74"/>
        <v>0</v>
      </c>
      <c r="BF283" s="146">
        <f t="shared" si="75"/>
        <v>0</v>
      </c>
      <c r="BG283" s="146">
        <f t="shared" si="76"/>
        <v>0</v>
      </c>
      <c r="BH283" s="146">
        <f t="shared" si="77"/>
        <v>0</v>
      </c>
      <c r="BI283" s="146">
        <f t="shared" si="78"/>
        <v>0</v>
      </c>
      <c r="BJ283" s="13" t="s">
        <v>85</v>
      </c>
      <c r="BK283" s="146">
        <f t="shared" si="79"/>
        <v>0</v>
      </c>
      <c r="BL283" s="13" t="s">
        <v>251</v>
      </c>
      <c r="BM283" s="145" t="s">
        <v>1005</v>
      </c>
    </row>
    <row r="284" spans="2:65" s="1" customFormat="1" ht="24.2" customHeight="1">
      <c r="B284" s="28"/>
      <c r="C284" s="153" t="s">
        <v>1006</v>
      </c>
      <c r="D284" s="153" t="s">
        <v>433</v>
      </c>
      <c r="E284" s="154" t="s">
        <v>1007</v>
      </c>
      <c r="F284" s="155" t="s">
        <v>1008</v>
      </c>
      <c r="G284" s="156" t="s">
        <v>205</v>
      </c>
      <c r="H284" s="157">
        <v>306.01600000000002</v>
      </c>
      <c r="I284" s="158"/>
      <c r="J284" s="159">
        <f t="shared" si="70"/>
        <v>0</v>
      </c>
      <c r="K284" s="160"/>
      <c r="L284" s="161"/>
      <c r="M284" s="162" t="s">
        <v>1</v>
      </c>
      <c r="N284" s="163" t="s">
        <v>42</v>
      </c>
      <c r="P284" s="143">
        <f t="shared" si="71"/>
        <v>0</v>
      </c>
      <c r="Q284" s="143">
        <v>5.4000000000000003E-3</v>
      </c>
      <c r="R284" s="143">
        <f t="shared" si="72"/>
        <v>1.6524864000000001</v>
      </c>
      <c r="S284" s="143">
        <v>0</v>
      </c>
      <c r="T284" s="144">
        <f t="shared" si="73"/>
        <v>0</v>
      </c>
      <c r="AR284" s="145" t="s">
        <v>318</v>
      </c>
      <c r="AT284" s="145" t="s">
        <v>433</v>
      </c>
      <c r="AU284" s="145" t="s">
        <v>87</v>
      </c>
      <c r="AY284" s="13" t="s">
        <v>188</v>
      </c>
      <c r="BE284" s="146">
        <f t="shared" si="74"/>
        <v>0</v>
      </c>
      <c r="BF284" s="146">
        <f t="shared" si="75"/>
        <v>0</v>
      </c>
      <c r="BG284" s="146">
        <f t="shared" si="76"/>
        <v>0</v>
      </c>
      <c r="BH284" s="146">
        <f t="shared" si="77"/>
        <v>0</v>
      </c>
      <c r="BI284" s="146">
        <f t="shared" si="78"/>
        <v>0</v>
      </c>
      <c r="BJ284" s="13" t="s">
        <v>85</v>
      </c>
      <c r="BK284" s="146">
        <f t="shared" si="79"/>
        <v>0</v>
      </c>
      <c r="BL284" s="13" t="s">
        <v>251</v>
      </c>
      <c r="BM284" s="145" t="s">
        <v>1009</v>
      </c>
    </row>
    <row r="285" spans="2:65" s="1" customFormat="1" ht="37.700000000000003" customHeight="1">
      <c r="B285" s="28"/>
      <c r="C285" s="133" t="s">
        <v>1010</v>
      </c>
      <c r="D285" s="133" t="s">
        <v>190</v>
      </c>
      <c r="E285" s="134" t="s">
        <v>1011</v>
      </c>
      <c r="F285" s="135" t="s">
        <v>1012</v>
      </c>
      <c r="G285" s="136" t="s">
        <v>205</v>
      </c>
      <c r="H285" s="137">
        <v>2.8</v>
      </c>
      <c r="I285" s="138"/>
      <c r="J285" s="139">
        <f t="shared" si="70"/>
        <v>0</v>
      </c>
      <c r="K285" s="140"/>
      <c r="L285" s="28"/>
      <c r="M285" s="141" t="s">
        <v>1</v>
      </c>
      <c r="N285" s="142" t="s">
        <v>42</v>
      </c>
      <c r="P285" s="143">
        <f t="shared" si="71"/>
        <v>0</v>
      </c>
      <c r="Q285" s="143">
        <v>6.0299999999999998E-3</v>
      </c>
      <c r="R285" s="143">
        <f t="shared" si="72"/>
        <v>1.6884E-2</v>
      </c>
      <c r="S285" s="143">
        <v>0</v>
      </c>
      <c r="T285" s="144">
        <f t="shared" si="73"/>
        <v>0</v>
      </c>
      <c r="AR285" s="145" t="s">
        <v>251</v>
      </c>
      <c r="AT285" s="145" t="s">
        <v>190</v>
      </c>
      <c r="AU285" s="145" t="s">
        <v>87</v>
      </c>
      <c r="AY285" s="13" t="s">
        <v>188</v>
      </c>
      <c r="BE285" s="146">
        <f t="shared" si="74"/>
        <v>0</v>
      </c>
      <c r="BF285" s="146">
        <f t="shared" si="75"/>
        <v>0</v>
      </c>
      <c r="BG285" s="146">
        <f t="shared" si="76"/>
        <v>0</v>
      </c>
      <c r="BH285" s="146">
        <f t="shared" si="77"/>
        <v>0</v>
      </c>
      <c r="BI285" s="146">
        <f t="shared" si="78"/>
        <v>0</v>
      </c>
      <c r="BJ285" s="13" t="s">
        <v>85</v>
      </c>
      <c r="BK285" s="146">
        <f t="shared" si="79"/>
        <v>0</v>
      </c>
      <c r="BL285" s="13" t="s">
        <v>251</v>
      </c>
      <c r="BM285" s="145" t="s">
        <v>1013</v>
      </c>
    </row>
    <row r="286" spans="2:65" s="1" customFormat="1" ht="24.2" customHeight="1">
      <c r="B286" s="28"/>
      <c r="C286" s="153" t="s">
        <v>1014</v>
      </c>
      <c r="D286" s="153" t="s">
        <v>433</v>
      </c>
      <c r="E286" s="154" t="s">
        <v>1015</v>
      </c>
      <c r="F286" s="155" t="s">
        <v>1016</v>
      </c>
      <c r="G286" s="156" t="s">
        <v>258</v>
      </c>
      <c r="H286" s="157">
        <v>1.25</v>
      </c>
      <c r="I286" s="158"/>
      <c r="J286" s="159">
        <f t="shared" si="70"/>
        <v>0</v>
      </c>
      <c r="K286" s="160"/>
      <c r="L286" s="161"/>
      <c r="M286" s="162" t="s">
        <v>1</v>
      </c>
      <c r="N286" s="163" t="s">
        <v>42</v>
      </c>
      <c r="P286" s="143">
        <f t="shared" si="71"/>
        <v>0</v>
      </c>
      <c r="Q286" s="143">
        <v>1.4999999999999999E-2</v>
      </c>
      <c r="R286" s="143">
        <f t="shared" si="72"/>
        <v>1.8749999999999999E-2</v>
      </c>
      <c r="S286" s="143">
        <v>0</v>
      </c>
      <c r="T286" s="144">
        <f t="shared" si="73"/>
        <v>0</v>
      </c>
      <c r="AR286" s="145" t="s">
        <v>318</v>
      </c>
      <c r="AT286" s="145" t="s">
        <v>433</v>
      </c>
      <c r="AU286" s="145" t="s">
        <v>87</v>
      </c>
      <c r="AY286" s="13" t="s">
        <v>188</v>
      </c>
      <c r="BE286" s="146">
        <f t="shared" si="74"/>
        <v>0</v>
      </c>
      <c r="BF286" s="146">
        <f t="shared" si="75"/>
        <v>0</v>
      </c>
      <c r="BG286" s="146">
        <f t="shared" si="76"/>
        <v>0</v>
      </c>
      <c r="BH286" s="146">
        <f t="shared" si="77"/>
        <v>0</v>
      </c>
      <c r="BI286" s="146">
        <f t="shared" si="78"/>
        <v>0</v>
      </c>
      <c r="BJ286" s="13" t="s">
        <v>85</v>
      </c>
      <c r="BK286" s="146">
        <f t="shared" si="79"/>
        <v>0</v>
      </c>
      <c r="BL286" s="13" t="s">
        <v>251</v>
      </c>
      <c r="BM286" s="145" t="s">
        <v>1017</v>
      </c>
    </row>
    <row r="287" spans="2:65" s="1" customFormat="1" ht="24.2" customHeight="1">
      <c r="B287" s="28"/>
      <c r="C287" s="133" t="s">
        <v>1018</v>
      </c>
      <c r="D287" s="133" t="s">
        <v>190</v>
      </c>
      <c r="E287" s="134" t="s">
        <v>1019</v>
      </c>
      <c r="F287" s="135" t="s">
        <v>1020</v>
      </c>
      <c r="G287" s="136" t="s">
        <v>205</v>
      </c>
      <c r="H287" s="137">
        <v>588</v>
      </c>
      <c r="I287" s="138"/>
      <c r="J287" s="139">
        <f t="shared" si="70"/>
        <v>0</v>
      </c>
      <c r="K287" s="140"/>
      <c r="L287" s="28"/>
      <c r="M287" s="141" t="s">
        <v>1</v>
      </c>
      <c r="N287" s="142" t="s">
        <v>42</v>
      </c>
      <c r="P287" s="143">
        <f t="shared" si="71"/>
        <v>0</v>
      </c>
      <c r="Q287" s="143">
        <v>0</v>
      </c>
      <c r="R287" s="143">
        <f t="shared" si="72"/>
        <v>0</v>
      </c>
      <c r="S287" s="143">
        <v>0</v>
      </c>
      <c r="T287" s="144">
        <f t="shared" si="73"/>
        <v>0</v>
      </c>
      <c r="AR287" s="145" t="s">
        <v>251</v>
      </c>
      <c r="AT287" s="145" t="s">
        <v>190</v>
      </c>
      <c r="AU287" s="145" t="s">
        <v>87</v>
      </c>
      <c r="AY287" s="13" t="s">
        <v>188</v>
      </c>
      <c r="BE287" s="146">
        <f t="shared" si="74"/>
        <v>0</v>
      </c>
      <c r="BF287" s="146">
        <f t="shared" si="75"/>
        <v>0</v>
      </c>
      <c r="BG287" s="146">
        <f t="shared" si="76"/>
        <v>0</v>
      </c>
      <c r="BH287" s="146">
        <f t="shared" si="77"/>
        <v>0</v>
      </c>
      <c r="BI287" s="146">
        <f t="shared" si="78"/>
        <v>0</v>
      </c>
      <c r="BJ287" s="13" t="s">
        <v>85</v>
      </c>
      <c r="BK287" s="146">
        <f t="shared" si="79"/>
        <v>0</v>
      </c>
      <c r="BL287" s="13" t="s">
        <v>251</v>
      </c>
      <c r="BM287" s="145" t="s">
        <v>1021</v>
      </c>
    </row>
    <row r="288" spans="2:65" s="1" customFormat="1" ht="24.2" customHeight="1">
      <c r="B288" s="28"/>
      <c r="C288" s="153" t="s">
        <v>1022</v>
      </c>
      <c r="D288" s="153" t="s">
        <v>433</v>
      </c>
      <c r="E288" s="154" t="s">
        <v>1023</v>
      </c>
      <c r="F288" s="155" t="s">
        <v>1024</v>
      </c>
      <c r="G288" s="156" t="s">
        <v>205</v>
      </c>
      <c r="H288" s="157">
        <v>325.60500000000002</v>
      </c>
      <c r="I288" s="158"/>
      <c r="J288" s="159">
        <f t="shared" si="70"/>
        <v>0</v>
      </c>
      <c r="K288" s="160"/>
      <c r="L288" s="161"/>
      <c r="M288" s="162" t="s">
        <v>1</v>
      </c>
      <c r="N288" s="163" t="s">
        <v>42</v>
      </c>
      <c r="P288" s="143">
        <f t="shared" si="71"/>
        <v>0</v>
      </c>
      <c r="Q288" s="143">
        <v>5.2500000000000003E-3</v>
      </c>
      <c r="R288" s="143">
        <f t="shared" si="72"/>
        <v>1.7094262500000001</v>
      </c>
      <c r="S288" s="143">
        <v>0</v>
      </c>
      <c r="T288" s="144">
        <f t="shared" si="73"/>
        <v>0</v>
      </c>
      <c r="AR288" s="145" t="s">
        <v>318</v>
      </c>
      <c r="AT288" s="145" t="s">
        <v>433</v>
      </c>
      <c r="AU288" s="145" t="s">
        <v>87</v>
      </c>
      <c r="AY288" s="13" t="s">
        <v>188</v>
      </c>
      <c r="BE288" s="146">
        <f t="shared" si="74"/>
        <v>0</v>
      </c>
      <c r="BF288" s="146">
        <f t="shared" si="75"/>
        <v>0</v>
      </c>
      <c r="BG288" s="146">
        <f t="shared" si="76"/>
        <v>0</v>
      </c>
      <c r="BH288" s="146">
        <f t="shared" si="77"/>
        <v>0</v>
      </c>
      <c r="BI288" s="146">
        <f t="shared" si="78"/>
        <v>0</v>
      </c>
      <c r="BJ288" s="13" t="s">
        <v>85</v>
      </c>
      <c r="BK288" s="146">
        <f t="shared" si="79"/>
        <v>0</v>
      </c>
      <c r="BL288" s="13" t="s">
        <v>251</v>
      </c>
      <c r="BM288" s="145" t="s">
        <v>1025</v>
      </c>
    </row>
    <row r="289" spans="2:65" s="1" customFormat="1" ht="24.2" customHeight="1">
      <c r="B289" s="28"/>
      <c r="C289" s="153" t="s">
        <v>1026</v>
      </c>
      <c r="D289" s="153" t="s">
        <v>433</v>
      </c>
      <c r="E289" s="154" t="s">
        <v>1027</v>
      </c>
      <c r="F289" s="155" t="s">
        <v>1028</v>
      </c>
      <c r="G289" s="156" t="s">
        <v>205</v>
      </c>
      <c r="H289" s="157">
        <v>2.94</v>
      </c>
      <c r="I289" s="158"/>
      <c r="J289" s="159">
        <f t="shared" si="70"/>
        <v>0</v>
      </c>
      <c r="K289" s="160"/>
      <c r="L289" s="161"/>
      <c r="M289" s="162" t="s">
        <v>1</v>
      </c>
      <c r="N289" s="163" t="s">
        <v>42</v>
      </c>
      <c r="P289" s="143">
        <f t="shared" si="71"/>
        <v>0</v>
      </c>
      <c r="Q289" s="143">
        <v>2.8E-3</v>
      </c>
      <c r="R289" s="143">
        <f t="shared" si="72"/>
        <v>8.2319999999999997E-3</v>
      </c>
      <c r="S289" s="143">
        <v>0</v>
      </c>
      <c r="T289" s="144">
        <f t="shared" si="73"/>
        <v>0</v>
      </c>
      <c r="AR289" s="145" t="s">
        <v>318</v>
      </c>
      <c r="AT289" s="145" t="s">
        <v>433</v>
      </c>
      <c r="AU289" s="145" t="s">
        <v>87</v>
      </c>
      <c r="AY289" s="13" t="s">
        <v>188</v>
      </c>
      <c r="BE289" s="146">
        <f t="shared" si="74"/>
        <v>0</v>
      </c>
      <c r="BF289" s="146">
        <f t="shared" si="75"/>
        <v>0</v>
      </c>
      <c r="BG289" s="146">
        <f t="shared" si="76"/>
        <v>0</v>
      </c>
      <c r="BH289" s="146">
        <f t="shared" si="77"/>
        <v>0</v>
      </c>
      <c r="BI289" s="146">
        <f t="shared" si="78"/>
        <v>0</v>
      </c>
      <c r="BJ289" s="13" t="s">
        <v>85</v>
      </c>
      <c r="BK289" s="146">
        <f t="shared" si="79"/>
        <v>0</v>
      </c>
      <c r="BL289" s="13" t="s">
        <v>251</v>
      </c>
      <c r="BM289" s="145" t="s">
        <v>1029</v>
      </c>
    </row>
    <row r="290" spans="2:65" s="1" customFormat="1" ht="24.2" customHeight="1">
      <c r="B290" s="28"/>
      <c r="C290" s="153" t="s">
        <v>1030</v>
      </c>
      <c r="D290" s="153" t="s">
        <v>433</v>
      </c>
      <c r="E290" s="154" t="s">
        <v>1031</v>
      </c>
      <c r="F290" s="155" t="s">
        <v>1032</v>
      </c>
      <c r="G290" s="156" t="s">
        <v>205</v>
      </c>
      <c r="H290" s="157">
        <v>21.42</v>
      </c>
      <c r="I290" s="158"/>
      <c r="J290" s="159">
        <f t="shared" si="70"/>
        <v>0</v>
      </c>
      <c r="K290" s="160"/>
      <c r="L290" s="161"/>
      <c r="M290" s="162" t="s">
        <v>1</v>
      </c>
      <c r="N290" s="163" t="s">
        <v>42</v>
      </c>
      <c r="P290" s="143">
        <f t="shared" si="71"/>
        <v>0</v>
      </c>
      <c r="Q290" s="143">
        <v>5.5999999999999999E-3</v>
      </c>
      <c r="R290" s="143">
        <f t="shared" si="72"/>
        <v>0.119952</v>
      </c>
      <c r="S290" s="143">
        <v>0</v>
      </c>
      <c r="T290" s="144">
        <f t="shared" si="73"/>
        <v>0</v>
      </c>
      <c r="AR290" s="145" t="s">
        <v>318</v>
      </c>
      <c r="AT290" s="145" t="s">
        <v>433</v>
      </c>
      <c r="AU290" s="145" t="s">
        <v>87</v>
      </c>
      <c r="AY290" s="13" t="s">
        <v>188</v>
      </c>
      <c r="BE290" s="146">
        <f t="shared" si="74"/>
        <v>0</v>
      </c>
      <c r="BF290" s="146">
        <f t="shared" si="75"/>
        <v>0</v>
      </c>
      <c r="BG290" s="146">
        <f t="shared" si="76"/>
        <v>0</v>
      </c>
      <c r="BH290" s="146">
        <f t="shared" si="77"/>
        <v>0</v>
      </c>
      <c r="BI290" s="146">
        <f t="shared" si="78"/>
        <v>0</v>
      </c>
      <c r="BJ290" s="13" t="s">
        <v>85</v>
      </c>
      <c r="BK290" s="146">
        <f t="shared" si="79"/>
        <v>0</v>
      </c>
      <c r="BL290" s="13" t="s">
        <v>251</v>
      </c>
      <c r="BM290" s="145" t="s">
        <v>1033</v>
      </c>
    </row>
    <row r="291" spans="2:65" s="1" customFormat="1" ht="24.2" customHeight="1">
      <c r="B291" s="28"/>
      <c r="C291" s="153" t="s">
        <v>1034</v>
      </c>
      <c r="D291" s="153" t="s">
        <v>433</v>
      </c>
      <c r="E291" s="154" t="s">
        <v>1035</v>
      </c>
      <c r="F291" s="155" t="s">
        <v>1036</v>
      </c>
      <c r="G291" s="156" t="s">
        <v>205</v>
      </c>
      <c r="H291" s="157">
        <v>267.435</v>
      </c>
      <c r="I291" s="158"/>
      <c r="J291" s="159">
        <f t="shared" si="70"/>
        <v>0</v>
      </c>
      <c r="K291" s="160"/>
      <c r="L291" s="161"/>
      <c r="M291" s="162" t="s">
        <v>1</v>
      </c>
      <c r="N291" s="163" t="s">
        <v>42</v>
      </c>
      <c r="P291" s="143">
        <f t="shared" si="71"/>
        <v>0</v>
      </c>
      <c r="Q291" s="143">
        <v>6.9999999999999999E-4</v>
      </c>
      <c r="R291" s="143">
        <f t="shared" si="72"/>
        <v>0.1872045</v>
      </c>
      <c r="S291" s="143">
        <v>0</v>
      </c>
      <c r="T291" s="144">
        <f t="shared" si="73"/>
        <v>0</v>
      </c>
      <c r="AR291" s="145" t="s">
        <v>318</v>
      </c>
      <c r="AT291" s="145" t="s">
        <v>433</v>
      </c>
      <c r="AU291" s="145" t="s">
        <v>87</v>
      </c>
      <c r="AY291" s="13" t="s">
        <v>188</v>
      </c>
      <c r="BE291" s="146">
        <f t="shared" si="74"/>
        <v>0</v>
      </c>
      <c r="BF291" s="146">
        <f t="shared" si="75"/>
        <v>0</v>
      </c>
      <c r="BG291" s="146">
        <f t="shared" si="76"/>
        <v>0</v>
      </c>
      <c r="BH291" s="146">
        <f t="shared" si="77"/>
        <v>0</v>
      </c>
      <c r="BI291" s="146">
        <f t="shared" si="78"/>
        <v>0</v>
      </c>
      <c r="BJ291" s="13" t="s">
        <v>85</v>
      </c>
      <c r="BK291" s="146">
        <f t="shared" si="79"/>
        <v>0</v>
      </c>
      <c r="BL291" s="13" t="s">
        <v>251</v>
      </c>
      <c r="BM291" s="145" t="s">
        <v>1037</v>
      </c>
    </row>
    <row r="292" spans="2:65" s="1" customFormat="1" ht="24.2" customHeight="1">
      <c r="B292" s="28"/>
      <c r="C292" s="133" t="s">
        <v>1038</v>
      </c>
      <c r="D292" s="133" t="s">
        <v>190</v>
      </c>
      <c r="E292" s="134" t="s">
        <v>1039</v>
      </c>
      <c r="F292" s="135" t="s">
        <v>1040</v>
      </c>
      <c r="G292" s="136" t="s">
        <v>205</v>
      </c>
      <c r="H292" s="137">
        <v>69.730999999999995</v>
      </c>
      <c r="I292" s="138"/>
      <c r="J292" s="139">
        <f t="shared" si="70"/>
        <v>0</v>
      </c>
      <c r="K292" s="140"/>
      <c r="L292" s="28"/>
      <c r="M292" s="141" t="s">
        <v>1</v>
      </c>
      <c r="N292" s="142" t="s">
        <v>42</v>
      </c>
      <c r="P292" s="143">
        <f t="shared" si="71"/>
        <v>0</v>
      </c>
      <c r="Q292" s="143">
        <v>6.0000000000000001E-3</v>
      </c>
      <c r="R292" s="143">
        <f t="shared" si="72"/>
        <v>0.41838599999999998</v>
      </c>
      <c r="S292" s="143">
        <v>0</v>
      </c>
      <c r="T292" s="144">
        <f t="shared" si="73"/>
        <v>0</v>
      </c>
      <c r="AR292" s="145" t="s">
        <v>251</v>
      </c>
      <c r="AT292" s="145" t="s">
        <v>190</v>
      </c>
      <c r="AU292" s="145" t="s">
        <v>87</v>
      </c>
      <c r="AY292" s="13" t="s">
        <v>188</v>
      </c>
      <c r="BE292" s="146">
        <f t="shared" si="74"/>
        <v>0</v>
      </c>
      <c r="BF292" s="146">
        <f t="shared" si="75"/>
        <v>0</v>
      </c>
      <c r="BG292" s="146">
        <f t="shared" si="76"/>
        <v>0</v>
      </c>
      <c r="BH292" s="146">
        <f t="shared" si="77"/>
        <v>0</v>
      </c>
      <c r="BI292" s="146">
        <f t="shared" si="78"/>
        <v>0</v>
      </c>
      <c r="BJ292" s="13" t="s">
        <v>85</v>
      </c>
      <c r="BK292" s="146">
        <f t="shared" si="79"/>
        <v>0</v>
      </c>
      <c r="BL292" s="13" t="s">
        <v>251</v>
      </c>
      <c r="BM292" s="145" t="s">
        <v>1041</v>
      </c>
    </row>
    <row r="293" spans="2:65" s="1" customFormat="1" ht="24.2" customHeight="1">
      <c r="B293" s="28"/>
      <c r="C293" s="153" t="s">
        <v>1042</v>
      </c>
      <c r="D293" s="153" t="s">
        <v>433</v>
      </c>
      <c r="E293" s="154" t="s">
        <v>1043</v>
      </c>
      <c r="F293" s="155" t="s">
        <v>1044</v>
      </c>
      <c r="G293" s="156" t="s">
        <v>205</v>
      </c>
      <c r="H293" s="157">
        <v>21.978000000000002</v>
      </c>
      <c r="I293" s="158"/>
      <c r="J293" s="159">
        <f t="shared" si="70"/>
        <v>0</v>
      </c>
      <c r="K293" s="160"/>
      <c r="L293" s="161"/>
      <c r="M293" s="162" t="s">
        <v>1</v>
      </c>
      <c r="N293" s="163" t="s">
        <v>42</v>
      </c>
      <c r="P293" s="143">
        <f t="shared" si="71"/>
        <v>0</v>
      </c>
      <c r="Q293" s="143">
        <v>1.8E-3</v>
      </c>
      <c r="R293" s="143">
        <f t="shared" si="72"/>
        <v>3.9560400000000003E-2</v>
      </c>
      <c r="S293" s="143">
        <v>0</v>
      </c>
      <c r="T293" s="144">
        <f t="shared" si="73"/>
        <v>0</v>
      </c>
      <c r="AR293" s="145" t="s">
        <v>318</v>
      </c>
      <c r="AT293" s="145" t="s">
        <v>433</v>
      </c>
      <c r="AU293" s="145" t="s">
        <v>87</v>
      </c>
      <c r="AY293" s="13" t="s">
        <v>188</v>
      </c>
      <c r="BE293" s="146">
        <f t="shared" si="74"/>
        <v>0</v>
      </c>
      <c r="BF293" s="146">
        <f t="shared" si="75"/>
        <v>0</v>
      </c>
      <c r="BG293" s="146">
        <f t="shared" si="76"/>
        <v>0</v>
      </c>
      <c r="BH293" s="146">
        <f t="shared" si="77"/>
        <v>0</v>
      </c>
      <c r="BI293" s="146">
        <f t="shared" si="78"/>
        <v>0</v>
      </c>
      <c r="BJ293" s="13" t="s">
        <v>85</v>
      </c>
      <c r="BK293" s="146">
        <f t="shared" si="79"/>
        <v>0</v>
      </c>
      <c r="BL293" s="13" t="s">
        <v>251</v>
      </c>
      <c r="BM293" s="145" t="s">
        <v>1045</v>
      </c>
    </row>
    <row r="294" spans="2:65" s="1" customFormat="1" ht="24.2" customHeight="1">
      <c r="B294" s="28"/>
      <c r="C294" s="153" t="s">
        <v>1046</v>
      </c>
      <c r="D294" s="153" t="s">
        <v>433</v>
      </c>
      <c r="E294" s="154" t="s">
        <v>1047</v>
      </c>
      <c r="F294" s="155" t="s">
        <v>1048</v>
      </c>
      <c r="G294" s="156" t="s">
        <v>205</v>
      </c>
      <c r="H294" s="157">
        <v>51.24</v>
      </c>
      <c r="I294" s="158"/>
      <c r="J294" s="159">
        <f t="shared" si="70"/>
        <v>0</v>
      </c>
      <c r="K294" s="160"/>
      <c r="L294" s="161"/>
      <c r="M294" s="162" t="s">
        <v>1</v>
      </c>
      <c r="N294" s="163" t="s">
        <v>42</v>
      </c>
      <c r="P294" s="143">
        <f t="shared" si="71"/>
        <v>0</v>
      </c>
      <c r="Q294" s="143">
        <v>2.4499999999999999E-3</v>
      </c>
      <c r="R294" s="143">
        <f t="shared" si="72"/>
        <v>0.12553800000000001</v>
      </c>
      <c r="S294" s="143">
        <v>0</v>
      </c>
      <c r="T294" s="144">
        <f t="shared" si="73"/>
        <v>0</v>
      </c>
      <c r="AR294" s="145" t="s">
        <v>318</v>
      </c>
      <c r="AT294" s="145" t="s">
        <v>433</v>
      </c>
      <c r="AU294" s="145" t="s">
        <v>87</v>
      </c>
      <c r="AY294" s="13" t="s">
        <v>188</v>
      </c>
      <c r="BE294" s="146">
        <f t="shared" si="74"/>
        <v>0</v>
      </c>
      <c r="BF294" s="146">
        <f t="shared" si="75"/>
        <v>0</v>
      </c>
      <c r="BG294" s="146">
        <f t="shared" si="76"/>
        <v>0</v>
      </c>
      <c r="BH294" s="146">
        <f t="shared" si="77"/>
        <v>0</v>
      </c>
      <c r="BI294" s="146">
        <f t="shared" si="78"/>
        <v>0</v>
      </c>
      <c r="BJ294" s="13" t="s">
        <v>85</v>
      </c>
      <c r="BK294" s="146">
        <f t="shared" si="79"/>
        <v>0</v>
      </c>
      <c r="BL294" s="13" t="s">
        <v>251</v>
      </c>
      <c r="BM294" s="145" t="s">
        <v>1049</v>
      </c>
    </row>
    <row r="295" spans="2:65" s="1" customFormat="1" ht="24.2" customHeight="1">
      <c r="B295" s="28"/>
      <c r="C295" s="133" t="s">
        <v>1050</v>
      </c>
      <c r="D295" s="133" t="s">
        <v>190</v>
      </c>
      <c r="E295" s="134" t="s">
        <v>1051</v>
      </c>
      <c r="F295" s="135" t="s">
        <v>1052</v>
      </c>
      <c r="G295" s="136" t="s">
        <v>205</v>
      </c>
      <c r="H295" s="137">
        <v>582.88800000000003</v>
      </c>
      <c r="I295" s="138"/>
      <c r="J295" s="139">
        <f t="shared" si="70"/>
        <v>0</v>
      </c>
      <c r="K295" s="140"/>
      <c r="L295" s="28"/>
      <c r="M295" s="141" t="s">
        <v>1</v>
      </c>
      <c r="N295" s="142" t="s">
        <v>42</v>
      </c>
      <c r="P295" s="143">
        <f t="shared" si="71"/>
        <v>0</v>
      </c>
      <c r="Q295" s="143">
        <v>0</v>
      </c>
      <c r="R295" s="143">
        <f t="shared" si="72"/>
        <v>0</v>
      </c>
      <c r="S295" s="143">
        <v>0</v>
      </c>
      <c r="T295" s="144">
        <f t="shared" si="73"/>
        <v>0</v>
      </c>
      <c r="AR295" s="145" t="s">
        <v>251</v>
      </c>
      <c r="AT295" s="145" t="s">
        <v>190</v>
      </c>
      <c r="AU295" s="145" t="s">
        <v>87</v>
      </c>
      <c r="AY295" s="13" t="s">
        <v>188</v>
      </c>
      <c r="BE295" s="146">
        <f t="shared" si="74"/>
        <v>0</v>
      </c>
      <c r="BF295" s="146">
        <f t="shared" si="75"/>
        <v>0</v>
      </c>
      <c r="BG295" s="146">
        <f t="shared" si="76"/>
        <v>0</v>
      </c>
      <c r="BH295" s="146">
        <f t="shared" si="77"/>
        <v>0</v>
      </c>
      <c r="BI295" s="146">
        <f t="shared" si="78"/>
        <v>0</v>
      </c>
      <c r="BJ295" s="13" t="s">
        <v>85</v>
      </c>
      <c r="BK295" s="146">
        <f t="shared" si="79"/>
        <v>0</v>
      </c>
      <c r="BL295" s="13" t="s">
        <v>251</v>
      </c>
      <c r="BM295" s="145" t="s">
        <v>1053</v>
      </c>
    </row>
    <row r="296" spans="2:65" s="1" customFormat="1" ht="24.2" customHeight="1">
      <c r="B296" s="28"/>
      <c r="C296" s="153" t="s">
        <v>1054</v>
      </c>
      <c r="D296" s="153" t="s">
        <v>433</v>
      </c>
      <c r="E296" s="154" t="s">
        <v>1055</v>
      </c>
      <c r="F296" s="155" t="s">
        <v>1056</v>
      </c>
      <c r="G296" s="156" t="s">
        <v>205</v>
      </c>
      <c r="H296" s="157">
        <v>679.35599999999999</v>
      </c>
      <c r="I296" s="158"/>
      <c r="J296" s="159">
        <f t="shared" si="70"/>
        <v>0</v>
      </c>
      <c r="K296" s="160"/>
      <c r="L296" s="161"/>
      <c r="M296" s="162" t="s">
        <v>1</v>
      </c>
      <c r="N296" s="163" t="s">
        <v>42</v>
      </c>
      <c r="P296" s="143">
        <f t="shared" si="71"/>
        <v>0</v>
      </c>
      <c r="Q296" s="143">
        <v>6.0999999999999997E-4</v>
      </c>
      <c r="R296" s="143">
        <f t="shared" si="72"/>
        <v>0.41440716</v>
      </c>
      <c r="S296" s="143">
        <v>0</v>
      </c>
      <c r="T296" s="144">
        <f t="shared" si="73"/>
        <v>0</v>
      </c>
      <c r="AR296" s="145" t="s">
        <v>318</v>
      </c>
      <c r="AT296" s="145" t="s">
        <v>433</v>
      </c>
      <c r="AU296" s="145" t="s">
        <v>87</v>
      </c>
      <c r="AY296" s="13" t="s">
        <v>188</v>
      </c>
      <c r="BE296" s="146">
        <f t="shared" si="74"/>
        <v>0</v>
      </c>
      <c r="BF296" s="146">
        <f t="shared" si="75"/>
        <v>0</v>
      </c>
      <c r="BG296" s="146">
        <f t="shared" si="76"/>
        <v>0</v>
      </c>
      <c r="BH296" s="146">
        <f t="shared" si="77"/>
        <v>0</v>
      </c>
      <c r="BI296" s="146">
        <f t="shared" si="78"/>
        <v>0</v>
      </c>
      <c r="BJ296" s="13" t="s">
        <v>85</v>
      </c>
      <c r="BK296" s="146">
        <f t="shared" si="79"/>
        <v>0</v>
      </c>
      <c r="BL296" s="13" t="s">
        <v>251</v>
      </c>
      <c r="BM296" s="145" t="s">
        <v>1057</v>
      </c>
    </row>
    <row r="297" spans="2:65" s="1" customFormat="1" ht="24.2" customHeight="1">
      <c r="B297" s="28"/>
      <c r="C297" s="133" t="s">
        <v>1058</v>
      </c>
      <c r="D297" s="133" t="s">
        <v>190</v>
      </c>
      <c r="E297" s="134" t="s">
        <v>1059</v>
      </c>
      <c r="F297" s="135" t="s">
        <v>1060</v>
      </c>
      <c r="G297" s="136" t="s">
        <v>393</v>
      </c>
      <c r="H297" s="147"/>
      <c r="I297" s="138"/>
      <c r="J297" s="139">
        <f t="shared" si="70"/>
        <v>0</v>
      </c>
      <c r="K297" s="140"/>
      <c r="L297" s="28"/>
      <c r="M297" s="141" t="s">
        <v>1</v>
      </c>
      <c r="N297" s="142" t="s">
        <v>42</v>
      </c>
      <c r="P297" s="143">
        <f t="shared" si="71"/>
        <v>0</v>
      </c>
      <c r="Q297" s="143">
        <v>0</v>
      </c>
      <c r="R297" s="143">
        <f t="shared" si="72"/>
        <v>0</v>
      </c>
      <c r="S297" s="143">
        <v>0</v>
      </c>
      <c r="T297" s="144">
        <f t="shared" si="73"/>
        <v>0</v>
      </c>
      <c r="AR297" s="145" t="s">
        <v>251</v>
      </c>
      <c r="AT297" s="145" t="s">
        <v>190</v>
      </c>
      <c r="AU297" s="145" t="s">
        <v>87</v>
      </c>
      <c r="AY297" s="13" t="s">
        <v>188</v>
      </c>
      <c r="BE297" s="146">
        <f t="shared" si="74"/>
        <v>0</v>
      </c>
      <c r="BF297" s="146">
        <f t="shared" si="75"/>
        <v>0</v>
      </c>
      <c r="BG297" s="146">
        <f t="shared" si="76"/>
        <v>0</v>
      </c>
      <c r="BH297" s="146">
        <f t="shared" si="77"/>
        <v>0</v>
      </c>
      <c r="BI297" s="146">
        <f t="shared" si="78"/>
        <v>0</v>
      </c>
      <c r="BJ297" s="13" t="s">
        <v>85</v>
      </c>
      <c r="BK297" s="146">
        <f t="shared" si="79"/>
        <v>0</v>
      </c>
      <c r="BL297" s="13" t="s">
        <v>251</v>
      </c>
      <c r="BM297" s="145" t="s">
        <v>1061</v>
      </c>
    </row>
    <row r="298" spans="2:65" s="11" customFormat="1" ht="22.7" customHeight="1">
      <c r="B298" s="121"/>
      <c r="D298" s="122" t="s">
        <v>76</v>
      </c>
      <c r="E298" s="131" t="s">
        <v>1062</v>
      </c>
      <c r="F298" s="131" t="s">
        <v>1063</v>
      </c>
      <c r="I298" s="124"/>
      <c r="J298" s="132">
        <f>BK298</f>
        <v>0</v>
      </c>
      <c r="L298" s="121"/>
      <c r="M298" s="126"/>
      <c r="P298" s="127">
        <f>SUM(P299:P306)</f>
        <v>0</v>
      </c>
      <c r="R298" s="127">
        <f>SUM(R299:R306)</f>
        <v>14.564076880000002</v>
      </c>
      <c r="T298" s="128">
        <f>SUM(T299:T306)</f>
        <v>0</v>
      </c>
      <c r="AR298" s="122" t="s">
        <v>87</v>
      </c>
      <c r="AT298" s="129" t="s">
        <v>76</v>
      </c>
      <c r="AU298" s="129" t="s">
        <v>85</v>
      </c>
      <c r="AY298" s="122" t="s">
        <v>188</v>
      </c>
      <c r="BK298" s="130">
        <f>SUM(BK299:BK306)</f>
        <v>0</v>
      </c>
    </row>
    <row r="299" spans="2:65" s="1" customFormat="1" ht="24.2" customHeight="1">
      <c r="B299" s="28"/>
      <c r="C299" s="133" t="s">
        <v>1064</v>
      </c>
      <c r="D299" s="133" t="s">
        <v>190</v>
      </c>
      <c r="E299" s="134" t="s">
        <v>1065</v>
      </c>
      <c r="F299" s="135" t="s">
        <v>1066</v>
      </c>
      <c r="G299" s="136" t="s">
        <v>205</v>
      </c>
      <c r="H299" s="137">
        <v>487.9</v>
      </c>
      <c r="I299" s="138"/>
      <c r="J299" s="139">
        <f t="shared" ref="J299:J306" si="80">ROUND(I299*H299,2)</f>
        <v>0</v>
      </c>
      <c r="K299" s="140"/>
      <c r="L299" s="28"/>
      <c r="M299" s="141" t="s">
        <v>1</v>
      </c>
      <c r="N299" s="142" t="s">
        <v>42</v>
      </c>
      <c r="P299" s="143">
        <f t="shared" ref="P299:P306" si="81">O299*H299</f>
        <v>0</v>
      </c>
      <c r="Q299" s="143">
        <v>0</v>
      </c>
      <c r="R299" s="143">
        <f t="shared" ref="R299:R306" si="82">Q299*H299</f>
        <v>0</v>
      </c>
      <c r="S299" s="143">
        <v>0</v>
      </c>
      <c r="T299" s="144">
        <f t="shared" ref="T299:T306" si="83">S299*H299</f>
        <v>0</v>
      </c>
      <c r="AR299" s="145" t="s">
        <v>251</v>
      </c>
      <c r="AT299" s="145" t="s">
        <v>190</v>
      </c>
      <c r="AU299" s="145" t="s">
        <v>87</v>
      </c>
      <c r="AY299" s="13" t="s">
        <v>188</v>
      </c>
      <c r="BE299" s="146">
        <f t="shared" ref="BE299:BE306" si="84">IF(N299="základní",J299,0)</f>
        <v>0</v>
      </c>
      <c r="BF299" s="146">
        <f t="shared" ref="BF299:BF306" si="85">IF(N299="snížená",J299,0)</f>
        <v>0</v>
      </c>
      <c r="BG299" s="146">
        <f t="shared" ref="BG299:BG306" si="86">IF(N299="zákl. přenesená",J299,0)</f>
        <v>0</v>
      </c>
      <c r="BH299" s="146">
        <f t="shared" ref="BH299:BH306" si="87">IF(N299="sníž. přenesená",J299,0)</f>
        <v>0</v>
      </c>
      <c r="BI299" s="146">
        <f t="shared" ref="BI299:BI306" si="88">IF(N299="nulová",J299,0)</f>
        <v>0</v>
      </c>
      <c r="BJ299" s="13" t="s">
        <v>85</v>
      </c>
      <c r="BK299" s="146">
        <f t="shared" ref="BK299:BK306" si="89">ROUND(I299*H299,2)</f>
        <v>0</v>
      </c>
      <c r="BL299" s="13" t="s">
        <v>251</v>
      </c>
      <c r="BM299" s="145" t="s">
        <v>1067</v>
      </c>
    </row>
    <row r="300" spans="2:65" s="1" customFormat="1" ht="16.5" customHeight="1">
      <c r="B300" s="28"/>
      <c r="C300" s="153" t="s">
        <v>1068</v>
      </c>
      <c r="D300" s="153" t="s">
        <v>433</v>
      </c>
      <c r="E300" s="154" t="s">
        <v>1069</v>
      </c>
      <c r="F300" s="155" t="s">
        <v>1070</v>
      </c>
      <c r="G300" s="156" t="s">
        <v>258</v>
      </c>
      <c r="H300" s="157">
        <v>21.077000000000002</v>
      </c>
      <c r="I300" s="158"/>
      <c r="J300" s="159">
        <f t="shared" si="80"/>
        <v>0</v>
      </c>
      <c r="K300" s="160"/>
      <c r="L300" s="161"/>
      <c r="M300" s="162" t="s">
        <v>1</v>
      </c>
      <c r="N300" s="163" t="s">
        <v>42</v>
      </c>
      <c r="P300" s="143">
        <f t="shared" si="81"/>
        <v>0</v>
      </c>
      <c r="Q300" s="143">
        <v>0.5</v>
      </c>
      <c r="R300" s="143">
        <f t="shared" si="82"/>
        <v>10.538500000000001</v>
      </c>
      <c r="S300" s="143">
        <v>0</v>
      </c>
      <c r="T300" s="144">
        <f t="shared" si="83"/>
        <v>0</v>
      </c>
      <c r="AR300" s="145" t="s">
        <v>318</v>
      </c>
      <c r="AT300" s="145" t="s">
        <v>433</v>
      </c>
      <c r="AU300" s="145" t="s">
        <v>87</v>
      </c>
      <c r="AY300" s="13" t="s">
        <v>188</v>
      </c>
      <c r="BE300" s="146">
        <f t="shared" si="84"/>
        <v>0</v>
      </c>
      <c r="BF300" s="146">
        <f t="shared" si="85"/>
        <v>0</v>
      </c>
      <c r="BG300" s="146">
        <f t="shared" si="86"/>
        <v>0</v>
      </c>
      <c r="BH300" s="146">
        <f t="shared" si="87"/>
        <v>0</v>
      </c>
      <c r="BI300" s="146">
        <f t="shared" si="88"/>
        <v>0</v>
      </c>
      <c r="BJ300" s="13" t="s">
        <v>85</v>
      </c>
      <c r="BK300" s="146">
        <f t="shared" si="89"/>
        <v>0</v>
      </c>
      <c r="BL300" s="13" t="s">
        <v>251</v>
      </c>
      <c r="BM300" s="145" t="s">
        <v>1071</v>
      </c>
    </row>
    <row r="301" spans="2:65" s="1" customFormat="1" ht="21.75" customHeight="1">
      <c r="B301" s="28"/>
      <c r="C301" s="133" t="s">
        <v>1072</v>
      </c>
      <c r="D301" s="133" t="s">
        <v>190</v>
      </c>
      <c r="E301" s="134" t="s">
        <v>1073</v>
      </c>
      <c r="F301" s="135" t="s">
        <v>1074</v>
      </c>
      <c r="G301" s="136" t="s">
        <v>205</v>
      </c>
      <c r="H301" s="137">
        <v>48.8</v>
      </c>
      <c r="I301" s="138"/>
      <c r="J301" s="139">
        <f t="shared" si="80"/>
        <v>0</v>
      </c>
      <c r="K301" s="140"/>
      <c r="L301" s="28"/>
      <c r="M301" s="141" t="s">
        <v>1</v>
      </c>
      <c r="N301" s="142" t="s">
        <v>42</v>
      </c>
      <c r="P301" s="143">
        <f t="shared" si="81"/>
        <v>0</v>
      </c>
      <c r="Q301" s="143">
        <v>8.0400000000000003E-3</v>
      </c>
      <c r="R301" s="143">
        <f t="shared" si="82"/>
        <v>0.39235199999999998</v>
      </c>
      <c r="S301" s="143">
        <v>0</v>
      </c>
      <c r="T301" s="144">
        <f t="shared" si="83"/>
        <v>0</v>
      </c>
      <c r="AR301" s="145" t="s">
        <v>251</v>
      </c>
      <c r="AT301" s="145" t="s">
        <v>190</v>
      </c>
      <c r="AU301" s="145" t="s">
        <v>87</v>
      </c>
      <c r="AY301" s="13" t="s">
        <v>188</v>
      </c>
      <c r="BE301" s="146">
        <f t="shared" si="84"/>
        <v>0</v>
      </c>
      <c r="BF301" s="146">
        <f t="shared" si="85"/>
        <v>0</v>
      </c>
      <c r="BG301" s="146">
        <f t="shared" si="86"/>
        <v>0</v>
      </c>
      <c r="BH301" s="146">
        <f t="shared" si="87"/>
        <v>0</v>
      </c>
      <c r="BI301" s="146">
        <f t="shared" si="88"/>
        <v>0</v>
      </c>
      <c r="BJ301" s="13" t="s">
        <v>85</v>
      </c>
      <c r="BK301" s="146">
        <f t="shared" si="89"/>
        <v>0</v>
      </c>
      <c r="BL301" s="13" t="s">
        <v>251</v>
      </c>
      <c r="BM301" s="145" t="s">
        <v>1075</v>
      </c>
    </row>
    <row r="302" spans="2:65" s="1" customFormat="1" ht="37.700000000000003" customHeight="1">
      <c r="B302" s="28"/>
      <c r="C302" s="133" t="s">
        <v>1076</v>
      </c>
      <c r="D302" s="133" t="s">
        <v>190</v>
      </c>
      <c r="E302" s="134" t="s">
        <v>1077</v>
      </c>
      <c r="F302" s="135" t="s">
        <v>1078</v>
      </c>
      <c r="G302" s="136" t="s">
        <v>218</v>
      </c>
      <c r="H302" s="137">
        <v>453.7</v>
      </c>
      <c r="I302" s="138"/>
      <c r="J302" s="139">
        <f t="shared" si="80"/>
        <v>0</v>
      </c>
      <c r="K302" s="140"/>
      <c r="L302" s="28"/>
      <c r="M302" s="141" t="s">
        <v>1</v>
      </c>
      <c r="N302" s="142" t="s">
        <v>42</v>
      </c>
      <c r="P302" s="143">
        <f t="shared" si="81"/>
        <v>0</v>
      </c>
      <c r="Q302" s="143">
        <v>0</v>
      </c>
      <c r="R302" s="143">
        <f t="shared" si="82"/>
        <v>0</v>
      </c>
      <c r="S302" s="143">
        <v>0</v>
      </c>
      <c r="T302" s="144">
        <f t="shared" si="83"/>
        <v>0</v>
      </c>
      <c r="AR302" s="145" t="s">
        <v>251</v>
      </c>
      <c r="AT302" s="145" t="s">
        <v>190</v>
      </c>
      <c r="AU302" s="145" t="s">
        <v>87</v>
      </c>
      <c r="AY302" s="13" t="s">
        <v>188</v>
      </c>
      <c r="BE302" s="146">
        <f t="shared" si="84"/>
        <v>0</v>
      </c>
      <c r="BF302" s="146">
        <f t="shared" si="85"/>
        <v>0</v>
      </c>
      <c r="BG302" s="146">
        <f t="shared" si="86"/>
        <v>0</v>
      </c>
      <c r="BH302" s="146">
        <f t="shared" si="87"/>
        <v>0</v>
      </c>
      <c r="BI302" s="146">
        <f t="shared" si="88"/>
        <v>0</v>
      </c>
      <c r="BJ302" s="13" t="s">
        <v>85</v>
      </c>
      <c r="BK302" s="146">
        <f t="shared" si="89"/>
        <v>0</v>
      </c>
      <c r="BL302" s="13" t="s">
        <v>251</v>
      </c>
      <c r="BM302" s="145" t="s">
        <v>1079</v>
      </c>
    </row>
    <row r="303" spans="2:65" s="1" customFormat="1" ht="21.75" customHeight="1">
      <c r="B303" s="28"/>
      <c r="C303" s="153" t="s">
        <v>1080</v>
      </c>
      <c r="D303" s="153" t="s">
        <v>433</v>
      </c>
      <c r="E303" s="154" t="s">
        <v>1081</v>
      </c>
      <c r="F303" s="155" t="s">
        <v>1082</v>
      </c>
      <c r="G303" s="156" t="s">
        <v>258</v>
      </c>
      <c r="H303" s="157">
        <v>6.2720000000000002</v>
      </c>
      <c r="I303" s="158"/>
      <c r="J303" s="159">
        <f t="shared" si="80"/>
        <v>0</v>
      </c>
      <c r="K303" s="160"/>
      <c r="L303" s="161"/>
      <c r="M303" s="162" t="s">
        <v>1</v>
      </c>
      <c r="N303" s="163" t="s">
        <v>42</v>
      </c>
      <c r="P303" s="143">
        <f t="shared" si="81"/>
        <v>0</v>
      </c>
      <c r="Q303" s="143">
        <v>0.55000000000000004</v>
      </c>
      <c r="R303" s="143">
        <f t="shared" si="82"/>
        <v>3.4496000000000002</v>
      </c>
      <c r="S303" s="143">
        <v>0</v>
      </c>
      <c r="T303" s="144">
        <f t="shared" si="83"/>
        <v>0</v>
      </c>
      <c r="AR303" s="145" t="s">
        <v>318</v>
      </c>
      <c r="AT303" s="145" t="s">
        <v>433</v>
      </c>
      <c r="AU303" s="145" t="s">
        <v>87</v>
      </c>
      <c r="AY303" s="13" t="s">
        <v>188</v>
      </c>
      <c r="BE303" s="146">
        <f t="shared" si="84"/>
        <v>0</v>
      </c>
      <c r="BF303" s="146">
        <f t="shared" si="85"/>
        <v>0</v>
      </c>
      <c r="BG303" s="146">
        <f t="shared" si="86"/>
        <v>0</v>
      </c>
      <c r="BH303" s="146">
        <f t="shared" si="87"/>
        <v>0</v>
      </c>
      <c r="BI303" s="146">
        <f t="shared" si="88"/>
        <v>0</v>
      </c>
      <c r="BJ303" s="13" t="s">
        <v>85</v>
      </c>
      <c r="BK303" s="146">
        <f t="shared" si="89"/>
        <v>0</v>
      </c>
      <c r="BL303" s="13" t="s">
        <v>251</v>
      </c>
      <c r="BM303" s="145" t="s">
        <v>1083</v>
      </c>
    </row>
    <row r="304" spans="2:65" s="1" customFormat="1" ht="24.2" customHeight="1">
      <c r="B304" s="28"/>
      <c r="C304" s="133" t="s">
        <v>1084</v>
      </c>
      <c r="D304" s="133" t="s">
        <v>190</v>
      </c>
      <c r="E304" s="134" t="s">
        <v>1085</v>
      </c>
      <c r="F304" s="135" t="s">
        <v>1086</v>
      </c>
      <c r="G304" s="136" t="s">
        <v>258</v>
      </c>
      <c r="H304" s="137">
        <v>5.8070000000000004</v>
      </c>
      <c r="I304" s="138"/>
      <c r="J304" s="139">
        <f t="shared" si="80"/>
        <v>0</v>
      </c>
      <c r="K304" s="140"/>
      <c r="L304" s="28"/>
      <c r="M304" s="141" t="s">
        <v>1</v>
      </c>
      <c r="N304" s="142" t="s">
        <v>42</v>
      </c>
      <c r="P304" s="143">
        <f t="shared" si="81"/>
        <v>0</v>
      </c>
      <c r="Q304" s="143">
        <v>2.248E-2</v>
      </c>
      <c r="R304" s="143">
        <f t="shared" si="82"/>
        <v>0.13054136</v>
      </c>
      <c r="S304" s="143">
        <v>0</v>
      </c>
      <c r="T304" s="144">
        <f t="shared" si="83"/>
        <v>0</v>
      </c>
      <c r="AR304" s="145" t="s">
        <v>251</v>
      </c>
      <c r="AT304" s="145" t="s">
        <v>190</v>
      </c>
      <c r="AU304" s="145" t="s">
        <v>87</v>
      </c>
      <c r="AY304" s="13" t="s">
        <v>188</v>
      </c>
      <c r="BE304" s="146">
        <f t="shared" si="84"/>
        <v>0</v>
      </c>
      <c r="BF304" s="146">
        <f t="shared" si="85"/>
        <v>0</v>
      </c>
      <c r="BG304" s="146">
        <f t="shared" si="86"/>
        <v>0</v>
      </c>
      <c r="BH304" s="146">
        <f t="shared" si="87"/>
        <v>0</v>
      </c>
      <c r="BI304" s="146">
        <f t="shared" si="88"/>
        <v>0</v>
      </c>
      <c r="BJ304" s="13" t="s">
        <v>85</v>
      </c>
      <c r="BK304" s="146">
        <f t="shared" si="89"/>
        <v>0</v>
      </c>
      <c r="BL304" s="13" t="s">
        <v>251</v>
      </c>
      <c r="BM304" s="145" t="s">
        <v>1087</v>
      </c>
    </row>
    <row r="305" spans="2:65" s="1" customFormat="1" ht="24.2" customHeight="1">
      <c r="B305" s="28"/>
      <c r="C305" s="133" t="s">
        <v>1088</v>
      </c>
      <c r="D305" s="133" t="s">
        <v>190</v>
      </c>
      <c r="E305" s="134" t="s">
        <v>1089</v>
      </c>
      <c r="F305" s="135" t="s">
        <v>1090</v>
      </c>
      <c r="G305" s="136" t="s">
        <v>258</v>
      </c>
      <c r="H305" s="137">
        <v>19.515999999999998</v>
      </c>
      <c r="I305" s="138"/>
      <c r="J305" s="139">
        <f t="shared" si="80"/>
        <v>0</v>
      </c>
      <c r="K305" s="140"/>
      <c r="L305" s="28"/>
      <c r="M305" s="141" t="s">
        <v>1</v>
      </c>
      <c r="N305" s="142" t="s">
        <v>42</v>
      </c>
      <c r="P305" s="143">
        <f t="shared" si="81"/>
        <v>0</v>
      </c>
      <c r="Q305" s="143">
        <v>2.7200000000000002E-3</v>
      </c>
      <c r="R305" s="143">
        <f t="shared" si="82"/>
        <v>5.3083520000000002E-2</v>
      </c>
      <c r="S305" s="143">
        <v>0</v>
      </c>
      <c r="T305" s="144">
        <f t="shared" si="83"/>
        <v>0</v>
      </c>
      <c r="AR305" s="145" t="s">
        <v>251</v>
      </c>
      <c r="AT305" s="145" t="s">
        <v>190</v>
      </c>
      <c r="AU305" s="145" t="s">
        <v>87</v>
      </c>
      <c r="AY305" s="13" t="s">
        <v>188</v>
      </c>
      <c r="BE305" s="146">
        <f t="shared" si="84"/>
        <v>0</v>
      </c>
      <c r="BF305" s="146">
        <f t="shared" si="85"/>
        <v>0</v>
      </c>
      <c r="BG305" s="146">
        <f t="shared" si="86"/>
        <v>0</v>
      </c>
      <c r="BH305" s="146">
        <f t="shared" si="87"/>
        <v>0</v>
      </c>
      <c r="BI305" s="146">
        <f t="shared" si="88"/>
        <v>0</v>
      </c>
      <c r="BJ305" s="13" t="s">
        <v>85</v>
      </c>
      <c r="BK305" s="146">
        <f t="shared" si="89"/>
        <v>0</v>
      </c>
      <c r="BL305" s="13" t="s">
        <v>251</v>
      </c>
      <c r="BM305" s="145" t="s">
        <v>1091</v>
      </c>
    </row>
    <row r="306" spans="2:65" s="1" customFormat="1" ht="24.2" customHeight="1">
      <c r="B306" s="28"/>
      <c r="C306" s="133" t="s">
        <v>1092</v>
      </c>
      <c r="D306" s="133" t="s">
        <v>190</v>
      </c>
      <c r="E306" s="134" t="s">
        <v>1093</v>
      </c>
      <c r="F306" s="135" t="s">
        <v>1094</v>
      </c>
      <c r="G306" s="136" t="s">
        <v>393</v>
      </c>
      <c r="H306" s="147"/>
      <c r="I306" s="138"/>
      <c r="J306" s="139">
        <f t="shared" si="80"/>
        <v>0</v>
      </c>
      <c r="K306" s="140"/>
      <c r="L306" s="28"/>
      <c r="M306" s="141" t="s">
        <v>1</v>
      </c>
      <c r="N306" s="142" t="s">
        <v>42</v>
      </c>
      <c r="P306" s="143">
        <f t="shared" si="81"/>
        <v>0</v>
      </c>
      <c r="Q306" s="143">
        <v>0</v>
      </c>
      <c r="R306" s="143">
        <f t="shared" si="82"/>
        <v>0</v>
      </c>
      <c r="S306" s="143">
        <v>0</v>
      </c>
      <c r="T306" s="144">
        <f t="shared" si="83"/>
        <v>0</v>
      </c>
      <c r="AR306" s="145" t="s">
        <v>251</v>
      </c>
      <c r="AT306" s="145" t="s">
        <v>190</v>
      </c>
      <c r="AU306" s="145" t="s">
        <v>87</v>
      </c>
      <c r="AY306" s="13" t="s">
        <v>188</v>
      </c>
      <c r="BE306" s="146">
        <f t="shared" si="84"/>
        <v>0</v>
      </c>
      <c r="BF306" s="146">
        <f t="shared" si="85"/>
        <v>0</v>
      </c>
      <c r="BG306" s="146">
        <f t="shared" si="86"/>
        <v>0</v>
      </c>
      <c r="BH306" s="146">
        <f t="shared" si="87"/>
        <v>0</v>
      </c>
      <c r="BI306" s="146">
        <f t="shared" si="88"/>
        <v>0</v>
      </c>
      <c r="BJ306" s="13" t="s">
        <v>85</v>
      </c>
      <c r="BK306" s="146">
        <f t="shared" si="89"/>
        <v>0</v>
      </c>
      <c r="BL306" s="13" t="s">
        <v>251</v>
      </c>
      <c r="BM306" s="145" t="s">
        <v>1095</v>
      </c>
    </row>
    <row r="307" spans="2:65" s="11" customFormat="1" ht="22.7" customHeight="1">
      <c r="B307" s="121"/>
      <c r="D307" s="122" t="s">
        <v>76</v>
      </c>
      <c r="E307" s="131" t="s">
        <v>1096</v>
      </c>
      <c r="F307" s="131" t="s">
        <v>1097</v>
      </c>
      <c r="I307" s="124"/>
      <c r="J307" s="132">
        <f>BK307</f>
        <v>0</v>
      </c>
      <c r="L307" s="121"/>
      <c r="M307" s="126"/>
      <c r="P307" s="127">
        <f>SUM(P308:P314)</f>
        <v>0</v>
      </c>
      <c r="R307" s="127">
        <f>SUM(R308:R314)</f>
        <v>19.759465000000002</v>
      </c>
      <c r="T307" s="128">
        <f>SUM(T308:T314)</f>
        <v>0</v>
      </c>
      <c r="AR307" s="122" t="s">
        <v>87</v>
      </c>
      <c r="AT307" s="129" t="s">
        <v>76</v>
      </c>
      <c r="AU307" s="129" t="s">
        <v>85</v>
      </c>
      <c r="AY307" s="122" t="s">
        <v>188</v>
      </c>
      <c r="BK307" s="130">
        <f>SUM(BK308:BK314)</f>
        <v>0</v>
      </c>
    </row>
    <row r="308" spans="2:65" s="1" customFormat="1" ht="24.2" customHeight="1">
      <c r="B308" s="28"/>
      <c r="C308" s="133" t="s">
        <v>1098</v>
      </c>
      <c r="D308" s="133" t="s">
        <v>190</v>
      </c>
      <c r="E308" s="134" t="s">
        <v>1099</v>
      </c>
      <c r="F308" s="135" t="s">
        <v>1100</v>
      </c>
      <c r="G308" s="136" t="s">
        <v>205</v>
      </c>
      <c r="H308" s="137">
        <v>195</v>
      </c>
      <c r="I308" s="138"/>
      <c r="J308" s="139">
        <f t="shared" ref="J308:J314" si="90">ROUND(I308*H308,2)</f>
        <v>0</v>
      </c>
      <c r="K308" s="140"/>
      <c r="L308" s="28"/>
      <c r="M308" s="141" t="s">
        <v>1</v>
      </c>
      <c r="N308" s="142" t="s">
        <v>42</v>
      </c>
      <c r="P308" s="143">
        <f t="shared" ref="P308:P314" si="91">O308*H308</f>
        <v>0</v>
      </c>
      <c r="Q308" s="143">
        <v>1.2200000000000001E-2</v>
      </c>
      <c r="R308" s="143">
        <f t="shared" ref="R308:R314" si="92">Q308*H308</f>
        <v>2.379</v>
      </c>
      <c r="S308" s="143">
        <v>0</v>
      </c>
      <c r="T308" s="144">
        <f t="shared" ref="T308:T314" si="93">S308*H308</f>
        <v>0</v>
      </c>
      <c r="AR308" s="145" t="s">
        <v>251</v>
      </c>
      <c r="AT308" s="145" t="s">
        <v>190</v>
      </c>
      <c r="AU308" s="145" t="s">
        <v>87</v>
      </c>
      <c r="AY308" s="13" t="s">
        <v>188</v>
      </c>
      <c r="BE308" s="146">
        <f t="shared" ref="BE308:BE314" si="94">IF(N308="základní",J308,0)</f>
        <v>0</v>
      </c>
      <c r="BF308" s="146">
        <f t="shared" ref="BF308:BF314" si="95">IF(N308="snížená",J308,0)</f>
        <v>0</v>
      </c>
      <c r="BG308" s="146">
        <f t="shared" ref="BG308:BG314" si="96">IF(N308="zákl. přenesená",J308,0)</f>
        <v>0</v>
      </c>
      <c r="BH308" s="146">
        <f t="shared" ref="BH308:BH314" si="97">IF(N308="sníž. přenesená",J308,0)</f>
        <v>0</v>
      </c>
      <c r="BI308" s="146">
        <f t="shared" ref="BI308:BI314" si="98">IF(N308="nulová",J308,0)</f>
        <v>0</v>
      </c>
      <c r="BJ308" s="13" t="s">
        <v>85</v>
      </c>
      <c r="BK308" s="146">
        <f t="shared" ref="BK308:BK314" si="99">ROUND(I308*H308,2)</f>
        <v>0</v>
      </c>
      <c r="BL308" s="13" t="s">
        <v>251</v>
      </c>
      <c r="BM308" s="145" t="s">
        <v>1101</v>
      </c>
    </row>
    <row r="309" spans="2:65" s="1" customFormat="1" ht="16.5" customHeight="1">
      <c r="B309" s="28"/>
      <c r="C309" s="133" t="s">
        <v>1102</v>
      </c>
      <c r="D309" s="133" t="s">
        <v>190</v>
      </c>
      <c r="E309" s="134" t="s">
        <v>1103</v>
      </c>
      <c r="F309" s="135" t="s">
        <v>1104</v>
      </c>
      <c r="G309" s="136" t="s">
        <v>205</v>
      </c>
      <c r="H309" s="137">
        <v>539.20000000000005</v>
      </c>
      <c r="I309" s="138"/>
      <c r="J309" s="139">
        <f t="shared" si="90"/>
        <v>0</v>
      </c>
      <c r="K309" s="140"/>
      <c r="L309" s="28"/>
      <c r="M309" s="141" t="s">
        <v>1</v>
      </c>
      <c r="N309" s="142" t="s">
        <v>42</v>
      </c>
      <c r="P309" s="143">
        <f t="shared" si="91"/>
        <v>0</v>
      </c>
      <c r="Q309" s="143">
        <v>1E-4</v>
      </c>
      <c r="R309" s="143">
        <f t="shared" si="92"/>
        <v>5.392000000000001E-2</v>
      </c>
      <c r="S309" s="143">
        <v>0</v>
      </c>
      <c r="T309" s="144">
        <f t="shared" si="93"/>
        <v>0</v>
      </c>
      <c r="AR309" s="145" t="s">
        <v>251</v>
      </c>
      <c r="AT309" s="145" t="s">
        <v>190</v>
      </c>
      <c r="AU309" s="145" t="s">
        <v>87</v>
      </c>
      <c r="AY309" s="13" t="s">
        <v>188</v>
      </c>
      <c r="BE309" s="146">
        <f t="shared" si="94"/>
        <v>0</v>
      </c>
      <c r="BF309" s="146">
        <f t="shared" si="95"/>
        <v>0</v>
      </c>
      <c r="BG309" s="146">
        <f t="shared" si="96"/>
        <v>0</v>
      </c>
      <c r="BH309" s="146">
        <f t="shared" si="97"/>
        <v>0</v>
      </c>
      <c r="BI309" s="146">
        <f t="shared" si="98"/>
        <v>0</v>
      </c>
      <c r="BJ309" s="13" t="s">
        <v>85</v>
      </c>
      <c r="BK309" s="146">
        <f t="shared" si="99"/>
        <v>0</v>
      </c>
      <c r="BL309" s="13" t="s">
        <v>251</v>
      </c>
      <c r="BM309" s="145" t="s">
        <v>1105</v>
      </c>
    </row>
    <row r="310" spans="2:65" s="1" customFormat="1" ht="24.2" customHeight="1">
      <c r="B310" s="28"/>
      <c r="C310" s="133" t="s">
        <v>1106</v>
      </c>
      <c r="D310" s="133" t="s">
        <v>190</v>
      </c>
      <c r="E310" s="134" t="s">
        <v>1107</v>
      </c>
      <c r="F310" s="135" t="s">
        <v>1108</v>
      </c>
      <c r="G310" s="136" t="s">
        <v>205</v>
      </c>
      <c r="H310" s="137">
        <v>55.9</v>
      </c>
      <c r="I310" s="138"/>
      <c r="J310" s="139">
        <f t="shared" si="90"/>
        <v>0</v>
      </c>
      <c r="K310" s="140"/>
      <c r="L310" s="28"/>
      <c r="M310" s="141" t="s">
        <v>1</v>
      </c>
      <c r="N310" s="142" t="s">
        <v>42</v>
      </c>
      <c r="P310" s="143">
        <f t="shared" si="91"/>
        <v>0</v>
      </c>
      <c r="Q310" s="143">
        <v>1.627E-2</v>
      </c>
      <c r="R310" s="143">
        <f t="shared" si="92"/>
        <v>0.909493</v>
      </c>
      <c r="S310" s="143">
        <v>0</v>
      </c>
      <c r="T310" s="144">
        <f t="shared" si="93"/>
        <v>0</v>
      </c>
      <c r="AR310" s="145" t="s">
        <v>251</v>
      </c>
      <c r="AT310" s="145" t="s">
        <v>190</v>
      </c>
      <c r="AU310" s="145" t="s">
        <v>87</v>
      </c>
      <c r="AY310" s="13" t="s">
        <v>188</v>
      </c>
      <c r="BE310" s="146">
        <f t="shared" si="94"/>
        <v>0</v>
      </c>
      <c r="BF310" s="146">
        <f t="shared" si="95"/>
        <v>0</v>
      </c>
      <c r="BG310" s="146">
        <f t="shared" si="96"/>
        <v>0</v>
      </c>
      <c r="BH310" s="146">
        <f t="shared" si="97"/>
        <v>0</v>
      </c>
      <c r="BI310" s="146">
        <f t="shared" si="98"/>
        <v>0</v>
      </c>
      <c r="BJ310" s="13" t="s">
        <v>85</v>
      </c>
      <c r="BK310" s="146">
        <f t="shared" si="99"/>
        <v>0</v>
      </c>
      <c r="BL310" s="13" t="s">
        <v>251</v>
      </c>
      <c r="BM310" s="145" t="s">
        <v>1109</v>
      </c>
    </row>
    <row r="311" spans="2:65" s="1" customFormat="1" ht="33" customHeight="1">
      <c r="B311" s="28"/>
      <c r="C311" s="133" t="s">
        <v>1110</v>
      </c>
      <c r="D311" s="133" t="s">
        <v>190</v>
      </c>
      <c r="E311" s="134" t="s">
        <v>1111</v>
      </c>
      <c r="F311" s="135" t="s">
        <v>1112</v>
      </c>
      <c r="G311" s="136" t="s">
        <v>205</v>
      </c>
      <c r="H311" s="137">
        <v>288.3</v>
      </c>
      <c r="I311" s="138"/>
      <c r="J311" s="139">
        <f t="shared" si="90"/>
        <v>0</v>
      </c>
      <c r="K311" s="140"/>
      <c r="L311" s="28"/>
      <c r="M311" s="141" t="s">
        <v>1</v>
      </c>
      <c r="N311" s="142" t="s">
        <v>42</v>
      </c>
      <c r="P311" s="143">
        <f t="shared" si="91"/>
        <v>0</v>
      </c>
      <c r="Q311" s="143">
        <v>3.2039999999999999E-2</v>
      </c>
      <c r="R311" s="143">
        <f t="shared" si="92"/>
        <v>9.2371320000000008</v>
      </c>
      <c r="S311" s="143">
        <v>0</v>
      </c>
      <c r="T311" s="144">
        <f t="shared" si="93"/>
        <v>0</v>
      </c>
      <c r="AR311" s="145" t="s">
        <v>251</v>
      </c>
      <c r="AT311" s="145" t="s">
        <v>190</v>
      </c>
      <c r="AU311" s="145" t="s">
        <v>87</v>
      </c>
      <c r="AY311" s="13" t="s">
        <v>188</v>
      </c>
      <c r="BE311" s="146">
        <f t="shared" si="94"/>
        <v>0</v>
      </c>
      <c r="BF311" s="146">
        <f t="shared" si="95"/>
        <v>0</v>
      </c>
      <c r="BG311" s="146">
        <f t="shared" si="96"/>
        <v>0</v>
      </c>
      <c r="BH311" s="146">
        <f t="shared" si="97"/>
        <v>0</v>
      </c>
      <c r="BI311" s="146">
        <f t="shared" si="98"/>
        <v>0</v>
      </c>
      <c r="BJ311" s="13" t="s">
        <v>85</v>
      </c>
      <c r="BK311" s="146">
        <f t="shared" si="99"/>
        <v>0</v>
      </c>
      <c r="BL311" s="13" t="s">
        <v>251</v>
      </c>
      <c r="BM311" s="145" t="s">
        <v>1113</v>
      </c>
    </row>
    <row r="312" spans="2:65" s="1" customFormat="1" ht="24.2" customHeight="1">
      <c r="B312" s="28"/>
      <c r="C312" s="133" t="s">
        <v>1114</v>
      </c>
      <c r="D312" s="133" t="s">
        <v>190</v>
      </c>
      <c r="E312" s="134" t="s">
        <v>1115</v>
      </c>
      <c r="F312" s="135" t="s">
        <v>1116</v>
      </c>
      <c r="G312" s="136" t="s">
        <v>218</v>
      </c>
      <c r="H312" s="137">
        <v>167.88</v>
      </c>
      <c r="I312" s="138"/>
      <c r="J312" s="139">
        <f t="shared" si="90"/>
        <v>0</v>
      </c>
      <c r="K312" s="140"/>
      <c r="L312" s="28"/>
      <c r="M312" s="141" t="s">
        <v>1</v>
      </c>
      <c r="N312" s="142" t="s">
        <v>42</v>
      </c>
      <c r="P312" s="143">
        <f t="shared" si="91"/>
        <v>0</v>
      </c>
      <c r="Q312" s="143">
        <v>0</v>
      </c>
      <c r="R312" s="143">
        <f t="shared" si="92"/>
        <v>0</v>
      </c>
      <c r="S312" s="143">
        <v>0</v>
      </c>
      <c r="T312" s="144">
        <f t="shared" si="93"/>
        <v>0</v>
      </c>
      <c r="AR312" s="145" t="s">
        <v>251</v>
      </c>
      <c r="AT312" s="145" t="s">
        <v>190</v>
      </c>
      <c r="AU312" s="145" t="s">
        <v>87</v>
      </c>
      <c r="AY312" s="13" t="s">
        <v>188</v>
      </c>
      <c r="BE312" s="146">
        <f t="shared" si="94"/>
        <v>0</v>
      </c>
      <c r="BF312" s="146">
        <f t="shared" si="95"/>
        <v>0</v>
      </c>
      <c r="BG312" s="146">
        <f t="shared" si="96"/>
        <v>0</v>
      </c>
      <c r="BH312" s="146">
        <f t="shared" si="97"/>
        <v>0</v>
      </c>
      <c r="BI312" s="146">
        <f t="shared" si="98"/>
        <v>0</v>
      </c>
      <c r="BJ312" s="13" t="s">
        <v>85</v>
      </c>
      <c r="BK312" s="146">
        <f t="shared" si="99"/>
        <v>0</v>
      </c>
      <c r="BL312" s="13" t="s">
        <v>251</v>
      </c>
      <c r="BM312" s="145" t="s">
        <v>1117</v>
      </c>
    </row>
    <row r="313" spans="2:65" s="1" customFormat="1" ht="21.75" customHeight="1">
      <c r="B313" s="28"/>
      <c r="C313" s="153" t="s">
        <v>1118</v>
      </c>
      <c r="D313" s="153" t="s">
        <v>433</v>
      </c>
      <c r="E313" s="154" t="s">
        <v>1119</v>
      </c>
      <c r="F313" s="155" t="s">
        <v>1120</v>
      </c>
      <c r="G313" s="156" t="s">
        <v>258</v>
      </c>
      <c r="H313" s="157">
        <v>16.318000000000001</v>
      </c>
      <c r="I313" s="158"/>
      <c r="J313" s="159">
        <f t="shared" si="90"/>
        <v>0</v>
      </c>
      <c r="K313" s="160"/>
      <c r="L313" s="161"/>
      <c r="M313" s="162" t="s">
        <v>1</v>
      </c>
      <c r="N313" s="163" t="s">
        <v>42</v>
      </c>
      <c r="P313" s="143">
        <f t="shared" si="91"/>
        <v>0</v>
      </c>
      <c r="Q313" s="143">
        <v>0.44</v>
      </c>
      <c r="R313" s="143">
        <f t="shared" si="92"/>
        <v>7.179920000000001</v>
      </c>
      <c r="S313" s="143">
        <v>0</v>
      </c>
      <c r="T313" s="144">
        <f t="shared" si="93"/>
        <v>0</v>
      </c>
      <c r="AR313" s="145" t="s">
        <v>318</v>
      </c>
      <c r="AT313" s="145" t="s">
        <v>433</v>
      </c>
      <c r="AU313" s="145" t="s">
        <v>87</v>
      </c>
      <c r="AY313" s="13" t="s">
        <v>188</v>
      </c>
      <c r="BE313" s="146">
        <f t="shared" si="94"/>
        <v>0</v>
      </c>
      <c r="BF313" s="146">
        <f t="shared" si="95"/>
        <v>0</v>
      </c>
      <c r="BG313" s="146">
        <f t="shared" si="96"/>
        <v>0</v>
      </c>
      <c r="BH313" s="146">
        <f t="shared" si="97"/>
        <v>0</v>
      </c>
      <c r="BI313" s="146">
        <f t="shared" si="98"/>
        <v>0</v>
      </c>
      <c r="BJ313" s="13" t="s">
        <v>85</v>
      </c>
      <c r="BK313" s="146">
        <f t="shared" si="99"/>
        <v>0</v>
      </c>
      <c r="BL313" s="13" t="s">
        <v>251</v>
      </c>
      <c r="BM313" s="145" t="s">
        <v>1121</v>
      </c>
    </row>
    <row r="314" spans="2:65" s="1" customFormat="1" ht="33" customHeight="1">
      <c r="B314" s="28"/>
      <c r="C314" s="133" t="s">
        <v>1122</v>
      </c>
      <c r="D314" s="133" t="s">
        <v>190</v>
      </c>
      <c r="E314" s="134" t="s">
        <v>1123</v>
      </c>
      <c r="F314" s="135" t="s">
        <v>1124</v>
      </c>
      <c r="G314" s="136" t="s">
        <v>393</v>
      </c>
      <c r="H314" s="147"/>
      <c r="I314" s="138"/>
      <c r="J314" s="139">
        <f t="shared" si="90"/>
        <v>0</v>
      </c>
      <c r="K314" s="140"/>
      <c r="L314" s="28"/>
      <c r="M314" s="141" t="s">
        <v>1</v>
      </c>
      <c r="N314" s="142" t="s">
        <v>42</v>
      </c>
      <c r="P314" s="143">
        <f t="shared" si="91"/>
        <v>0</v>
      </c>
      <c r="Q314" s="143">
        <v>0</v>
      </c>
      <c r="R314" s="143">
        <f t="shared" si="92"/>
        <v>0</v>
      </c>
      <c r="S314" s="143">
        <v>0</v>
      </c>
      <c r="T314" s="144">
        <f t="shared" si="93"/>
        <v>0</v>
      </c>
      <c r="AR314" s="145" t="s">
        <v>251</v>
      </c>
      <c r="AT314" s="145" t="s">
        <v>190</v>
      </c>
      <c r="AU314" s="145" t="s">
        <v>87</v>
      </c>
      <c r="AY314" s="13" t="s">
        <v>188</v>
      </c>
      <c r="BE314" s="146">
        <f t="shared" si="94"/>
        <v>0</v>
      </c>
      <c r="BF314" s="146">
        <f t="shared" si="95"/>
        <v>0</v>
      </c>
      <c r="BG314" s="146">
        <f t="shared" si="96"/>
        <v>0</v>
      </c>
      <c r="BH314" s="146">
        <f t="shared" si="97"/>
        <v>0</v>
      </c>
      <c r="BI314" s="146">
        <f t="shared" si="98"/>
        <v>0</v>
      </c>
      <c r="BJ314" s="13" t="s">
        <v>85</v>
      </c>
      <c r="BK314" s="146">
        <f t="shared" si="99"/>
        <v>0</v>
      </c>
      <c r="BL314" s="13" t="s">
        <v>251</v>
      </c>
      <c r="BM314" s="145" t="s">
        <v>1125</v>
      </c>
    </row>
    <row r="315" spans="2:65" s="11" customFormat="1" ht="22.7" customHeight="1">
      <c r="B315" s="121"/>
      <c r="D315" s="122" t="s">
        <v>76</v>
      </c>
      <c r="E315" s="131" t="s">
        <v>1126</v>
      </c>
      <c r="F315" s="131" t="s">
        <v>1127</v>
      </c>
      <c r="I315" s="124"/>
      <c r="J315" s="132">
        <f>BK315</f>
        <v>0</v>
      </c>
      <c r="L315" s="121"/>
      <c r="M315" s="126"/>
      <c r="P315" s="127">
        <f>SUM(P316:P317)</f>
        <v>0</v>
      </c>
      <c r="R315" s="127">
        <f>SUM(R316:R317)</f>
        <v>3.3957839999999999</v>
      </c>
      <c r="T315" s="128">
        <f>SUM(T316:T317)</f>
        <v>0</v>
      </c>
      <c r="AR315" s="122" t="s">
        <v>87</v>
      </c>
      <c r="AT315" s="129" t="s">
        <v>76</v>
      </c>
      <c r="AU315" s="129" t="s">
        <v>85</v>
      </c>
      <c r="AY315" s="122" t="s">
        <v>188</v>
      </c>
      <c r="BK315" s="130">
        <f>SUM(BK316:BK317)</f>
        <v>0</v>
      </c>
    </row>
    <row r="316" spans="2:65" s="1" customFormat="1" ht="33" customHeight="1">
      <c r="B316" s="28"/>
      <c r="C316" s="133" t="s">
        <v>1128</v>
      </c>
      <c r="D316" s="133" t="s">
        <v>190</v>
      </c>
      <c r="E316" s="134" t="s">
        <v>1129</v>
      </c>
      <c r="F316" s="135" t="s">
        <v>1130</v>
      </c>
      <c r="G316" s="136" t="s">
        <v>205</v>
      </c>
      <c r="H316" s="137">
        <v>487.9</v>
      </c>
      <c r="I316" s="138"/>
      <c r="J316" s="139">
        <f>ROUND(I316*H316,2)</f>
        <v>0</v>
      </c>
      <c r="K316" s="140"/>
      <c r="L316" s="28"/>
      <c r="M316" s="141" t="s">
        <v>1</v>
      </c>
      <c r="N316" s="142" t="s">
        <v>42</v>
      </c>
      <c r="P316" s="143">
        <f>O316*H316</f>
        <v>0</v>
      </c>
      <c r="Q316" s="143">
        <v>6.96E-3</v>
      </c>
      <c r="R316" s="143">
        <f>Q316*H316</f>
        <v>3.3957839999999999</v>
      </c>
      <c r="S316" s="143">
        <v>0</v>
      </c>
      <c r="T316" s="144">
        <f>S316*H316</f>
        <v>0</v>
      </c>
      <c r="AR316" s="145" t="s">
        <v>251</v>
      </c>
      <c r="AT316" s="145" t="s">
        <v>190</v>
      </c>
      <c r="AU316" s="145" t="s">
        <v>87</v>
      </c>
      <c r="AY316" s="13" t="s">
        <v>188</v>
      </c>
      <c r="BE316" s="146">
        <f>IF(N316="základní",J316,0)</f>
        <v>0</v>
      </c>
      <c r="BF316" s="146">
        <f>IF(N316="snížená",J316,0)</f>
        <v>0</v>
      </c>
      <c r="BG316" s="146">
        <f>IF(N316="zákl. přenesená",J316,0)</f>
        <v>0</v>
      </c>
      <c r="BH316" s="146">
        <f>IF(N316="sníž. přenesená",J316,0)</f>
        <v>0</v>
      </c>
      <c r="BI316" s="146">
        <f>IF(N316="nulová",J316,0)</f>
        <v>0</v>
      </c>
      <c r="BJ316" s="13" t="s">
        <v>85</v>
      </c>
      <c r="BK316" s="146">
        <f>ROUND(I316*H316,2)</f>
        <v>0</v>
      </c>
      <c r="BL316" s="13" t="s">
        <v>251</v>
      </c>
      <c r="BM316" s="145" t="s">
        <v>1131</v>
      </c>
    </row>
    <row r="317" spans="2:65" s="1" customFormat="1" ht="24.2" customHeight="1">
      <c r="B317" s="28"/>
      <c r="C317" s="133" t="s">
        <v>1132</v>
      </c>
      <c r="D317" s="133" t="s">
        <v>190</v>
      </c>
      <c r="E317" s="134" t="s">
        <v>1133</v>
      </c>
      <c r="F317" s="135" t="s">
        <v>1134</v>
      </c>
      <c r="G317" s="136" t="s">
        <v>393</v>
      </c>
      <c r="H317" s="147"/>
      <c r="I317" s="138"/>
      <c r="J317" s="139">
        <f>ROUND(I317*H317,2)</f>
        <v>0</v>
      </c>
      <c r="K317" s="140"/>
      <c r="L317" s="28"/>
      <c r="M317" s="141" t="s">
        <v>1</v>
      </c>
      <c r="N317" s="142" t="s">
        <v>42</v>
      </c>
      <c r="P317" s="143">
        <f>O317*H317</f>
        <v>0</v>
      </c>
      <c r="Q317" s="143">
        <v>0</v>
      </c>
      <c r="R317" s="143">
        <f>Q317*H317</f>
        <v>0</v>
      </c>
      <c r="S317" s="143">
        <v>0</v>
      </c>
      <c r="T317" s="144">
        <f>S317*H317</f>
        <v>0</v>
      </c>
      <c r="AR317" s="145" t="s">
        <v>251</v>
      </c>
      <c r="AT317" s="145" t="s">
        <v>190</v>
      </c>
      <c r="AU317" s="145" t="s">
        <v>87</v>
      </c>
      <c r="AY317" s="13" t="s">
        <v>188</v>
      </c>
      <c r="BE317" s="146">
        <f>IF(N317="základní",J317,0)</f>
        <v>0</v>
      </c>
      <c r="BF317" s="146">
        <f>IF(N317="snížená",J317,0)</f>
        <v>0</v>
      </c>
      <c r="BG317" s="146">
        <f>IF(N317="zákl. přenesená",J317,0)</f>
        <v>0</v>
      </c>
      <c r="BH317" s="146">
        <f>IF(N317="sníž. přenesená",J317,0)</f>
        <v>0</v>
      </c>
      <c r="BI317" s="146">
        <f>IF(N317="nulová",J317,0)</f>
        <v>0</v>
      </c>
      <c r="BJ317" s="13" t="s">
        <v>85</v>
      </c>
      <c r="BK317" s="146">
        <f>ROUND(I317*H317,2)</f>
        <v>0</v>
      </c>
      <c r="BL317" s="13" t="s">
        <v>251</v>
      </c>
      <c r="BM317" s="145" t="s">
        <v>1135</v>
      </c>
    </row>
    <row r="318" spans="2:65" s="11" customFormat="1" ht="22.7" customHeight="1">
      <c r="B318" s="121"/>
      <c r="D318" s="122" t="s">
        <v>76</v>
      </c>
      <c r="E318" s="131" t="s">
        <v>1136</v>
      </c>
      <c r="F318" s="131" t="s">
        <v>1137</v>
      </c>
      <c r="I318" s="124"/>
      <c r="J318" s="132">
        <f>BK318</f>
        <v>0</v>
      </c>
      <c r="L318" s="121"/>
      <c r="M318" s="126"/>
      <c r="P318" s="127">
        <f>SUM(P319:P347)</f>
        <v>0</v>
      </c>
      <c r="R318" s="127">
        <f>SUM(R319:R347)</f>
        <v>0</v>
      </c>
      <c r="T318" s="128">
        <f>SUM(T319:T347)</f>
        <v>0</v>
      </c>
      <c r="AR318" s="122" t="s">
        <v>87</v>
      </c>
      <c r="AT318" s="129" t="s">
        <v>76</v>
      </c>
      <c r="AU318" s="129" t="s">
        <v>85</v>
      </c>
      <c r="AY318" s="122" t="s">
        <v>188</v>
      </c>
      <c r="BK318" s="130">
        <f>SUM(BK319:BK347)</f>
        <v>0</v>
      </c>
    </row>
    <row r="319" spans="2:65" s="1" customFormat="1" ht="37.700000000000003" customHeight="1">
      <c r="B319" s="28"/>
      <c r="C319" s="133" t="s">
        <v>1138</v>
      </c>
      <c r="D319" s="133" t="s">
        <v>190</v>
      </c>
      <c r="E319" s="134" t="s">
        <v>1139</v>
      </c>
      <c r="F319" s="135" t="s">
        <v>1140</v>
      </c>
      <c r="G319" s="136" t="s">
        <v>205</v>
      </c>
      <c r="H319" s="137">
        <v>293.27</v>
      </c>
      <c r="I319" s="138"/>
      <c r="J319" s="139">
        <f t="shared" ref="J319:J347" si="100">ROUND(I319*H319,2)</f>
        <v>0</v>
      </c>
      <c r="K319" s="140"/>
      <c r="L319" s="28"/>
      <c r="M319" s="141" t="s">
        <v>1</v>
      </c>
      <c r="N319" s="142" t="s">
        <v>42</v>
      </c>
      <c r="P319" s="143">
        <f t="shared" ref="P319:P347" si="101">O319*H319</f>
        <v>0</v>
      </c>
      <c r="Q319" s="143">
        <v>0</v>
      </c>
      <c r="R319" s="143">
        <f t="shared" ref="R319:R347" si="102">Q319*H319</f>
        <v>0</v>
      </c>
      <c r="S319" s="143">
        <v>0</v>
      </c>
      <c r="T319" s="144">
        <f t="shared" ref="T319:T347" si="103">S319*H319</f>
        <v>0</v>
      </c>
      <c r="AR319" s="145" t="s">
        <v>251</v>
      </c>
      <c r="AT319" s="145" t="s">
        <v>190</v>
      </c>
      <c r="AU319" s="145" t="s">
        <v>87</v>
      </c>
      <c r="AY319" s="13" t="s">
        <v>188</v>
      </c>
      <c r="BE319" s="146">
        <f t="shared" ref="BE319:BE347" si="104">IF(N319="základní",J319,0)</f>
        <v>0</v>
      </c>
      <c r="BF319" s="146">
        <f t="shared" ref="BF319:BF347" si="105">IF(N319="snížená",J319,0)</f>
        <v>0</v>
      </c>
      <c r="BG319" s="146">
        <f t="shared" ref="BG319:BG347" si="106">IF(N319="zákl. přenesená",J319,0)</f>
        <v>0</v>
      </c>
      <c r="BH319" s="146">
        <f t="shared" ref="BH319:BH347" si="107">IF(N319="sníž. přenesená",J319,0)</f>
        <v>0</v>
      </c>
      <c r="BI319" s="146">
        <f t="shared" ref="BI319:BI347" si="108">IF(N319="nulová",J319,0)</f>
        <v>0</v>
      </c>
      <c r="BJ319" s="13" t="s">
        <v>85</v>
      </c>
      <c r="BK319" s="146">
        <f t="shared" ref="BK319:BK347" si="109">ROUND(I319*H319,2)</f>
        <v>0</v>
      </c>
      <c r="BL319" s="13" t="s">
        <v>251</v>
      </c>
      <c r="BM319" s="145" t="s">
        <v>1141</v>
      </c>
    </row>
    <row r="320" spans="2:65" s="1" customFormat="1" ht="24.2" customHeight="1">
      <c r="B320" s="28"/>
      <c r="C320" s="133" t="s">
        <v>1142</v>
      </c>
      <c r="D320" s="133" t="s">
        <v>190</v>
      </c>
      <c r="E320" s="134" t="s">
        <v>1143</v>
      </c>
      <c r="F320" s="135" t="s">
        <v>1144</v>
      </c>
      <c r="G320" s="136" t="s">
        <v>205</v>
      </c>
      <c r="H320" s="137">
        <v>154</v>
      </c>
      <c r="I320" s="138"/>
      <c r="J320" s="139">
        <f t="shared" si="100"/>
        <v>0</v>
      </c>
      <c r="K320" s="140"/>
      <c r="L320" s="28"/>
      <c r="M320" s="141" t="s">
        <v>1</v>
      </c>
      <c r="N320" s="142" t="s">
        <v>42</v>
      </c>
      <c r="P320" s="143">
        <f t="shared" si="101"/>
        <v>0</v>
      </c>
      <c r="Q320" s="143">
        <v>0</v>
      </c>
      <c r="R320" s="143">
        <f t="shared" si="102"/>
        <v>0</v>
      </c>
      <c r="S320" s="143">
        <v>0</v>
      </c>
      <c r="T320" s="144">
        <f t="shared" si="103"/>
        <v>0</v>
      </c>
      <c r="AR320" s="145" t="s">
        <v>251</v>
      </c>
      <c r="AT320" s="145" t="s">
        <v>190</v>
      </c>
      <c r="AU320" s="145" t="s">
        <v>87</v>
      </c>
      <c r="AY320" s="13" t="s">
        <v>188</v>
      </c>
      <c r="BE320" s="146">
        <f t="shared" si="104"/>
        <v>0</v>
      </c>
      <c r="BF320" s="146">
        <f t="shared" si="105"/>
        <v>0</v>
      </c>
      <c r="BG320" s="146">
        <f t="shared" si="106"/>
        <v>0</v>
      </c>
      <c r="BH320" s="146">
        <f t="shared" si="107"/>
        <v>0</v>
      </c>
      <c r="BI320" s="146">
        <f t="shared" si="108"/>
        <v>0</v>
      </c>
      <c r="BJ320" s="13" t="s">
        <v>85</v>
      </c>
      <c r="BK320" s="146">
        <f t="shared" si="109"/>
        <v>0</v>
      </c>
      <c r="BL320" s="13" t="s">
        <v>251</v>
      </c>
      <c r="BM320" s="145" t="s">
        <v>1145</v>
      </c>
    </row>
    <row r="321" spans="2:65" s="1" customFormat="1" ht="37.700000000000003" customHeight="1">
      <c r="B321" s="28"/>
      <c r="C321" s="133" t="s">
        <v>1146</v>
      </c>
      <c r="D321" s="133" t="s">
        <v>190</v>
      </c>
      <c r="E321" s="134" t="s">
        <v>1147</v>
      </c>
      <c r="F321" s="135" t="s">
        <v>1148</v>
      </c>
      <c r="G321" s="136" t="s">
        <v>500</v>
      </c>
      <c r="H321" s="137">
        <v>1</v>
      </c>
      <c r="I321" s="138"/>
      <c r="J321" s="139">
        <f t="shared" si="100"/>
        <v>0</v>
      </c>
      <c r="K321" s="140"/>
      <c r="L321" s="28"/>
      <c r="M321" s="141" t="s">
        <v>1</v>
      </c>
      <c r="N321" s="142" t="s">
        <v>42</v>
      </c>
      <c r="P321" s="143">
        <f t="shared" si="101"/>
        <v>0</v>
      </c>
      <c r="Q321" s="143">
        <v>0</v>
      </c>
      <c r="R321" s="143">
        <f t="shared" si="102"/>
        <v>0</v>
      </c>
      <c r="S321" s="143">
        <v>0</v>
      </c>
      <c r="T321" s="144">
        <f t="shared" si="103"/>
        <v>0</v>
      </c>
      <c r="AR321" s="145" t="s">
        <v>251</v>
      </c>
      <c r="AT321" s="145" t="s">
        <v>190</v>
      </c>
      <c r="AU321" s="145" t="s">
        <v>87</v>
      </c>
      <c r="AY321" s="13" t="s">
        <v>188</v>
      </c>
      <c r="BE321" s="146">
        <f t="shared" si="104"/>
        <v>0</v>
      </c>
      <c r="BF321" s="146">
        <f t="shared" si="105"/>
        <v>0</v>
      </c>
      <c r="BG321" s="146">
        <f t="shared" si="106"/>
        <v>0</v>
      </c>
      <c r="BH321" s="146">
        <f t="shared" si="107"/>
        <v>0</v>
      </c>
      <c r="BI321" s="146">
        <f t="shared" si="108"/>
        <v>0</v>
      </c>
      <c r="BJ321" s="13" t="s">
        <v>85</v>
      </c>
      <c r="BK321" s="146">
        <f t="shared" si="109"/>
        <v>0</v>
      </c>
      <c r="BL321" s="13" t="s">
        <v>251</v>
      </c>
      <c r="BM321" s="145" t="s">
        <v>1149</v>
      </c>
    </row>
    <row r="322" spans="2:65" s="1" customFormat="1" ht="33" customHeight="1">
      <c r="B322" s="28"/>
      <c r="C322" s="133" t="s">
        <v>1150</v>
      </c>
      <c r="D322" s="133" t="s">
        <v>190</v>
      </c>
      <c r="E322" s="134" t="s">
        <v>1151</v>
      </c>
      <c r="F322" s="135" t="s">
        <v>1152</v>
      </c>
      <c r="G322" s="136" t="s">
        <v>500</v>
      </c>
      <c r="H322" s="137">
        <v>2</v>
      </c>
      <c r="I322" s="138"/>
      <c r="J322" s="139">
        <f t="shared" si="100"/>
        <v>0</v>
      </c>
      <c r="K322" s="140"/>
      <c r="L322" s="28"/>
      <c r="M322" s="141" t="s">
        <v>1</v>
      </c>
      <c r="N322" s="142" t="s">
        <v>42</v>
      </c>
      <c r="P322" s="143">
        <f t="shared" si="101"/>
        <v>0</v>
      </c>
      <c r="Q322" s="143">
        <v>0</v>
      </c>
      <c r="R322" s="143">
        <f t="shared" si="102"/>
        <v>0</v>
      </c>
      <c r="S322" s="143">
        <v>0</v>
      </c>
      <c r="T322" s="144">
        <f t="shared" si="103"/>
        <v>0</v>
      </c>
      <c r="AR322" s="145" t="s">
        <v>251</v>
      </c>
      <c r="AT322" s="145" t="s">
        <v>190</v>
      </c>
      <c r="AU322" s="145" t="s">
        <v>87</v>
      </c>
      <c r="AY322" s="13" t="s">
        <v>188</v>
      </c>
      <c r="BE322" s="146">
        <f t="shared" si="104"/>
        <v>0</v>
      </c>
      <c r="BF322" s="146">
        <f t="shared" si="105"/>
        <v>0</v>
      </c>
      <c r="BG322" s="146">
        <f t="shared" si="106"/>
        <v>0</v>
      </c>
      <c r="BH322" s="146">
        <f t="shared" si="107"/>
        <v>0</v>
      </c>
      <c r="BI322" s="146">
        <f t="shared" si="108"/>
        <v>0</v>
      </c>
      <c r="BJ322" s="13" t="s">
        <v>85</v>
      </c>
      <c r="BK322" s="146">
        <f t="shared" si="109"/>
        <v>0</v>
      </c>
      <c r="BL322" s="13" t="s">
        <v>251</v>
      </c>
      <c r="BM322" s="145" t="s">
        <v>1153</v>
      </c>
    </row>
    <row r="323" spans="2:65" s="1" customFormat="1" ht="33" customHeight="1">
      <c r="B323" s="28"/>
      <c r="C323" s="133" t="s">
        <v>1154</v>
      </c>
      <c r="D323" s="133" t="s">
        <v>190</v>
      </c>
      <c r="E323" s="134" t="s">
        <v>1155</v>
      </c>
      <c r="F323" s="135" t="s">
        <v>1156</v>
      </c>
      <c r="G323" s="136" t="s">
        <v>500</v>
      </c>
      <c r="H323" s="137">
        <v>16</v>
      </c>
      <c r="I323" s="138"/>
      <c r="J323" s="139">
        <f t="shared" si="100"/>
        <v>0</v>
      </c>
      <c r="K323" s="140"/>
      <c r="L323" s="28"/>
      <c r="M323" s="141" t="s">
        <v>1</v>
      </c>
      <c r="N323" s="142" t="s">
        <v>42</v>
      </c>
      <c r="P323" s="143">
        <f t="shared" si="101"/>
        <v>0</v>
      </c>
      <c r="Q323" s="143">
        <v>0</v>
      </c>
      <c r="R323" s="143">
        <f t="shared" si="102"/>
        <v>0</v>
      </c>
      <c r="S323" s="143">
        <v>0</v>
      </c>
      <c r="T323" s="144">
        <f t="shared" si="103"/>
        <v>0</v>
      </c>
      <c r="AR323" s="145" t="s">
        <v>251</v>
      </c>
      <c r="AT323" s="145" t="s">
        <v>190</v>
      </c>
      <c r="AU323" s="145" t="s">
        <v>87</v>
      </c>
      <c r="AY323" s="13" t="s">
        <v>188</v>
      </c>
      <c r="BE323" s="146">
        <f t="shared" si="104"/>
        <v>0</v>
      </c>
      <c r="BF323" s="146">
        <f t="shared" si="105"/>
        <v>0</v>
      </c>
      <c r="BG323" s="146">
        <f t="shared" si="106"/>
        <v>0</v>
      </c>
      <c r="BH323" s="146">
        <f t="shared" si="107"/>
        <v>0</v>
      </c>
      <c r="BI323" s="146">
        <f t="shared" si="108"/>
        <v>0</v>
      </c>
      <c r="BJ323" s="13" t="s">
        <v>85</v>
      </c>
      <c r="BK323" s="146">
        <f t="shared" si="109"/>
        <v>0</v>
      </c>
      <c r="BL323" s="13" t="s">
        <v>251</v>
      </c>
      <c r="BM323" s="145" t="s">
        <v>1157</v>
      </c>
    </row>
    <row r="324" spans="2:65" s="1" customFormat="1" ht="37.700000000000003" customHeight="1">
      <c r="B324" s="28"/>
      <c r="C324" s="133" t="s">
        <v>1158</v>
      </c>
      <c r="D324" s="133" t="s">
        <v>190</v>
      </c>
      <c r="E324" s="134" t="s">
        <v>1159</v>
      </c>
      <c r="F324" s="135" t="s">
        <v>1160</v>
      </c>
      <c r="G324" s="136" t="s">
        <v>500</v>
      </c>
      <c r="H324" s="137">
        <v>1</v>
      </c>
      <c r="I324" s="138"/>
      <c r="J324" s="139">
        <f t="shared" si="100"/>
        <v>0</v>
      </c>
      <c r="K324" s="140"/>
      <c r="L324" s="28"/>
      <c r="M324" s="141" t="s">
        <v>1</v>
      </c>
      <c r="N324" s="142" t="s">
        <v>42</v>
      </c>
      <c r="P324" s="143">
        <f t="shared" si="101"/>
        <v>0</v>
      </c>
      <c r="Q324" s="143">
        <v>0</v>
      </c>
      <c r="R324" s="143">
        <f t="shared" si="102"/>
        <v>0</v>
      </c>
      <c r="S324" s="143">
        <v>0</v>
      </c>
      <c r="T324" s="144">
        <f t="shared" si="103"/>
        <v>0</v>
      </c>
      <c r="AR324" s="145" t="s">
        <v>251</v>
      </c>
      <c r="AT324" s="145" t="s">
        <v>190</v>
      </c>
      <c r="AU324" s="145" t="s">
        <v>87</v>
      </c>
      <c r="AY324" s="13" t="s">
        <v>188</v>
      </c>
      <c r="BE324" s="146">
        <f t="shared" si="104"/>
        <v>0</v>
      </c>
      <c r="BF324" s="146">
        <f t="shared" si="105"/>
        <v>0</v>
      </c>
      <c r="BG324" s="146">
        <f t="shared" si="106"/>
        <v>0</v>
      </c>
      <c r="BH324" s="146">
        <f t="shared" si="107"/>
        <v>0</v>
      </c>
      <c r="BI324" s="146">
        <f t="shared" si="108"/>
        <v>0</v>
      </c>
      <c r="BJ324" s="13" t="s">
        <v>85</v>
      </c>
      <c r="BK324" s="146">
        <f t="shared" si="109"/>
        <v>0</v>
      </c>
      <c r="BL324" s="13" t="s">
        <v>251</v>
      </c>
      <c r="BM324" s="145" t="s">
        <v>1161</v>
      </c>
    </row>
    <row r="325" spans="2:65" s="1" customFormat="1" ht="37.700000000000003" customHeight="1">
      <c r="B325" s="28"/>
      <c r="C325" s="133" t="s">
        <v>1162</v>
      </c>
      <c r="D325" s="133" t="s">
        <v>190</v>
      </c>
      <c r="E325" s="134" t="s">
        <v>1163</v>
      </c>
      <c r="F325" s="135" t="s">
        <v>1164</v>
      </c>
      <c r="G325" s="136" t="s">
        <v>500</v>
      </c>
      <c r="H325" s="137">
        <v>1</v>
      </c>
      <c r="I325" s="138"/>
      <c r="J325" s="139">
        <f t="shared" si="100"/>
        <v>0</v>
      </c>
      <c r="K325" s="140"/>
      <c r="L325" s="28"/>
      <c r="M325" s="141" t="s">
        <v>1</v>
      </c>
      <c r="N325" s="142" t="s">
        <v>42</v>
      </c>
      <c r="P325" s="143">
        <f t="shared" si="101"/>
        <v>0</v>
      </c>
      <c r="Q325" s="143">
        <v>0</v>
      </c>
      <c r="R325" s="143">
        <f t="shared" si="102"/>
        <v>0</v>
      </c>
      <c r="S325" s="143">
        <v>0</v>
      </c>
      <c r="T325" s="144">
        <f t="shared" si="103"/>
        <v>0</v>
      </c>
      <c r="AR325" s="145" t="s">
        <v>251</v>
      </c>
      <c r="AT325" s="145" t="s">
        <v>190</v>
      </c>
      <c r="AU325" s="145" t="s">
        <v>87</v>
      </c>
      <c r="AY325" s="13" t="s">
        <v>188</v>
      </c>
      <c r="BE325" s="146">
        <f t="shared" si="104"/>
        <v>0</v>
      </c>
      <c r="BF325" s="146">
        <f t="shared" si="105"/>
        <v>0</v>
      </c>
      <c r="BG325" s="146">
        <f t="shared" si="106"/>
        <v>0</v>
      </c>
      <c r="BH325" s="146">
        <f t="shared" si="107"/>
        <v>0</v>
      </c>
      <c r="BI325" s="146">
        <f t="shared" si="108"/>
        <v>0</v>
      </c>
      <c r="BJ325" s="13" t="s">
        <v>85</v>
      </c>
      <c r="BK325" s="146">
        <f t="shared" si="109"/>
        <v>0</v>
      </c>
      <c r="BL325" s="13" t="s">
        <v>251</v>
      </c>
      <c r="BM325" s="145" t="s">
        <v>1165</v>
      </c>
    </row>
    <row r="326" spans="2:65" s="1" customFormat="1" ht="37.700000000000003" customHeight="1">
      <c r="B326" s="28"/>
      <c r="C326" s="133" t="s">
        <v>1166</v>
      </c>
      <c r="D326" s="133" t="s">
        <v>190</v>
      </c>
      <c r="E326" s="134" t="s">
        <v>1167</v>
      </c>
      <c r="F326" s="135" t="s">
        <v>1168</v>
      </c>
      <c r="G326" s="136" t="s">
        <v>500</v>
      </c>
      <c r="H326" s="137">
        <v>3</v>
      </c>
      <c r="I326" s="138"/>
      <c r="J326" s="139">
        <f t="shared" si="100"/>
        <v>0</v>
      </c>
      <c r="K326" s="140"/>
      <c r="L326" s="28"/>
      <c r="M326" s="141" t="s">
        <v>1</v>
      </c>
      <c r="N326" s="142" t="s">
        <v>42</v>
      </c>
      <c r="P326" s="143">
        <f t="shared" si="101"/>
        <v>0</v>
      </c>
      <c r="Q326" s="143">
        <v>0</v>
      </c>
      <c r="R326" s="143">
        <f t="shared" si="102"/>
        <v>0</v>
      </c>
      <c r="S326" s="143">
        <v>0</v>
      </c>
      <c r="T326" s="144">
        <f t="shared" si="103"/>
        <v>0</v>
      </c>
      <c r="AR326" s="145" t="s">
        <v>251</v>
      </c>
      <c r="AT326" s="145" t="s">
        <v>190</v>
      </c>
      <c r="AU326" s="145" t="s">
        <v>87</v>
      </c>
      <c r="AY326" s="13" t="s">
        <v>188</v>
      </c>
      <c r="BE326" s="146">
        <f t="shared" si="104"/>
        <v>0</v>
      </c>
      <c r="BF326" s="146">
        <f t="shared" si="105"/>
        <v>0</v>
      </c>
      <c r="BG326" s="146">
        <f t="shared" si="106"/>
        <v>0</v>
      </c>
      <c r="BH326" s="146">
        <f t="shared" si="107"/>
        <v>0</v>
      </c>
      <c r="BI326" s="146">
        <f t="shared" si="108"/>
        <v>0</v>
      </c>
      <c r="BJ326" s="13" t="s">
        <v>85</v>
      </c>
      <c r="BK326" s="146">
        <f t="shared" si="109"/>
        <v>0</v>
      </c>
      <c r="BL326" s="13" t="s">
        <v>251</v>
      </c>
      <c r="BM326" s="145" t="s">
        <v>1169</v>
      </c>
    </row>
    <row r="327" spans="2:65" s="1" customFormat="1" ht="37.700000000000003" customHeight="1">
      <c r="B327" s="28"/>
      <c r="C327" s="133" t="s">
        <v>1170</v>
      </c>
      <c r="D327" s="133" t="s">
        <v>190</v>
      </c>
      <c r="E327" s="134" t="s">
        <v>1171</v>
      </c>
      <c r="F327" s="135" t="s">
        <v>1172</v>
      </c>
      <c r="G327" s="136" t="s">
        <v>500</v>
      </c>
      <c r="H327" s="137">
        <v>2</v>
      </c>
      <c r="I327" s="138"/>
      <c r="J327" s="139">
        <f t="shared" si="100"/>
        <v>0</v>
      </c>
      <c r="K327" s="140"/>
      <c r="L327" s="28"/>
      <c r="M327" s="141" t="s">
        <v>1</v>
      </c>
      <c r="N327" s="142" t="s">
        <v>42</v>
      </c>
      <c r="P327" s="143">
        <f t="shared" si="101"/>
        <v>0</v>
      </c>
      <c r="Q327" s="143">
        <v>0</v>
      </c>
      <c r="R327" s="143">
        <f t="shared" si="102"/>
        <v>0</v>
      </c>
      <c r="S327" s="143">
        <v>0</v>
      </c>
      <c r="T327" s="144">
        <f t="shared" si="103"/>
        <v>0</v>
      </c>
      <c r="AR327" s="145" t="s">
        <v>251</v>
      </c>
      <c r="AT327" s="145" t="s">
        <v>190</v>
      </c>
      <c r="AU327" s="145" t="s">
        <v>87</v>
      </c>
      <c r="AY327" s="13" t="s">
        <v>188</v>
      </c>
      <c r="BE327" s="146">
        <f t="shared" si="104"/>
        <v>0</v>
      </c>
      <c r="BF327" s="146">
        <f t="shared" si="105"/>
        <v>0</v>
      </c>
      <c r="BG327" s="146">
        <f t="shared" si="106"/>
        <v>0</v>
      </c>
      <c r="BH327" s="146">
        <f t="shared" si="107"/>
        <v>0</v>
      </c>
      <c r="BI327" s="146">
        <f t="shared" si="108"/>
        <v>0</v>
      </c>
      <c r="BJ327" s="13" t="s">
        <v>85</v>
      </c>
      <c r="BK327" s="146">
        <f t="shared" si="109"/>
        <v>0</v>
      </c>
      <c r="BL327" s="13" t="s">
        <v>251</v>
      </c>
      <c r="BM327" s="145" t="s">
        <v>1173</v>
      </c>
    </row>
    <row r="328" spans="2:65" s="1" customFormat="1" ht="37.700000000000003" customHeight="1">
      <c r="B328" s="28"/>
      <c r="C328" s="133" t="s">
        <v>1174</v>
      </c>
      <c r="D328" s="133" t="s">
        <v>190</v>
      </c>
      <c r="E328" s="134" t="s">
        <v>1175</v>
      </c>
      <c r="F328" s="135" t="s">
        <v>1176</v>
      </c>
      <c r="G328" s="136" t="s">
        <v>500</v>
      </c>
      <c r="H328" s="137">
        <v>2</v>
      </c>
      <c r="I328" s="138"/>
      <c r="J328" s="139">
        <f t="shared" si="100"/>
        <v>0</v>
      </c>
      <c r="K328" s="140"/>
      <c r="L328" s="28"/>
      <c r="M328" s="141" t="s">
        <v>1</v>
      </c>
      <c r="N328" s="142" t="s">
        <v>42</v>
      </c>
      <c r="P328" s="143">
        <f t="shared" si="101"/>
        <v>0</v>
      </c>
      <c r="Q328" s="143">
        <v>0</v>
      </c>
      <c r="R328" s="143">
        <f t="shared" si="102"/>
        <v>0</v>
      </c>
      <c r="S328" s="143">
        <v>0</v>
      </c>
      <c r="T328" s="144">
        <f t="shared" si="103"/>
        <v>0</v>
      </c>
      <c r="AR328" s="145" t="s">
        <v>251</v>
      </c>
      <c r="AT328" s="145" t="s">
        <v>190</v>
      </c>
      <c r="AU328" s="145" t="s">
        <v>87</v>
      </c>
      <c r="AY328" s="13" t="s">
        <v>188</v>
      </c>
      <c r="BE328" s="146">
        <f t="shared" si="104"/>
        <v>0</v>
      </c>
      <c r="BF328" s="146">
        <f t="shared" si="105"/>
        <v>0</v>
      </c>
      <c r="BG328" s="146">
        <f t="shared" si="106"/>
        <v>0</v>
      </c>
      <c r="BH328" s="146">
        <f t="shared" si="107"/>
        <v>0</v>
      </c>
      <c r="BI328" s="146">
        <f t="shared" si="108"/>
        <v>0</v>
      </c>
      <c r="BJ328" s="13" t="s">
        <v>85</v>
      </c>
      <c r="BK328" s="146">
        <f t="shared" si="109"/>
        <v>0</v>
      </c>
      <c r="BL328" s="13" t="s">
        <v>251</v>
      </c>
      <c r="BM328" s="145" t="s">
        <v>1177</v>
      </c>
    </row>
    <row r="329" spans="2:65" s="1" customFormat="1" ht="37.700000000000003" customHeight="1">
      <c r="B329" s="28"/>
      <c r="C329" s="133" t="s">
        <v>1178</v>
      </c>
      <c r="D329" s="133" t="s">
        <v>190</v>
      </c>
      <c r="E329" s="134" t="s">
        <v>1179</v>
      </c>
      <c r="F329" s="135" t="s">
        <v>1180</v>
      </c>
      <c r="G329" s="136" t="s">
        <v>500</v>
      </c>
      <c r="H329" s="137">
        <v>2</v>
      </c>
      <c r="I329" s="138"/>
      <c r="J329" s="139">
        <f t="shared" si="100"/>
        <v>0</v>
      </c>
      <c r="K329" s="140"/>
      <c r="L329" s="28"/>
      <c r="M329" s="141" t="s">
        <v>1</v>
      </c>
      <c r="N329" s="142" t="s">
        <v>42</v>
      </c>
      <c r="P329" s="143">
        <f t="shared" si="101"/>
        <v>0</v>
      </c>
      <c r="Q329" s="143">
        <v>0</v>
      </c>
      <c r="R329" s="143">
        <f t="shared" si="102"/>
        <v>0</v>
      </c>
      <c r="S329" s="143">
        <v>0</v>
      </c>
      <c r="T329" s="144">
        <f t="shared" si="103"/>
        <v>0</v>
      </c>
      <c r="AR329" s="145" t="s">
        <v>251</v>
      </c>
      <c r="AT329" s="145" t="s">
        <v>190</v>
      </c>
      <c r="AU329" s="145" t="s">
        <v>87</v>
      </c>
      <c r="AY329" s="13" t="s">
        <v>188</v>
      </c>
      <c r="BE329" s="146">
        <f t="shared" si="104"/>
        <v>0</v>
      </c>
      <c r="BF329" s="146">
        <f t="shared" si="105"/>
        <v>0</v>
      </c>
      <c r="BG329" s="146">
        <f t="shared" si="106"/>
        <v>0</v>
      </c>
      <c r="BH329" s="146">
        <f t="shared" si="107"/>
        <v>0</v>
      </c>
      <c r="BI329" s="146">
        <f t="shared" si="108"/>
        <v>0</v>
      </c>
      <c r="BJ329" s="13" t="s">
        <v>85</v>
      </c>
      <c r="BK329" s="146">
        <f t="shared" si="109"/>
        <v>0</v>
      </c>
      <c r="BL329" s="13" t="s">
        <v>251</v>
      </c>
      <c r="BM329" s="145" t="s">
        <v>1181</v>
      </c>
    </row>
    <row r="330" spans="2:65" s="1" customFormat="1" ht="33" customHeight="1">
      <c r="B330" s="28"/>
      <c r="C330" s="133" t="s">
        <v>1182</v>
      </c>
      <c r="D330" s="133" t="s">
        <v>190</v>
      </c>
      <c r="E330" s="134" t="s">
        <v>1183</v>
      </c>
      <c r="F330" s="135" t="s">
        <v>1184</v>
      </c>
      <c r="G330" s="136" t="s">
        <v>500</v>
      </c>
      <c r="H330" s="137">
        <v>2</v>
      </c>
      <c r="I330" s="138"/>
      <c r="J330" s="139">
        <f t="shared" si="100"/>
        <v>0</v>
      </c>
      <c r="K330" s="140"/>
      <c r="L330" s="28"/>
      <c r="M330" s="141" t="s">
        <v>1</v>
      </c>
      <c r="N330" s="142" t="s">
        <v>42</v>
      </c>
      <c r="P330" s="143">
        <f t="shared" si="101"/>
        <v>0</v>
      </c>
      <c r="Q330" s="143">
        <v>0</v>
      </c>
      <c r="R330" s="143">
        <f t="shared" si="102"/>
        <v>0</v>
      </c>
      <c r="S330" s="143">
        <v>0</v>
      </c>
      <c r="T330" s="144">
        <f t="shared" si="103"/>
        <v>0</v>
      </c>
      <c r="AR330" s="145" t="s">
        <v>251</v>
      </c>
      <c r="AT330" s="145" t="s">
        <v>190</v>
      </c>
      <c r="AU330" s="145" t="s">
        <v>87</v>
      </c>
      <c r="AY330" s="13" t="s">
        <v>188</v>
      </c>
      <c r="BE330" s="146">
        <f t="shared" si="104"/>
        <v>0</v>
      </c>
      <c r="BF330" s="146">
        <f t="shared" si="105"/>
        <v>0</v>
      </c>
      <c r="BG330" s="146">
        <f t="shared" si="106"/>
        <v>0</v>
      </c>
      <c r="BH330" s="146">
        <f t="shared" si="107"/>
        <v>0</v>
      </c>
      <c r="BI330" s="146">
        <f t="shared" si="108"/>
        <v>0</v>
      </c>
      <c r="BJ330" s="13" t="s">
        <v>85</v>
      </c>
      <c r="BK330" s="146">
        <f t="shared" si="109"/>
        <v>0</v>
      </c>
      <c r="BL330" s="13" t="s">
        <v>251</v>
      </c>
      <c r="BM330" s="145" t="s">
        <v>1185</v>
      </c>
    </row>
    <row r="331" spans="2:65" s="1" customFormat="1" ht="37.700000000000003" customHeight="1">
      <c r="B331" s="28"/>
      <c r="C331" s="133" t="s">
        <v>1186</v>
      </c>
      <c r="D331" s="133" t="s">
        <v>190</v>
      </c>
      <c r="E331" s="134" t="s">
        <v>1187</v>
      </c>
      <c r="F331" s="135" t="s">
        <v>1188</v>
      </c>
      <c r="G331" s="136" t="s">
        <v>500</v>
      </c>
      <c r="H331" s="137">
        <v>1</v>
      </c>
      <c r="I331" s="138"/>
      <c r="J331" s="139">
        <f t="shared" si="100"/>
        <v>0</v>
      </c>
      <c r="K331" s="140"/>
      <c r="L331" s="28"/>
      <c r="M331" s="141" t="s">
        <v>1</v>
      </c>
      <c r="N331" s="142" t="s">
        <v>42</v>
      </c>
      <c r="P331" s="143">
        <f t="shared" si="101"/>
        <v>0</v>
      </c>
      <c r="Q331" s="143">
        <v>0</v>
      </c>
      <c r="R331" s="143">
        <f t="shared" si="102"/>
        <v>0</v>
      </c>
      <c r="S331" s="143">
        <v>0</v>
      </c>
      <c r="T331" s="144">
        <f t="shared" si="103"/>
        <v>0</v>
      </c>
      <c r="AR331" s="145" t="s">
        <v>251</v>
      </c>
      <c r="AT331" s="145" t="s">
        <v>190</v>
      </c>
      <c r="AU331" s="145" t="s">
        <v>87</v>
      </c>
      <c r="AY331" s="13" t="s">
        <v>188</v>
      </c>
      <c r="BE331" s="146">
        <f t="shared" si="104"/>
        <v>0</v>
      </c>
      <c r="BF331" s="146">
        <f t="shared" si="105"/>
        <v>0</v>
      </c>
      <c r="BG331" s="146">
        <f t="shared" si="106"/>
        <v>0</v>
      </c>
      <c r="BH331" s="146">
        <f t="shared" si="107"/>
        <v>0</v>
      </c>
      <c r="BI331" s="146">
        <f t="shared" si="108"/>
        <v>0</v>
      </c>
      <c r="BJ331" s="13" t="s">
        <v>85</v>
      </c>
      <c r="BK331" s="146">
        <f t="shared" si="109"/>
        <v>0</v>
      </c>
      <c r="BL331" s="13" t="s">
        <v>251</v>
      </c>
      <c r="BM331" s="145" t="s">
        <v>1189</v>
      </c>
    </row>
    <row r="332" spans="2:65" s="1" customFormat="1" ht="37.700000000000003" customHeight="1">
      <c r="B332" s="28"/>
      <c r="C332" s="133" t="s">
        <v>1190</v>
      </c>
      <c r="D332" s="133" t="s">
        <v>190</v>
      </c>
      <c r="E332" s="134" t="s">
        <v>1191</v>
      </c>
      <c r="F332" s="135" t="s">
        <v>1192</v>
      </c>
      <c r="G332" s="136" t="s">
        <v>500</v>
      </c>
      <c r="H332" s="137">
        <v>1</v>
      </c>
      <c r="I332" s="138"/>
      <c r="J332" s="139">
        <f t="shared" si="100"/>
        <v>0</v>
      </c>
      <c r="K332" s="140"/>
      <c r="L332" s="28"/>
      <c r="M332" s="141" t="s">
        <v>1</v>
      </c>
      <c r="N332" s="142" t="s">
        <v>42</v>
      </c>
      <c r="P332" s="143">
        <f t="shared" si="101"/>
        <v>0</v>
      </c>
      <c r="Q332" s="143">
        <v>0</v>
      </c>
      <c r="R332" s="143">
        <f t="shared" si="102"/>
        <v>0</v>
      </c>
      <c r="S332" s="143">
        <v>0</v>
      </c>
      <c r="T332" s="144">
        <f t="shared" si="103"/>
        <v>0</v>
      </c>
      <c r="AR332" s="145" t="s">
        <v>251</v>
      </c>
      <c r="AT332" s="145" t="s">
        <v>190</v>
      </c>
      <c r="AU332" s="145" t="s">
        <v>87</v>
      </c>
      <c r="AY332" s="13" t="s">
        <v>188</v>
      </c>
      <c r="BE332" s="146">
        <f t="shared" si="104"/>
        <v>0</v>
      </c>
      <c r="BF332" s="146">
        <f t="shared" si="105"/>
        <v>0</v>
      </c>
      <c r="BG332" s="146">
        <f t="shared" si="106"/>
        <v>0</v>
      </c>
      <c r="BH332" s="146">
        <f t="shared" si="107"/>
        <v>0</v>
      </c>
      <c r="BI332" s="146">
        <f t="shared" si="108"/>
        <v>0</v>
      </c>
      <c r="BJ332" s="13" t="s">
        <v>85</v>
      </c>
      <c r="BK332" s="146">
        <f t="shared" si="109"/>
        <v>0</v>
      </c>
      <c r="BL332" s="13" t="s">
        <v>251</v>
      </c>
      <c r="BM332" s="145" t="s">
        <v>1193</v>
      </c>
    </row>
    <row r="333" spans="2:65" s="1" customFormat="1" ht="37.700000000000003" customHeight="1">
      <c r="B333" s="28"/>
      <c r="C333" s="133" t="s">
        <v>1194</v>
      </c>
      <c r="D333" s="133" t="s">
        <v>190</v>
      </c>
      <c r="E333" s="134" t="s">
        <v>1195</v>
      </c>
      <c r="F333" s="135" t="s">
        <v>1196</v>
      </c>
      <c r="G333" s="136" t="s">
        <v>500</v>
      </c>
      <c r="H333" s="137">
        <v>3</v>
      </c>
      <c r="I333" s="138"/>
      <c r="J333" s="139">
        <f t="shared" si="100"/>
        <v>0</v>
      </c>
      <c r="K333" s="140"/>
      <c r="L333" s="28"/>
      <c r="M333" s="141" t="s">
        <v>1</v>
      </c>
      <c r="N333" s="142" t="s">
        <v>42</v>
      </c>
      <c r="P333" s="143">
        <f t="shared" si="101"/>
        <v>0</v>
      </c>
      <c r="Q333" s="143">
        <v>0</v>
      </c>
      <c r="R333" s="143">
        <f t="shared" si="102"/>
        <v>0</v>
      </c>
      <c r="S333" s="143">
        <v>0</v>
      </c>
      <c r="T333" s="144">
        <f t="shared" si="103"/>
        <v>0</v>
      </c>
      <c r="AR333" s="145" t="s">
        <v>251</v>
      </c>
      <c r="AT333" s="145" t="s">
        <v>190</v>
      </c>
      <c r="AU333" s="145" t="s">
        <v>87</v>
      </c>
      <c r="AY333" s="13" t="s">
        <v>188</v>
      </c>
      <c r="BE333" s="146">
        <f t="shared" si="104"/>
        <v>0</v>
      </c>
      <c r="BF333" s="146">
        <f t="shared" si="105"/>
        <v>0</v>
      </c>
      <c r="BG333" s="146">
        <f t="shared" si="106"/>
        <v>0</v>
      </c>
      <c r="BH333" s="146">
        <f t="shared" si="107"/>
        <v>0</v>
      </c>
      <c r="BI333" s="146">
        <f t="shared" si="108"/>
        <v>0</v>
      </c>
      <c r="BJ333" s="13" t="s">
        <v>85</v>
      </c>
      <c r="BK333" s="146">
        <f t="shared" si="109"/>
        <v>0</v>
      </c>
      <c r="BL333" s="13" t="s">
        <v>251</v>
      </c>
      <c r="BM333" s="145" t="s">
        <v>1197</v>
      </c>
    </row>
    <row r="334" spans="2:65" s="1" customFormat="1" ht="37.700000000000003" customHeight="1">
      <c r="B334" s="28"/>
      <c r="C334" s="133" t="s">
        <v>1198</v>
      </c>
      <c r="D334" s="133" t="s">
        <v>190</v>
      </c>
      <c r="E334" s="134" t="s">
        <v>1199</v>
      </c>
      <c r="F334" s="135" t="s">
        <v>1200</v>
      </c>
      <c r="G334" s="136" t="s">
        <v>500</v>
      </c>
      <c r="H334" s="137">
        <v>6</v>
      </c>
      <c r="I334" s="138"/>
      <c r="J334" s="139">
        <f t="shared" si="100"/>
        <v>0</v>
      </c>
      <c r="K334" s="140"/>
      <c r="L334" s="28"/>
      <c r="M334" s="141" t="s">
        <v>1</v>
      </c>
      <c r="N334" s="142" t="s">
        <v>42</v>
      </c>
      <c r="P334" s="143">
        <f t="shared" si="101"/>
        <v>0</v>
      </c>
      <c r="Q334" s="143">
        <v>0</v>
      </c>
      <c r="R334" s="143">
        <f t="shared" si="102"/>
        <v>0</v>
      </c>
      <c r="S334" s="143">
        <v>0</v>
      </c>
      <c r="T334" s="144">
        <f t="shared" si="103"/>
        <v>0</v>
      </c>
      <c r="AR334" s="145" t="s">
        <v>251</v>
      </c>
      <c r="AT334" s="145" t="s">
        <v>190</v>
      </c>
      <c r="AU334" s="145" t="s">
        <v>87</v>
      </c>
      <c r="AY334" s="13" t="s">
        <v>188</v>
      </c>
      <c r="BE334" s="146">
        <f t="shared" si="104"/>
        <v>0</v>
      </c>
      <c r="BF334" s="146">
        <f t="shared" si="105"/>
        <v>0</v>
      </c>
      <c r="BG334" s="146">
        <f t="shared" si="106"/>
        <v>0</v>
      </c>
      <c r="BH334" s="146">
        <f t="shared" si="107"/>
        <v>0</v>
      </c>
      <c r="BI334" s="146">
        <f t="shared" si="108"/>
        <v>0</v>
      </c>
      <c r="BJ334" s="13" t="s">
        <v>85</v>
      </c>
      <c r="BK334" s="146">
        <f t="shared" si="109"/>
        <v>0</v>
      </c>
      <c r="BL334" s="13" t="s">
        <v>251</v>
      </c>
      <c r="BM334" s="145" t="s">
        <v>1201</v>
      </c>
    </row>
    <row r="335" spans="2:65" s="1" customFormat="1" ht="37.700000000000003" customHeight="1">
      <c r="B335" s="28"/>
      <c r="C335" s="133" t="s">
        <v>1202</v>
      </c>
      <c r="D335" s="133" t="s">
        <v>190</v>
      </c>
      <c r="E335" s="134" t="s">
        <v>1203</v>
      </c>
      <c r="F335" s="135" t="s">
        <v>1204</v>
      </c>
      <c r="G335" s="136" t="s">
        <v>500</v>
      </c>
      <c r="H335" s="137">
        <v>1</v>
      </c>
      <c r="I335" s="138"/>
      <c r="J335" s="139">
        <f t="shared" si="100"/>
        <v>0</v>
      </c>
      <c r="K335" s="140"/>
      <c r="L335" s="28"/>
      <c r="M335" s="141" t="s">
        <v>1</v>
      </c>
      <c r="N335" s="142" t="s">
        <v>42</v>
      </c>
      <c r="P335" s="143">
        <f t="shared" si="101"/>
        <v>0</v>
      </c>
      <c r="Q335" s="143">
        <v>0</v>
      </c>
      <c r="R335" s="143">
        <f t="shared" si="102"/>
        <v>0</v>
      </c>
      <c r="S335" s="143">
        <v>0</v>
      </c>
      <c r="T335" s="144">
        <f t="shared" si="103"/>
        <v>0</v>
      </c>
      <c r="AR335" s="145" t="s">
        <v>251</v>
      </c>
      <c r="AT335" s="145" t="s">
        <v>190</v>
      </c>
      <c r="AU335" s="145" t="s">
        <v>87</v>
      </c>
      <c r="AY335" s="13" t="s">
        <v>188</v>
      </c>
      <c r="BE335" s="146">
        <f t="shared" si="104"/>
        <v>0</v>
      </c>
      <c r="BF335" s="146">
        <f t="shared" si="105"/>
        <v>0</v>
      </c>
      <c r="BG335" s="146">
        <f t="shared" si="106"/>
        <v>0</v>
      </c>
      <c r="BH335" s="146">
        <f t="shared" si="107"/>
        <v>0</v>
      </c>
      <c r="BI335" s="146">
        <f t="shared" si="108"/>
        <v>0</v>
      </c>
      <c r="BJ335" s="13" t="s">
        <v>85</v>
      </c>
      <c r="BK335" s="146">
        <f t="shared" si="109"/>
        <v>0</v>
      </c>
      <c r="BL335" s="13" t="s">
        <v>251</v>
      </c>
      <c r="BM335" s="145" t="s">
        <v>1205</v>
      </c>
    </row>
    <row r="336" spans="2:65" s="1" customFormat="1" ht="24.2" customHeight="1">
      <c r="B336" s="28"/>
      <c r="C336" s="133" t="s">
        <v>1206</v>
      </c>
      <c r="D336" s="133" t="s">
        <v>190</v>
      </c>
      <c r="E336" s="134" t="s">
        <v>1207</v>
      </c>
      <c r="F336" s="135" t="s">
        <v>1208</v>
      </c>
      <c r="G336" s="136" t="s">
        <v>500</v>
      </c>
      <c r="H336" s="137">
        <v>3</v>
      </c>
      <c r="I336" s="138"/>
      <c r="J336" s="139">
        <f t="shared" si="100"/>
        <v>0</v>
      </c>
      <c r="K336" s="140"/>
      <c r="L336" s="28"/>
      <c r="M336" s="141" t="s">
        <v>1</v>
      </c>
      <c r="N336" s="142" t="s">
        <v>42</v>
      </c>
      <c r="P336" s="143">
        <f t="shared" si="101"/>
        <v>0</v>
      </c>
      <c r="Q336" s="143">
        <v>0</v>
      </c>
      <c r="R336" s="143">
        <f t="shared" si="102"/>
        <v>0</v>
      </c>
      <c r="S336" s="143">
        <v>0</v>
      </c>
      <c r="T336" s="144">
        <f t="shared" si="103"/>
        <v>0</v>
      </c>
      <c r="AR336" s="145" t="s">
        <v>251</v>
      </c>
      <c r="AT336" s="145" t="s">
        <v>190</v>
      </c>
      <c r="AU336" s="145" t="s">
        <v>87</v>
      </c>
      <c r="AY336" s="13" t="s">
        <v>188</v>
      </c>
      <c r="BE336" s="146">
        <f t="shared" si="104"/>
        <v>0</v>
      </c>
      <c r="BF336" s="146">
        <f t="shared" si="105"/>
        <v>0</v>
      </c>
      <c r="BG336" s="146">
        <f t="shared" si="106"/>
        <v>0</v>
      </c>
      <c r="BH336" s="146">
        <f t="shared" si="107"/>
        <v>0</v>
      </c>
      <c r="BI336" s="146">
        <f t="shared" si="108"/>
        <v>0</v>
      </c>
      <c r="BJ336" s="13" t="s">
        <v>85</v>
      </c>
      <c r="BK336" s="146">
        <f t="shared" si="109"/>
        <v>0</v>
      </c>
      <c r="BL336" s="13" t="s">
        <v>251</v>
      </c>
      <c r="BM336" s="145" t="s">
        <v>1209</v>
      </c>
    </row>
    <row r="337" spans="2:65" s="1" customFormat="1" ht="37.700000000000003" customHeight="1">
      <c r="B337" s="28"/>
      <c r="C337" s="133" t="s">
        <v>1210</v>
      </c>
      <c r="D337" s="133" t="s">
        <v>190</v>
      </c>
      <c r="E337" s="134" t="s">
        <v>1211</v>
      </c>
      <c r="F337" s="135" t="s">
        <v>1212</v>
      </c>
      <c r="G337" s="136" t="s">
        <v>500</v>
      </c>
      <c r="H337" s="137">
        <v>2</v>
      </c>
      <c r="I337" s="138"/>
      <c r="J337" s="139">
        <f t="shared" si="100"/>
        <v>0</v>
      </c>
      <c r="K337" s="140"/>
      <c r="L337" s="28"/>
      <c r="M337" s="141" t="s">
        <v>1</v>
      </c>
      <c r="N337" s="142" t="s">
        <v>42</v>
      </c>
      <c r="P337" s="143">
        <f t="shared" si="101"/>
        <v>0</v>
      </c>
      <c r="Q337" s="143">
        <v>0</v>
      </c>
      <c r="R337" s="143">
        <f t="shared" si="102"/>
        <v>0</v>
      </c>
      <c r="S337" s="143">
        <v>0</v>
      </c>
      <c r="T337" s="144">
        <f t="shared" si="103"/>
        <v>0</v>
      </c>
      <c r="AR337" s="145" t="s">
        <v>251</v>
      </c>
      <c r="AT337" s="145" t="s">
        <v>190</v>
      </c>
      <c r="AU337" s="145" t="s">
        <v>87</v>
      </c>
      <c r="AY337" s="13" t="s">
        <v>188</v>
      </c>
      <c r="BE337" s="146">
        <f t="shared" si="104"/>
        <v>0</v>
      </c>
      <c r="BF337" s="146">
        <f t="shared" si="105"/>
        <v>0</v>
      </c>
      <c r="BG337" s="146">
        <f t="shared" si="106"/>
        <v>0</v>
      </c>
      <c r="BH337" s="146">
        <f t="shared" si="107"/>
        <v>0</v>
      </c>
      <c r="BI337" s="146">
        <f t="shared" si="108"/>
        <v>0</v>
      </c>
      <c r="BJ337" s="13" t="s">
        <v>85</v>
      </c>
      <c r="BK337" s="146">
        <f t="shared" si="109"/>
        <v>0</v>
      </c>
      <c r="BL337" s="13" t="s">
        <v>251</v>
      </c>
      <c r="BM337" s="145" t="s">
        <v>1213</v>
      </c>
    </row>
    <row r="338" spans="2:65" s="1" customFormat="1" ht="24.2" customHeight="1">
      <c r="B338" s="28"/>
      <c r="C338" s="133" t="s">
        <v>1214</v>
      </c>
      <c r="D338" s="133" t="s">
        <v>190</v>
      </c>
      <c r="E338" s="134" t="s">
        <v>1215</v>
      </c>
      <c r="F338" s="135" t="s">
        <v>1216</v>
      </c>
      <c r="G338" s="136" t="s">
        <v>500</v>
      </c>
      <c r="H338" s="137">
        <v>1</v>
      </c>
      <c r="I338" s="138"/>
      <c r="J338" s="139">
        <f t="shared" si="100"/>
        <v>0</v>
      </c>
      <c r="K338" s="140"/>
      <c r="L338" s="28"/>
      <c r="M338" s="141" t="s">
        <v>1</v>
      </c>
      <c r="N338" s="142" t="s">
        <v>42</v>
      </c>
      <c r="P338" s="143">
        <f t="shared" si="101"/>
        <v>0</v>
      </c>
      <c r="Q338" s="143">
        <v>0</v>
      </c>
      <c r="R338" s="143">
        <f t="shared" si="102"/>
        <v>0</v>
      </c>
      <c r="S338" s="143">
        <v>0</v>
      </c>
      <c r="T338" s="144">
        <f t="shared" si="103"/>
        <v>0</v>
      </c>
      <c r="AR338" s="145" t="s">
        <v>251</v>
      </c>
      <c r="AT338" s="145" t="s">
        <v>190</v>
      </c>
      <c r="AU338" s="145" t="s">
        <v>87</v>
      </c>
      <c r="AY338" s="13" t="s">
        <v>188</v>
      </c>
      <c r="BE338" s="146">
        <f t="shared" si="104"/>
        <v>0</v>
      </c>
      <c r="BF338" s="146">
        <f t="shared" si="105"/>
        <v>0</v>
      </c>
      <c r="BG338" s="146">
        <f t="shared" si="106"/>
        <v>0</v>
      </c>
      <c r="BH338" s="146">
        <f t="shared" si="107"/>
        <v>0</v>
      </c>
      <c r="BI338" s="146">
        <f t="shared" si="108"/>
        <v>0</v>
      </c>
      <c r="BJ338" s="13" t="s">
        <v>85</v>
      </c>
      <c r="BK338" s="146">
        <f t="shared" si="109"/>
        <v>0</v>
      </c>
      <c r="BL338" s="13" t="s">
        <v>251</v>
      </c>
      <c r="BM338" s="145" t="s">
        <v>1217</v>
      </c>
    </row>
    <row r="339" spans="2:65" s="1" customFormat="1" ht="24.2" customHeight="1">
      <c r="B339" s="28"/>
      <c r="C339" s="133" t="s">
        <v>1218</v>
      </c>
      <c r="D339" s="133" t="s">
        <v>190</v>
      </c>
      <c r="E339" s="134" t="s">
        <v>1219</v>
      </c>
      <c r="F339" s="135" t="s">
        <v>1220</v>
      </c>
      <c r="G339" s="136" t="s">
        <v>500</v>
      </c>
      <c r="H339" s="137">
        <v>1</v>
      </c>
      <c r="I339" s="138"/>
      <c r="J339" s="139">
        <f t="shared" si="100"/>
        <v>0</v>
      </c>
      <c r="K339" s="140"/>
      <c r="L339" s="28"/>
      <c r="M339" s="141" t="s">
        <v>1</v>
      </c>
      <c r="N339" s="142" t="s">
        <v>42</v>
      </c>
      <c r="P339" s="143">
        <f t="shared" si="101"/>
        <v>0</v>
      </c>
      <c r="Q339" s="143">
        <v>0</v>
      </c>
      <c r="R339" s="143">
        <f t="shared" si="102"/>
        <v>0</v>
      </c>
      <c r="S339" s="143">
        <v>0</v>
      </c>
      <c r="T339" s="144">
        <f t="shared" si="103"/>
        <v>0</v>
      </c>
      <c r="AR339" s="145" t="s">
        <v>251</v>
      </c>
      <c r="AT339" s="145" t="s">
        <v>190</v>
      </c>
      <c r="AU339" s="145" t="s">
        <v>87</v>
      </c>
      <c r="AY339" s="13" t="s">
        <v>188</v>
      </c>
      <c r="BE339" s="146">
        <f t="shared" si="104"/>
        <v>0</v>
      </c>
      <c r="BF339" s="146">
        <f t="shared" si="105"/>
        <v>0</v>
      </c>
      <c r="BG339" s="146">
        <f t="shared" si="106"/>
        <v>0</v>
      </c>
      <c r="BH339" s="146">
        <f t="shared" si="107"/>
        <v>0</v>
      </c>
      <c r="BI339" s="146">
        <f t="shared" si="108"/>
        <v>0</v>
      </c>
      <c r="BJ339" s="13" t="s">
        <v>85</v>
      </c>
      <c r="BK339" s="146">
        <f t="shared" si="109"/>
        <v>0</v>
      </c>
      <c r="BL339" s="13" t="s">
        <v>251</v>
      </c>
      <c r="BM339" s="145" t="s">
        <v>1221</v>
      </c>
    </row>
    <row r="340" spans="2:65" s="1" customFormat="1" ht="37.700000000000003" customHeight="1">
      <c r="B340" s="28"/>
      <c r="C340" s="133" t="s">
        <v>1222</v>
      </c>
      <c r="D340" s="133" t="s">
        <v>190</v>
      </c>
      <c r="E340" s="134" t="s">
        <v>1223</v>
      </c>
      <c r="F340" s="135" t="s">
        <v>1224</v>
      </c>
      <c r="G340" s="136" t="s">
        <v>500</v>
      </c>
      <c r="H340" s="137">
        <v>2</v>
      </c>
      <c r="I340" s="138"/>
      <c r="J340" s="139">
        <f t="shared" si="100"/>
        <v>0</v>
      </c>
      <c r="K340" s="140"/>
      <c r="L340" s="28"/>
      <c r="M340" s="141" t="s">
        <v>1</v>
      </c>
      <c r="N340" s="142" t="s">
        <v>42</v>
      </c>
      <c r="P340" s="143">
        <f t="shared" si="101"/>
        <v>0</v>
      </c>
      <c r="Q340" s="143">
        <v>0</v>
      </c>
      <c r="R340" s="143">
        <f t="shared" si="102"/>
        <v>0</v>
      </c>
      <c r="S340" s="143">
        <v>0</v>
      </c>
      <c r="T340" s="144">
        <f t="shared" si="103"/>
        <v>0</v>
      </c>
      <c r="AR340" s="145" t="s">
        <v>251</v>
      </c>
      <c r="AT340" s="145" t="s">
        <v>190</v>
      </c>
      <c r="AU340" s="145" t="s">
        <v>87</v>
      </c>
      <c r="AY340" s="13" t="s">
        <v>188</v>
      </c>
      <c r="BE340" s="146">
        <f t="shared" si="104"/>
        <v>0</v>
      </c>
      <c r="BF340" s="146">
        <f t="shared" si="105"/>
        <v>0</v>
      </c>
      <c r="BG340" s="146">
        <f t="shared" si="106"/>
        <v>0</v>
      </c>
      <c r="BH340" s="146">
        <f t="shared" si="107"/>
        <v>0</v>
      </c>
      <c r="BI340" s="146">
        <f t="shared" si="108"/>
        <v>0</v>
      </c>
      <c r="BJ340" s="13" t="s">
        <v>85</v>
      </c>
      <c r="BK340" s="146">
        <f t="shared" si="109"/>
        <v>0</v>
      </c>
      <c r="BL340" s="13" t="s">
        <v>251</v>
      </c>
      <c r="BM340" s="145" t="s">
        <v>1225</v>
      </c>
    </row>
    <row r="341" spans="2:65" s="1" customFormat="1" ht="37.700000000000003" customHeight="1">
      <c r="B341" s="28"/>
      <c r="C341" s="133" t="s">
        <v>1226</v>
      </c>
      <c r="D341" s="133" t="s">
        <v>190</v>
      </c>
      <c r="E341" s="134" t="s">
        <v>1227</v>
      </c>
      <c r="F341" s="135" t="s">
        <v>1228</v>
      </c>
      <c r="G341" s="136" t="s">
        <v>500</v>
      </c>
      <c r="H341" s="137">
        <v>1</v>
      </c>
      <c r="I341" s="138"/>
      <c r="J341" s="139">
        <f t="shared" si="100"/>
        <v>0</v>
      </c>
      <c r="K341" s="140"/>
      <c r="L341" s="28"/>
      <c r="M341" s="141" t="s">
        <v>1</v>
      </c>
      <c r="N341" s="142" t="s">
        <v>42</v>
      </c>
      <c r="P341" s="143">
        <f t="shared" si="101"/>
        <v>0</v>
      </c>
      <c r="Q341" s="143">
        <v>0</v>
      </c>
      <c r="R341" s="143">
        <f t="shared" si="102"/>
        <v>0</v>
      </c>
      <c r="S341" s="143">
        <v>0</v>
      </c>
      <c r="T341" s="144">
        <f t="shared" si="103"/>
        <v>0</v>
      </c>
      <c r="AR341" s="145" t="s">
        <v>251</v>
      </c>
      <c r="AT341" s="145" t="s">
        <v>190</v>
      </c>
      <c r="AU341" s="145" t="s">
        <v>87</v>
      </c>
      <c r="AY341" s="13" t="s">
        <v>188</v>
      </c>
      <c r="BE341" s="146">
        <f t="shared" si="104"/>
        <v>0</v>
      </c>
      <c r="BF341" s="146">
        <f t="shared" si="105"/>
        <v>0</v>
      </c>
      <c r="BG341" s="146">
        <f t="shared" si="106"/>
        <v>0</v>
      </c>
      <c r="BH341" s="146">
        <f t="shared" si="107"/>
        <v>0</v>
      </c>
      <c r="BI341" s="146">
        <f t="shared" si="108"/>
        <v>0</v>
      </c>
      <c r="BJ341" s="13" t="s">
        <v>85</v>
      </c>
      <c r="BK341" s="146">
        <f t="shared" si="109"/>
        <v>0</v>
      </c>
      <c r="BL341" s="13" t="s">
        <v>251</v>
      </c>
      <c r="BM341" s="145" t="s">
        <v>1229</v>
      </c>
    </row>
    <row r="342" spans="2:65" s="1" customFormat="1" ht="37.700000000000003" customHeight="1">
      <c r="B342" s="28"/>
      <c r="C342" s="133" t="s">
        <v>1230</v>
      </c>
      <c r="D342" s="133" t="s">
        <v>190</v>
      </c>
      <c r="E342" s="134" t="s">
        <v>1231</v>
      </c>
      <c r="F342" s="135" t="s">
        <v>1232</v>
      </c>
      <c r="G342" s="136" t="s">
        <v>500</v>
      </c>
      <c r="H342" s="137">
        <v>3</v>
      </c>
      <c r="I342" s="138"/>
      <c r="J342" s="139">
        <f t="shared" si="100"/>
        <v>0</v>
      </c>
      <c r="K342" s="140"/>
      <c r="L342" s="28"/>
      <c r="M342" s="141" t="s">
        <v>1</v>
      </c>
      <c r="N342" s="142" t="s">
        <v>42</v>
      </c>
      <c r="P342" s="143">
        <f t="shared" si="101"/>
        <v>0</v>
      </c>
      <c r="Q342" s="143">
        <v>0</v>
      </c>
      <c r="R342" s="143">
        <f t="shared" si="102"/>
        <v>0</v>
      </c>
      <c r="S342" s="143">
        <v>0</v>
      </c>
      <c r="T342" s="144">
        <f t="shared" si="103"/>
        <v>0</v>
      </c>
      <c r="AR342" s="145" t="s">
        <v>251</v>
      </c>
      <c r="AT342" s="145" t="s">
        <v>190</v>
      </c>
      <c r="AU342" s="145" t="s">
        <v>87</v>
      </c>
      <c r="AY342" s="13" t="s">
        <v>188</v>
      </c>
      <c r="BE342" s="146">
        <f t="shared" si="104"/>
        <v>0</v>
      </c>
      <c r="BF342" s="146">
        <f t="shared" si="105"/>
        <v>0</v>
      </c>
      <c r="BG342" s="146">
        <f t="shared" si="106"/>
        <v>0</v>
      </c>
      <c r="BH342" s="146">
        <f t="shared" si="107"/>
        <v>0</v>
      </c>
      <c r="BI342" s="146">
        <f t="shared" si="108"/>
        <v>0</v>
      </c>
      <c r="BJ342" s="13" t="s">
        <v>85</v>
      </c>
      <c r="BK342" s="146">
        <f t="shared" si="109"/>
        <v>0</v>
      </c>
      <c r="BL342" s="13" t="s">
        <v>251</v>
      </c>
      <c r="BM342" s="145" t="s">
        <v>1233</v>
      </c>
    </row>
    <row r="343" spans="2:65" s="1" customFormat="1" ht="24.2" customHeight="1">
      <c r="B343" s="28"/>
      <c r="C343" s="133" t="s">
        <v>1234</v>
      </c>
      <c r="D343" s="133" t="s">
        <v>190</v>
      </c>
      <c r="E343" s="134" t="s">
        <v>1235</v>
      </c>
      <c r="F343" s="135" t="s">
        <v>1236</v>
      </c>
      <c r="G343" s="136" t="s">
        <v>500</v>
      </c>
      <c r="H343" s="137">
        <v>9</v>
      </c>
      <c r="I343" s="138"/>
      <c r="J343" s="139">
        <f t="shared" si="100"/>
        <v>0</v>
      </c>
      <c r="K343" s="140"/>
      <c r="L343" s="28"/>
      <c r="M343" s="141" t="s">
        <v>1</v>
      </c>
      <c r="N343" s="142" t="s">
        <v>42</v>
      </c>
      <c r="P343" s="143">
        <f t="shared" si="101"/>
        <v>0</v>
      </c>
      <c r="Q343" s="143">
        <v>0</v>
      </c>
      <c r="R343" s="143">
        <f t="shared" si="102"/>
        <v>0</v>
      </c>
      <c r="S343" s="143">
        <v>0</v>
      </c>
      <c r="T343" s="144">
        <f t="shared" si="103"/>
        <v>0</v>
      </c>
      <c r="AR343" s="145" t="s">
        <v>251</v>
      </c>
      <c r="AT343" s="145" t="s">
        <v>190</v>
      </c>
      <c r="AU343" s="145" t="s">
        <v>87</v>
      </c>
      <c r="AY343" s="13" t="s">
        <v>188</v>
      </c>
      <c r="BE343" s="146">
        <f t="shared" si="104"/>
        <v>0</v>
      </c>
      <c r="BF343" s="146">
        <f t="shared" si="105"/>
        <v>0</v>
      </c>
      <c r="BG343" s="146">
        <f t="shared" si="106"/>
        <v>0</v>
      </c>
      <c r="BH343" s="146">
        <f t="shared" si="107"/>
        <v>0</v>
      </c>
      <c r="BI343" s="146">
        <f t="shared" si="108"/>
        <v>0</v>
      </c>
      <c r="BJ343" s="13" t="s">
        <v>85</v>
      </c>
      <c r="BK343" s="146">
        <f t="shared" si="109"/>
        <v>0</v>
      </c>
      <c r="BL343" s="13" t="s">
        <v>251</v>
      </c>
      <c r="BM343" s="145" t="s">
        <v>1237</v>
      </c>
    </row>
    <row r="344" spans="2:65" s="1" customFormat="1" ht="24.2" customHeight="1">
      <c r="B344" s="28"/>
      <c r="C344" s="133" t="s">
        <v>1238</v>
      </c>
      <c r="D344" s="133" t="s">
        <v>190</v>
      </c>
      <c r="E344" s="134" t="s">
        <v>1239</v>
      </c>
      <c r="F344" s="135" t="s">
        <v>1240</v>
      </c>
      <c r="G344" s="136" t="s">
        <v>500</v>
      </c>
      <c r="H344" s="137">
        <v>1</v>
      </c>
      <c r="I344" s="138"/>
      <c r="J344" s="139">
        <f t="shared" si="100"/>
        <v>0</v>
      </c>
      <c r="K344" s="140"/>
      <c r="L344" s="28"/>
      <c r="M344" s="141" t="s">
        <v>1</v>
      </c>
      <c r="N344" s="142" t="s">
        <v>42</v>
      </c>
      <c r="P344" s="143">
        <f t="shared" si="101"/>
        <v>0</v>
      </c>
      <c r="Q344" s="143">
        <v>0</v>
      </c>
      <c r="R344" s="143">
        <f t="shared" si="102"/>
        <v>0</v>
      </c>
      <c r="S344" s="143">
        <v>0</v>
      </c>
      <c r="T344" s="144">
        <f t="shared" si="103"/>
        <v>0</v>
      </c>
      <c r="AR344" s="145" t="s">
        <v>251</v>
      </c>
      <c r="AT344" s="145" t="s">
        <v>190</v>
      </c>
      <c r="AU344" s="145" t="s">
        <v>87</v>
      </c>
      <c r="AY344" s="13" t="s">
        <v>188</v>
      </c>
      <c r="BE344" s="146">
        <f t="shared" si="104"/>
        <v>0</v>
      </c>
      <c r="BF344" s="146">
        <f t="shared" si="105"/>
        <v>0</v>
      </c>
      <c r="BG344" s="146">
        <f t="shared" si="106"/>
        <v>0</v>
      </c>
      <c r="BH344" s="146">
        <f t="shared" si="107"/>
        <v>0</v>
      </c>
      <c r="BI344" s="146">
        <f t="shared" si="108"/>
        <v>0</v>
      </c>
      <c r="BJ344" s="13" t="s">
        <v>85</v>
      </c>
      <c r="BK344" s="146">
        <f t="shared" si="109"/>
        <v>0</v>
      </c>
      <c r="BL344" s="13" t="s">
        <v>251</v>
      </c>
      <c r="BM344" s="145" t="s">
        <v>1241</v>
      </c>
    </row>
    <row r="345" spans="2:65" s="1" customFormat="1" ht="24.2" customHeight="1">
      <c r="B345" s="28"/>
      <c r="C345" s="133" t="s">
        <v>1242</v>
      </c>
      <c r="D345" s="133" t="s">
        <v>190</v>
      </c>
      <c r="E345" s="134" t="s">
        <v>1243</v>
      </c>
      <c r="F345" s="135" t="s">
        <v>1244</v>
      </c>
      <c r="G345" s="136" t="s">
        <v>500</v>
      </c>
      <c r="H345" s="137">
        <v>2</v>
      </c>
      <c r="I345" s="138"/>
      <c r="J345" s="139">
        <f t="shared" si="100"/>
        <v>0</v>
      </c>
      <c r="K345" s="140"/>
      <c r="L345" s="28"/>
      <c r="M345" s="141" t="s">
        <v>1</v>
      </c>
      <c r="N345" s="142" t="s">
        <v>42</v>
      </c>
      <c r="P345" s="143">
        <f t="shared" si="101"/>
        <v>0</v>
      </c>
      <c r="Q345" s="143">
        <v>0</v>
      </c>
      <c r="R345" s="143">
        <f t="shared" si="102"/>
        <v>0</v>
      </c>
      <c r="S345" s="143">
        <v>0</v>
      </c>
      <c r="T345" s="144">
        <f t="shared" si="103"/>
        <v>0</v>
      </c>
      <c r="AR345" s="145" t="s">
        <v>251</v>
      </c>
      <c r="AT345" s="145" t="s">
        <v>190</v>
      </c>
      <c r="AU345" s="145" t="s">
        <v>87</v>
      </c>
      <c r="AY345" s="13" t="s">
        <v>188</v>
      </c>
      <c r="BE345" s="146">
        <f t="shared" si="104"/>
        <v>0</v>
      </c>
      <c r="BF345" s="146">
        <f t="shared" si="105"/>
        <v>0</v>
      </c>
      <c r="BG345" s="146">
        <f t="shared" si="106"/>
        <v>0</v>
      </c>
      <c r="BH345" s="146">
        <f t="shared" si="107"/>
        <v>0</v>
      </c>
      <c r="BI345" s="146">
        <f t="shared" si="108"/>
        <v>0</v>
      </c>
      <c r="BJ345" s="13" t="s">
        <v>85</v>
      </c>
      <c r="BK345" s="146">
        <f t="shared" si="109"/>
        <v>0</v>
      </c>
      <c r="BL345" s="13" t="s">
        <v>251</v>
      </c>
      <c r="BM345" s="145" t="s">
        <v>1245</v>
      </c>
    </row>
    <row r="346" spans="2:65" s="1" customFormat="1" ht="24.2" customHeight="1">
      <c r="B346" s="28"/>
      <c r="C346" s="133" t="s">
        <v>1246</v>
      </c>
      <c r="D346" s="133" t="s">
        <v>190</v>
      </c>
      <c r="E346" s="134" t="s">
        <v>1247</v>
      </c>
      <c r="F346" s="135" t="s">
        <v>1248</v>
      </c>
      <c r="G346" s="136" t="s">
        <v>500</v>
      </c>
      <c r="H346" s="137">
        <v>2</v>
      </c>
      <c r="I346" s="138"/>
      <c r="J346" s="139">
        <f t="shared" si="100"/>
        <v>0</v>
      </c>
      <c r="K346" s="140"/>
      <c r="L346" s="28"/>
      <c r="M346" s="141" t="s">
        <v>1</v>
      </c>
      <c r="N346" s="142" t="s">
        <v>42</v>
      </c>
      <c r="P346" s="143">
        <f t="shared" si="101"/>
        <v>0</v>
      </c>
      <c r="Q346" s="143">
        <v>0</v>
      </c>
      <c r="R346" s="143">
        <f t="shared" si="102"/>
        <v>0</v>
      </c>
      <c r="S346" s="143">
        <v>0</v>
      </c>
      <c r="T346" s="144">
        <f t="shared" si="103"/>
        <v>0</v>
      </c>
      <c r="AR346" s="145" t="s">
        <v>251</v>
      </c>
      <c r="AT346" s="145" t="s">
        <v>190</v>
      </c>
      <c r="AU346" s="145" t="s">
        <v>87</v>
      </c>
      <c r="AY346" s="13" t="s">
        <v>188</v>
      </c>
      <c r="BE346" s="146">
        <f t="shared" si="104"/>
        <v>0</v>
      </c>
      <c r="BF346" s="146">
        <f t="shared" si="105"/>
        <v>0</v>
      </c>
      <c r="BG346" s="146">
        <f t="shared" si="106"/>
        <v>0</v>
      </c>
      <c r="BH346" s="146">
        <f t="shared" si="107"/>
        <v>0</v>
      </c>
      <c r="BI346" s="146">
        <f t="shared" si="108"/>
        <v>0</v>
      </c>
      <c r="BJ346" s="13" t="s">
        <v>85</v>
      </c>
      <c r="BK346" s="146">
        <f t="shared" si="109"/>
        <v>0</v>
      </c>
      <c r="BL346" s="13" t="s">
        <v>251</v>
      </c>
      <c r="BM346" s="145" t="s">
        <v>1249</v>
      </c>
    </row>
    <row r="347" spans="2:65" s="1" customFormat="1" ht="24.2" customHeight="1">
      <c r="B347" s="28"/>
      <c r="C347" s="133" t="s">
        <v>1250</v>
      </c>
      <c r="D347" s="133" t="s">
        <v>190</v>
      </c>
      <c r="E347" s="134" t="s">
        <v>1251</v>
      </c>
      <c r="F347" s="135" t="s">
        <v>1252</v>
      </c>
      <c r="G347" s="136" t="s">
        <v>393</v>
      </c>
      <c r="H347" s="147"/>
      <c r="I347" s="138"/>
      <c r="J347" s="139">
        <f t="shared" si="100"/>
        <v>0</v>
      </c>
      <c r="K347" s="140"/>
      <c r="L347" s="28"/>
      <c r="M347" s="141" t="s">
        <v>1</v>
      </c>
      <c r="N347" s="142" t="s">
        <v>42</v>
      </c>
      <c r="P347" s="143">
        <f t="shared" si="101"/>
        <v>0</v>
      </c>
      <c r="Q347" s="143">
        <v>0</v>
      </c>
      <c r="R347" s="143">
        <f t="shared" si="102"/>
        <v>0</v>
      </c>
      <c r="S347" s="143">
        <v>0</v>
      </c>
      <c r="T347" s="144">
        <f t="shared" si="103"/>
        <v>0</v>
      </c>
      <c r="AR347" s="145" t="s">
        <v>251</v>
      </c>
      <c r="AT347" s="145" t="s">
        <v>190</v>
      </c>
      <c r="AU347" s="145" t="s">
        <v>87</v>
      </c>
      <c r="AY347" s="13" t="s">
        <v>188</v>
      </c>
      <c r="BE347" s="146">
        <f t="shared" si="104"/>
        <v>0</v>
      </c>
      <c r="BF347" s="146">
        <f t="shared" si="105"/>
        <v>0</v>
      </c>
      <c r="BG347" s="146">
        <f t="shared" si="106"/>
        <v>0</v>
      </c>
      <c r="BH347" s="146">
        <f t="shared" si="107"/>
        <v>0</v>
      </c>
      <c r="BI347" s="146">
        <f t="shared" si="108"/>
        <v>0</v>
      </c>
      <c r="BJ347" s="13" t="s">
        <v>85</v>
      </c>
      <c r="BK347" s="146">
        <f t="shared" si="109"/>
        <v>0</v>
      </c>
      <c r="BL347" s="13" t="s">
        <v>251</v>
      </c>
      <c r="BM347" s="145" t="s">
        <v>1253</v>
      </c>
    </row>
    <row r="348" spans="2:65" s="11" customFormat="1" ht="22.7" customHeight="1">
      <c r="B348" s="121"/>
      <c r="D348" s="122" t="s">
        <v>76</v>
      </c>
      <c r="E348" s="131" t="s">
        <v>372</v>
      </c>
      <c r="F348" s="131" t="s">
        <v>373</v>
      </c>
      <c r="I348" s="124"/>
      <c r="J348" s="132">
        <f>BK348</f>
        <v>0</v>
      </c>
      <c r="L348" s="121"/>
      <c r="M348" s="126"/>
      <c r="P348" s="127">
        <f>SUM(P349:P350)</f>
        <v>0</v>
      </c>
      <c r="R348" s="127">
        <f>SUM(R349:R350)</f>
        <v>0</v>
      </c>
      <c r="T348" s="128">
        <f>SUM(T349:T350)</f>
        <v>0</v>
      </c>
      <c r="AR348" s="122" t="s">
        <v>87</v>
      </c>
      <c r="AT348" s="129" t="s">
        <v>76</v>
      </c>
      <c r="AU348" s="129" t="s">
        <v>85</v>
      </c>
      <c r="AY348" s="122" t="s">
        <v>188</v>
      </c>
      <c r="BK348" s="130">
        <f>SUM(BK349:BK350)</f>
        <v>0</v>
      </c>
    </row>
    <row r="349" spans="2:65" s="1" customFormat="1" ht="16.5" customHeight="1">
      <c r="B349" s="28"/>
      <c r="C349" s="133" t="s">
        <v>1254</v>
      </c>
      <c r="D349" s="133" t="s">
        <v>190</v>
      </c>
      <c r="E349" s="134" t="s">
        <v>1255</v>
      </c>
      <c r="F349" s="135" t="s">
        <v>1256</v>
      </c>
      <c r="G349" s="136" t="s">
        <v>205</v>
      </c>
      <c r="H349" s="137">
        <v>94.167000000000002</v>
      </c>
      <c r="I349" s="138"/>
      <c r="J349" s="139">
        <f>ROUND(I349*H349,2)</f>
        <v>0</v>
      </c>
      <c r="K349" s="140"/>
      <c r="L349" s="28"/>
      <c r="M349" s="141" t="s">
        <v>1</v>
      </c>
      <c r="N349" s="142" t="s">
        <v>42</v>
      </c>
      <c r="P349" s="143">
        <f>O349*H349</f>
        <v>0</v>
      </c>
      <c r="Q349" s="143">
        <v>0</v>
      </c>
      <c r="R349" s="143">
        <f>Q349*H349</f>
        <v>0</v>
      </c>
      <c r="S349" s="143">
        <v>0</v>
      </c>
      <c r="T349" s="144">
        <f>S349*H349</f>
        <v>0</v>
      </c>
      <c r="AR349" s="145" t="s">
        <v>251</v>
      </c>
      <c r="AT349" s="145" t="s">
        <v>190</v>
      </c>
      <c r="AU349" s="145" t="s">
        <v>87</v>
      </c>
      <c r="AY349" s="13" t="s">
        <v>188</v>
      </c>
      <c r="BE349" s="146">
        <f>IF(N349="základní",J349,0)</f>
        <v>0</v>
      </c>
      <c r="BF349" s="146">
        <f>IF(N349="snížená",J349,0)</f>
        <v>0</v>
      </c>
      <c r="BG349" s="146">
        <f>IF(N349="zákl. přenesená",J349,0)</f>
        <v>0</v>
      </c>
      <c r="BH349" s="146">
        <f>IF(N349="sníž. přenesená",J349,0)</f>
        <v>0</v>
      </c>
      <c r="BI349" s="146">
        <f>IF(N349="nulová",J349,0)</f>
        <v>0</v>
      </c>
      <c r="BJ349" s="13" t="s">
        <v>85</v>
      </c>
      <c r="BK349" s="146">
        <f>ROUND(I349*H349,2)</f>
        <v>0</v>
      </c>
      <c r="BL349" s="13" t="s">
        <v>251</v>
      </c>
      <c r="BM349" s="145" t="s">
        <v>1257</v>
      </c>
    </row>
    <row r="350" spans="2:65" s="1" customFormat="1" ht="24.2" customHeight="1">
      <c r="B350" s="28"/>
      <c r="C350" s="133" t="s">
        <v>1258</v>
      </c>
      <c r="D350" s="133" t="s">
        <v>190</v>
      </c>
      <c r="E350" s="134" t="s">
        <v>1259</v>
      </c>
      <c r="F350" s="135" t="s">
        <v>1260</v>
      </c>
      <c r="G350" s="136" t="s">
        <v>393</v>
      </c>
      <c r="H350" s="147"/>
      <c r="I350" s="138"/>
      <c r="J350" s="139">
        <f>ROUND(I350*H350,2)</f>
        <v>0</v>
      </c>
      <c r="K350" s="140"/>
      <c r="L350" s="28"/>
      <c r="M350" s="141" t="s">
        <v>1</v>
      </c>
      <c r="N350" s="142" t="s">
        <v>42</v>
      </c>
      <c r="P350" s="143">
        <f>O350*H350</f>
        <v>0</v>
      </c>
      <c r="Q350" s="143">
        <v>0</v>
      </c>
      <c r="R350" s="143">
        <f>Q350*H350</f>
        <v>0</v>
      </c>
      <c r="S350" s="143">
        <v>0</v>
      </c>
      <c r="T350" s="144">
        <f>S350*H350</f>
        <v>0</v>
      </c>
      <c r="AR350" s="145" t="s">
        <v>251</v>
      </c>
      <c r="AT350" s="145" t="s">
        <v>190</v>
      </c>
      <c r="AU350" s="145" t="s">
        <v>87</v>
      </c>
      <c r="AY350" s="13" t="s">
        <v>188</v>
      </c>
      <c r="BE350" s="146">
        <f>IF(N350="základní",J350,0)</f>
        <v>0</v>
      </c>
      <c r="BF350" s="146">
        <f>IF(N350="snížená",J350,0)</f>
        <v>0</v>
      </c>
      <c r="BG350" s="146">
        <f>IF(N350="zákl. přenesená",J350,0)</f>
        <v>0</v>
      </c>
      <c r="BH350" s="146">
        <f>IF(N350="sníž. přenesená",J350,0)</f>
        <v>0</v>
      </c>
      <c r="BI350" s="146">
        <f>IF(N350="nulová",J350,0)</f>
        <v>0</v>
      </c>
      <c r="BJ350" s="13" t="s">
        <v>85</v>
      </c>
      <c r="BK350" s="146">
        <f>ROUND(I350*H350,2)</f>
        <v>0</v>
      </c>
      <c r="BL350" s="13" t="s">
        <v>251</v>
      </c>
      <c r="BM350" s="145" t="s">
        <v>1261</v>
      </c>
    </row>
    <row r="351" spans="2:65" s="11" customFormat="1" ht="22.7" customHeight="1">
      <c r="B351" s="121"/>
      <c r="D351" s="122" t="s">
        <v>76</v>
      </c>
      <c r="E351" s="131" t="s">
        <v>1262</v>
      </c>
      <c r="F351" s="131" t="s">
        <v>1263</v>
      </c>
      <c r="I351" s="124"/>
      <c r="J351" s="132">
        <f>BK351</f>
        <v>0</v>
      </c>
      <c r="L351" s="121"/>
      <c r="M351" s="126"/>
      <c r="P351" s="127">
        <f>SUM(P352:P361)</f>
        <v>0</v>
      </c>
      <c r="R351" s="127">
        <f>SUM(R352:R361)</f>
        <v>8.5405351200000013</v>
      </c>
      <c r="T351" s="128">
        <f>SUM(T352:T361)</f>
        <v>0</v>
      </c>
      <c r="AR351" s="122" t="s">
        <v>87</v>
      </c>
      <c r="AT351" s="129" t="s">
        <v>76</v>
      </c>
      <c r="AU351" s="129" t="s">
        <v>85</v>
      </c>
      <c r="AY351" s="122" t="s">
        <v>188</v>
      </c>
      <c r="BK351" s="130">
        <f>SUM(BK352:BK361)</f>
        <v>0</v>
      </c>
    </row>
    <row r="352" spans="2:65" s="1" customFormat="1" ht="16.5" customHeight="1">
      <c r="B352" s="28"/>
      <c r="C352" s="133" t="s">
        <v>1264</v>
      </c>
      <c r="D352" s="133" t="s">
        <v>190</v>
      </c>
      <c r="E352" s="134" t="s">
        <v>1265</v>
      </c>
      <c r="F352" s="135" t="s">
        <v>1266</v>
      </c>
      <c r="G352" s="136" t="s">
        <v>205</v>
      </c>
      <c r="H352" s="137">
        <v>125.4</v>
      </c>
      <c r="I352" s="138"/>
      <c r="J352" s="139">
        <f t="shared" ref="J352:J361" si="110">ROUND(I352*H352,2)</f>
        <v>0</v>
      </c>
      <c r="K352" s="140"/>
      <c r="L352" s="28"/>
      <c r="M352" s="141" t="s">
        <v>1</v>
      </c>
      <c r="N352" s="142" t="s">
        <v>42</v>
      </c>
      <c r="P352" s="143">
        <f t="shared" ref="P352:P361" si="111">O352*H352</f>
        <v>0</v>
      </c>
      <c r="Q352" s="143">
        <v>2.9999999999999997E-4</v>
      </c>
      <c r="R352" s="143">
        <f t="shared" ref="R352:R361" si="112">Q352*H352</f>
        <v>3.7620000000000001E-2</v>
      </c>
      <c r="S352" s="143">
        <v>0</v>
      </c>
      <c r="T352" s="144">
        <f t="shared" ref="T352:T361" si="113">S352*H352</f>
        <v>0</v>
      </c>
      <c r="AR352" s="145" t="s">
        <v>251</v>
      </c>
      <c r="AT352" s="145" t="s">
        <v>190</v>
      </c>
      <c r="AU352" s="145" t="s">
        <v>87</v>
      </c>
      <c r="AY352" s="13" t="s">
        <v>188</v>
      </c>
      <c r="BE352" s="146">
        <f t="shared" ref="BE352:BE361" si="114">IF(N352="základní",J352,0)</f>
        <v>0</v>
      </c>
      <c r="BF352" s="146">
        <f t="shared" ref="BF352:BF361" si="115">IF(N352="snížená",J352,0)</f>
        <v>0</v>
      </c>
      <c r="BG352" s="146">
        <f t="shared" ref="BG352:BG361" si="116">IF(N352="zákl. přenesená",J352,0)</f>
        <v>0</v>
      </c>
      <c r="BH352" s="146">
        <f t="shared" ref="BH352:BH361" si="117">IF(N352="sníž. přenesená",J352,0)</f>
        <v>0</v>
      </c>
      <c r="BI352" s="146">
        <f t="shared" ref="BI352:BI361" si="118">IF(N352="nulová",J352,0)</f>
        <v>0</v>
      </c>
      <c r="BJ352" s="13" t="s">
        <v>85</v>
      </c>
      <c r="BK352" s="146">
        <f t="shared" ref="BK352:BK361" si="119">ROUND(I352*H352,2)</f>
        <v>0</v>
      </c>
      <c r="BL352" s="13" t="s">
        <v>251</v>
      </c>
      <c r="BM352" s="145" t="s">
        <v>1267</v>
      </c>
    </row>
    <row r="353" spans="2:65" s="1" customFormat="1" ht="24.2" customHeight="1">
      <c r="B353" s="28"/>
      <c r="C353" s="133" t="s">
        <v>1268</v>
      </c>
      <c r="D353" s="133" t="s">
        <v>190</v>
      </c>
      <c r="E353" s="134" t="s">
        <v>1269</v>
      </c>
      <c r="F353" s="135" t="s">
        <v>1270</v>
      </c>
      <c r="G353" s="136" t="s">
        <v>205</v>
      </c>
      <c r="H353" s="137">
        <v>116.8</v>
      </c>
      <c r="I353" s="138"/>
      <c r="J353" s="139">
        <f t="shared" si="110"/>
        <v>0</v>
      </c>
      <c r="K353" s="140"/>
      <c r="L353" s="28"/>
      <c r="M353" s="141" t="s">
        <v>1</v>
      </c>
      <c r="N353" s="142" t="s">
        <v>42</v>
      </c>
      <c r="P353" s="143">
        <f t="shared" si="111"/>
        <v>0</v>
      </c>
      <c r="Q353" s="143">
        <v>1.2E-2</v>
      </c>
      <c r="R353" s="143">
        <f t="shared" si="112"/>
        <v>1.4016</v>
      </c>
      <c r="S353" s="143">
        <v>0</v>
      </c>
      <c r="T353" s="144">
        <f t="shared" si="113"/>
        <v>0</v>
      </c>
      <c r="AR353" s="145" t="s">
        <v>251</v>
      </c>
      <c r="AT353" s="145" t="s">
        <v>190</v>
      </c>
      <c r="AU353" s="145" t="s">
        <v>87</v>
      </c>
      <c r="AY353" s="13" t="s">
        <v>188</v>
      </c>
      <c r="BE353" s="146">
        <f t="shared" si="114"/>
        <v>0</v>
      </c>
      <c r="BF353" s="146">
        <f t="shared" si="115"/>
        <v>0</v>
      </c>
      <c r="BG353" s="146">
        <f t="shared" si="116"/>
        <v>0</v>
      </c>
      <c r="BH353" s="146">
        <f t="shared" si="117"/>
        <v>0</v>
      </c>
      <c r="BI353" s="146">
        <f t="shared" si="118"/>
        <v>0</v>
      </c>
      <c r="BJ353" s="13" t="s">
        <v>85</v>
      </c>
      <c r="BK353" s="146">
        <f t="shared" si="119"/>
        <v>0</v>
      </c>
      <c r="BL353" s="13" t="s">
        <v>251</v>
      </c>
      <c r="BM353" s="145" t="s">
        <v>1271</v>
      </c>
    </row>
    <row r="354" spans="2:65" s="1" customFormat="1" ht="24.2" customHeight="1">
      <c r="B354" s="28"/>
      <c r="C354" s="133" t="s">
        <v>1272</v>
      </c>
      <c r="D354" s="133" t="s">
        <v>190</v>
      </c>
      <c r="E354" s="134" t="s">
        <v>1273</v>
      </c>
      <c r="F354" s="135" t="s">
        <v>1274</v>
      </c>
      <c r="G354" s="136" t="s">
        <v>205</v>
      </c>
      <c r="H354" s="137">
        <v>115.9</v>
      </c>
      <c r="I354" s="138"/>
      <c r="J354" s="139">
        <f t="shared" si="110"/>
        <v>0</v>
      </c>
      <c r="K354" s="140"/>
      <c r="L354" s="28"/>
      <c r="M354" s="141" t="s">
        <v>1</v>
      </c>
      <c r="N354" s="142" t="s">
        <v>42</v>
      </c>
      <c r="P354" s="143">
        <f t="shared" si="111"/>
        <v>0</v>
      </c>
      <c r="Q354" s="143">
        <v>2.0400000000000001E-2</v>
      </c>
      <c r="R354" s="143">
        <f t="shared" si="112"/>
        <v>2.3643600000000005</v>
      </c>
      <c r="S354" s="143">
        <v>0</v>
      </c>
      <c r="T354" s="144">
        <f t="shared" si="113"/>
        <v>0</v>
      </c>
      <c r="AR354" s="145" t="s">
        <v>251</v>
      </c>
      <c r="AT354" s="145" t="s">
        <v>190</v>
      </c>
      <c r="AU354" s="145" t="s">
        <v>87</v>
      </c>
      <c r="AY354" s="13" t="s">
        <v>188</v>
      </c>
      <c r="BE354" s="146">
        <f t="shared" si="114"/>
        <v>0</v>
      </c>
      <c r="BF354" s="146">
        <f t="shared" si="115"/>
        <v>0</v>
      </c>
      <c r="BG354" s="146">
        <f t="shared" si="116"/>
        <v>0</v>
      </c>
      <c r="BH354" s="146">
        <f t="shared" si="117"/>
        <v>0</v>
      </c>
      <c r="BI354" s="146">
        <f t="shared" si="118"/>
        <v>0</v>
      </c>
      <c r="BJ354" s="13" t="s">
        <v>85</v>
      </c>
      <c r="BK354" s="146">
        <f t="shared" si="119"/>
        <v>0</v>
      </c>
      <c r="BL354" s="13" t="s">
        <v>251</v>
      </c>
      <c r="BM354" s="145" t="s">
        <v>1275</v>
      </c>
    </row>
    <row r="355" spans="2:65" s="1" customFormat="1" ht="33" customHeight="1">
      <c r="B355" s="28"/>
      <c r="C355" s="133" t="s">
        <v>1276</v>
      </c>
      <c r="D355" s="133" t="s">
        <v>190</v>
      </c>
      <c r="E355" s="134" t="s">
        <v>1277</v>
      </c>
      <c r="F355" s="135" t="s">
        <v>1278</v>
      </c>
      <c r="G355" s="136" t="s">
        <v>218</v>
      </c>
      <c r="H355" s="137">
        <v>70.08</v>
      </c>
      <c r="I355" s="138"/>
      <c r="J355" s="139">
        <f t="shared" si="110"/>
        <v>0</v>
      </c>
      <c r="K355" s="140"/>
      <c r="L355" s="28"/>
      <c r="M355" s="141" t="s">
        <v>1</v>
      </c>
      <c r="N355" s="142" t="s">
        <v>42</v>
      </c>
      <c r="P355" s="143">
        <f t="shared" si="111"/>
        <v>0</v>
      </c>
      <c r="Q355" s="143">
        <v>5.8E-4</v>
      </c>
      <c r="R355" s="143">
        <f t="shared" si="112"/>
        <v>4.0646399999999999E-2</v>
      </c>
      <c r="S355" s="143">
        <v>0</v>
      </c>
      <c r="T355" s="144">
        <f t="shared" si="113"/>
        <v>0</v>
      </c>
      <c r="AR355" s="145" t="s">
        <v>251</v>
      </c>
      <c r="AT355" s="145" t="s">
        <v>190</v>
      </c>
      <c r="AU355" s="145" t="s">
        <v>87</v>
      </c>
      <c r="AY355" s="13" t="s">
        <v>188</v>
      </c>
      <c r="BE355" s="146">
        <f t="shared" si="114"/>
        <v>0</v>
      </c>
      <c r="BF355" s="146">
        <f t="shared" si="115"/>
        <v>0</v>
      </c>
      <c r="BG355" s="146">
        <f t="shared" si="116"/>
        <v>0</v>
      </c>
      <c r="BH355" s="146">
        <f t="shared" si="117"/>
        <v>0</v>
      </c>
      <c r="BI355" s="146">
        <f t="shared" si="118"/>
        <v>0</v>
      </c>
      <c r="BJ355" s="13" t="s">
        <v>85</v>
      </c>
      <c r="BK355" s="146">
        <f t="shared" si="119"/>
        <v>0</v>
      </c>
      <c r="BL355" s="13" t="s">
        <v>251</v>
      </c>
      <c r="BM355" s="145" t="s">
        <v>1279</v>
      </c>
    </row>
    <row r="356" spans="2:65" s="1" customFormat="1" ht="33" customHeight="1">
      <c r="B356" s="28"/>
      <c r="C356" s="153" t="s">
        <v>1280</v>
      </c>
      <c r="D356" s="153" t="s">
        <v>433</v>
      </c>
      <c r="E356" s="154" t="s">
        <v>1281</v>
      </c>
      <c r="F356" s="155" t="s">
        <v>1282</v>
      </c>
      <c r="G356" s="156" t="s">
        <v>218</v>
      </c>
      <c r="H356" s="157">
        <v>77.087999999999994</v>
      </c>
      <c r="I356" s="158"/>
      <c r="J356" s="159">
        <f t="shared" si="110"/>
        <v>0</v>
      </c>
      <c r="K356" s="160"/>
      <c r="L356" s="161"/>
      <c r="M356" s="162" t="s">
        <v>1</v>
      </c>
      <c r="N356" s="163" t="s">
        <v>42</v>
      </c>
      <c r="P356" s="143">
        <f t="shared" si="111"/>
        <v>0</v>
      </c>
      <c r="Q356" s="143">
        <v>2.64E-3</v>
      </c>
      <c r="R356" s="143">
        <f t="shared" si="112"/>
        <v>0.20351231999999997</v>
      </c>
      <c r="S356" s="143">
        <v>0</v>
      </c>
      <c r="T356" s="144">
        <f t="shared" si="113"/>
        <v>0</v>
      </c>
      <c r="AR356" s="145" t="s">
        <v>318</v>
      </c>
      <c r="AT356" s="145" t="s">
        <v>433</v>
      </c>
      <c r="AU356" s="145" t="s">
        <v>87</v>
      </c>
      <c r="AY356" s="13" t="s">
        <v>188</v>
      </c>
      <c r="BE356" s="146">
        <f t="shared" si="114"/>
        <v>0</v>
      </c>
      <c r="BF356" s="146">
        <f t="shared" si="115"/>
        <v>0</v>
      </c>
      <c r="BG356" s="146">
        <f t="shared" si="116"/>
        <v>0</v>
      </c>
      <c r="BH356" s="146">
        <f t="shared" si="117"/>
        <v>0</v>
      </c>
      <c r="BI356" s="146">
        <f t="shared" si="118"/>
        <v>0</v>
      </c>
      <c r="BJ356" s="13" t="s">
        <v>85</v>
      </c>
      <c r="BK356" s="146">
        <f t="shared" si="119"/>
        <v>0</v>
      </c>
      <c r="BL356" s="13" t="s">
        <v>251</v>
      </c>
      <c r="BM356" s="145" t="s">
        <v>1283</v>
      </c>
    </row>
    <row r="357" spans="2:65" s="1" customFormat="1" ht="33" customHeight="1">
      <c r="B357" s="28"/>
      <c r="C357" s="133" t="s">
        <v>1284</v>
      </c>
      <c r="D357" s="133" t="s">
        <v>190</v>
      </c>
      <c r="E357" s="134" t="s">
        <v>1285</v>
      </c>
      <c r="F357" s="135" t="s">
        <v>1286</v>
      </c>
      <c r="G357" s="136" t="s">
        <v>205</v>
      </c>
      <c r="H357" s="137">
        <v>125.4</v>
      </c>
      <c r="I357" s="138"/>
      <c r="J357" s="139">
        <f t="shared" si="110"/>
        <v>0</v>
      </c>
      <c r="K357" s="140"/>
      <c r="L357" s="28"/>
      <c r="M357" s="141" t="s">
        <v>1</v>
      </c>
      <c r="N357" s="142" t="s">
        <v>42</v>
      </c>
      <c r="P357" s="143">
        <f t="shared" si="111"/>
        <v>0</v>
      </c>
      <c r="Q357" s="143">
        <v>9.0299999999999998E-3</v>
      </c>
      <c r="R357" s="143">
        <f t="shared" si="112"/>
        <v>1.1323620000000001</v>
      </c>
      <c r="S357" s="143">
        <v>0</v>
      </c>
      <c r="T357" s="144">
        <f t="shared" si="113"/>
        <v>0</v>
      </c>
      <c r="AR357" s="145" t="s">
        <v>251</v>
      </c>
      <c r="AT357" s="145" t="s">
        <v>190</v>
      </c>
      <c r="AU357" s="145" t="s">
        <v>87</v>
      </c>
      <c r="AY357" s="13" t="s">
        <v>188</v>
      </c>
      <c r="BE357" s="146">
        <f t="shared" si="114"/>
        <v>0</v>
      </c>
      <c r="BF357" s="146">
        <f t="shared" si="115"/>
        <v>0</v>
      </c>
      <c r="BG357" s="146">
        <f t="shared" si="116"/>
        <v>0</v>
      </c>
      <c r="BH357" s="146">
        <f t="shared" si="117"/>
        <v>0</v>
      </c>
      <c r="BI357" s="146">
        <f t="shared" si="118"/>
        <v>0</v>
      </c>
      <c r="BJ357" s="13" t="s">
        <v>85</v>
      </c>
      <c r="BK357" s="146">
        <f t="shared" si="119"/>
        <v>0</v>
      </c>
      <c r="BL357" s="13" t="s">
        <v>251</v>
      </c>
      <c r="BM357" s="145" t="s">
        <v>1287</v>
      </c>
    </row>
    <row r="358" spans="2:65" s="1" customFormat="1" ht="24.2" customHeight="1">
      <c r="B358" s="28"/>
      <c r="C358" s="153" t="s">
        <v>1288</v>
      </c>
      <c r="D358" s="153" t="s">
        <v>433</v>
      </c>
      <c r="E358" s="154" t="s">
        <v>1289</v>
      </c>
      <c r="F358" s="155" t="s">
        <v>1290</v>
      </c>
      <c r="G358" s="156" t="s">
        <v>205</v>
      </c>
      <c r="H358" s="157">
        <v>144.21</v>
      </c>
      <c r="I358" s="158"/>
      <c r="J358" s="159">
        <f t="shared" si="110"/>
        <v>0</v>
      </c>
      <c r="K358" s="160"/>
      <c r="L358" s="161"/>
      <c r="M358" s="162" t="s">
        <v>1</v>
      </c>
      <c r="N358" s="163" t="s">
        <v>42</v>
      </c>
      <c r="P358" s="143">
        <f t="shared" si="111"/>
        <v>0</v>
      </c>
      <c r="Q358" s="143">
        <v>2.1999999999999999E-2</v>
      </c>
      <c r="R358" s="143">
        <f t="shared" si="112"/>
        <v>3.1726199999999998</v>
      </c>
      <c r="S358" s="143">
        <v>0</v>
      </c>
      <c r="T358" s="144">
        <f t="shared" si="113"/>
        <v>0</v>
      </c>
      <c r="AR358" s="145" t="s">
        <v>318</v>
      </c>
      <c r="AT358" s="145" t="s">
        <v>433</v>
      </c>
      <c r="AU358" s="145" t="s">
        <v>87</v>
      </c>
      <c r="AY358" s="13" t="s">
        <v>188</v>
      </c>
      <c r="BE358" s="146">
        <f t="shared" si="114"/>
        <v>0</v>
      </c>
      <c r="BF358" s="146">
        <f t="shared" si="115"/>
        <v>0</v>
      </c>
      <c r="BG358" s="146">
        <f t="shared" si="116"/>
        <v>0</v>
      </c>
      <c r="BH358" s="146">
        <f t="shared" si="117"/>
        <v>0</v>
      </c>
      <c r="BI358" s="146">
        <f t="shared" si="118"/>
        <v>0</v>
      </c>
      <c r="BJ358" s="13" t="s">
        <v>85</v>
      </c>
      <c r="BK358" s="146">
        <f t="shared" si="119"/>
        <v>0</v>
      </c>
      <c r="BL358" s="13" t="s">
        <v>251</v>
      </c>
      <c r="BM358" s="145" t="s">
        <v>1291</v>
      </c>
    </row>
    <row r="359" spans="2:65" s="1" customFormat="1" ht="24.2" customHeight="1">
      <c r="B359" s="28"/>
      <c r="C359" s="133" t="s">
        <v>1292</v>
      </c>
      <c r="D359" s="133" t="s">
        <v>190</v>
      </c>
      <c r="E359" s="134" t="s">
        <v>1293</v>
      </c>
      <c r="F359" s="135" t="s">
        <v>1294</v>
      </c>
      <c r="G359" s="136" t="s">
        <v>205</v>
      </c>
      <c r="H359" s="137">
        <v>116.8</v>
      </c>
      <c r="I359" s="138"/>
      <c r="J359" s="139">
        <f t="shared" si="110"/>
        <v>0</v>
      </c>
      <c r="K359" s="140"/>
      <c r="L359" s="28"/>
      <c r="M359" s="141" t="s">
        <v>1</v>
      </c>
      <c r="N359" s="142" t="s">
        <v>42</v>
      </c>
      <c r="P359" s="143">
        <f t="shared" si="111"/>
        <v>0</v>
      </c>
      <c r="Q359" s="143">
        <v>1.5E-3</v>
      </c>
      <c r="R359" s="143">
        <f t="shared" si="112"/>
        <v>0.17519999999999999</v>
      </c>
      <c r="S359" s="143">
        <v>0</v>
      </c>
      <c r="T359" s="144">
        <f t="shared" si="113"/>
        <v>0</v>
      </c>
      <c r="AR359" s="145" t="s">
        <v>251</v>
      </c>
      <c r="AT359" s="145" t="s">
        <v>190</v>
      </c>
      <c r="AU359" s="145" t="s">
        <v>87</v>
      </c>
      <c r="AY359" s="13" t="s">
        <v>188</v>
      </c>
      <c r="BE359" s="146">
        <f t="shared" si="114"/>
        <v>0</v>
      </c>
      <c r="BF359" s="146">
        <f t="shared" si="115"/>
        <v>0</v>
      </c>
      <c r="BG359" s="146">
        <f t="shared" si="116"/>
        <v>0</v>
      </c>
      <c r="BH359" s="146">
        <f t="shared" si="117"/>
        <v>0</v>
      </c>
      <c r="BI359" s="146">
        <f t="shared" si="118"/>
        <v>0</v>
      </c>
      <c r="BJ359" s="13" t="s">
        <v>85</v>
      </c>
      <c r="BK359" s="146">
        <f t="shared" si="119"/>
        <v>0</v>
      </c>
      <c r="BL359" s="13" t="s">
        <v>251</v>
      </c>
      <c r="BM359" s="145" t="s">
        <v>1295</v>
      </c>
    </row>
    <row r="360" spans="2:65" s="1" customFormat="1" ht="16.5" customHeight="1">
      <c r="B360" s="28"/>
      <c r="C360" s="133" t="s">
        <v>1296</v>
      </c>
      <c r="D360" s="133" t="s">
        <v>190</v>
      </c>
      <c r="E360" s="134" t="s">
        <v>1297</v>
      </c>
      <c r="F360" s="135" t="s">
        <v>1298</v>
      </c>
      <c r="G360" s="136" t="s">
        <v>218</v>
      </c>
      <c r="H360" s="137">
        <v>140.16</v>
      </c>
      <c r="I360" s="138"/>
      <c r="J360" s="139">
        <f t="shared" si="110"/>
        <v>0</v>
      </c>
      <c r="K360" s="140"/>
      <c r="L360" s="28"/>
      <c r="M360" s="141" t="s">
        <v>1</v>
      </c>
      <c r="N360" s="142" t="s">
        <v>42</v>
      </c>
      <c r="P360" s="143">
        <f t="shared" si="111"/>
        <v>0</v>
      </c>
      <c r="Q360" s="143">
        <v>9.0000000000000006E-5</v>
      </c>
      <c r="R360" s="143">
        <f t="shared" si="112"/>
        <v>1.2614400000000001E-2</v>
      </c>
      <c r="S360" s="143">
        <v>0</v>
      </c>
      <c r="T360" s="144">
        <f t="shared" si="113"/>
        <v>0</v>
      </c>
      <c r="AR360" s="145" t="s">
        <v>251</v>
      </c>
      <c r="AT360" s="145" t="s">
        <v>190</v>
      </c>
      <c r="AU360" s="145" t="s">
        <v>87</v>
      </c>
      <c r="AY360" s="13" t="s">
        <v>188</v>
      </c>
      <c r="BE360" s="146">
        <f t="shared" si="114"/>
        <v>0</v>
      </c>
      <c r="BF360" s="146">
        <f t="shared" si="115"/>
        <v>0</v>
      </c>
      <c r="BG360" s="146">
        <f t="shared" si="116"/>
        <v>0</v>
      </c>
      <c r="BH360" s="146">
        <f t="shared" si="117"/>
        <v>0</v>
      </c>
      <c r="BI360" s="146">
        <f t="shared" si="118"/>
        <v>0</v>
      </c>
      <c r="BJ360" s="13" t="s">
        <v>85</v>
      </c>
      <c r="BK360" s="146">
        <f t="shared" si="119"/>
        <v>0</v>
      </c>
      <c r="BL360" s="13" t="s">
        <v>251</v>
      </c>
      <c r="BM360" s="145" t="s">
        <v>1299</v>
      </c>
    </row>
    <row r="361" spans="2:65" s="1" customFormat="1" ht="24.2" customHeight="1">
      <c r="B361" s="28"/>
      <c r="C361" s="133" t="s">
        <v>1300</v>
      </c>
      <c r="D361" s="133" t="s">
        <v>190</v>
      </c>
      <c r="E361" s="134" t="s">
        <v>1301</v>
      </c>
      <c r="F361" s="135" t="s">
        <v>1302</v>
      </c>
      <c r="G361" s="136" t="s">
        <v>393</v>
      </c>
      <c r="H361" s="147"/>
      <c r="I361" s="138"/>
      <c r="J361" s="139">
        <f t="shared" si="110"/>
        <v>0</v>
      </c>
      <c r="K361" s="140"/>
      <c r="L361" s="28"/>
      <c r="M361" s="141" t="s">
        <v>1</v>
      </c>
      <c r="N361" s="142" t="s">
        <v>42</v>
      </c>
      <c r="P361" s="143">
        <f t="shared" si="111"/>
        <v>0</v>
      </c>
      <c r="Q361" s="143">
        <v>0</v>
      </c>
      <c r="R361" s="143">
        <f t="shared" si="112"/>
        <v>0</v>
      </c>
      <c r="S361" s="143">
        <v>0</v>
      </c>
      <c r="T361" s="144">
        <f t="shared" si="113"/>
        <v>0</v>
      </c>
      <c r="AR361" s="145" t="s">
        <v>251</v>
      </c>
      <c r="AT361" s="145" t="s">
        <v>190</v>
      </c>
      <c r="AU361" s="145" t="s">
        <v>87</v>
      </c>
      <c r="AY361" s="13" t="s">
        <v>188</v>
      </c>
      <c r="BE361" s="146">
        <f t="shared" si="114"/>
        <v>0</v>
      </c>
      <c r="BF361" s="146">
        <f t="shared" si="115"/>
        <v>0</v>
      </c>
      <c r="BG361" s="146">
        <f t="shared" si="116"/>
        <v>0</v>
      </c>
      <c r="BH361" s="146">
        <f t="shared" si="117"/>
        <v>0</v>
      </c>
      <c r="BI361" s="146">
        <f t="shared" si="118"/>
        <v>0</v>
      </c>
      <c r="BJ361" s="13" t="s">
        <v>85</v>
      </c>
      <c r="BK361" s="146">
        <f t="shared" si="119"/>
        <v>0</v>
      </c>
      <c r="BL361" s="13" t="s">
        <v>251</v>
      </c>
      <c r="BM361" s="145" t="s">
        <v>1303</v>
      </c>
    </row>
    <row r="362" spans="2:65" s="11" customFormat="1" ht="22.7" customHeight="1">
      <c r="B362" s="121"/>
      <c r="D362" s="122" t="s">
        <v>76</v>
      </c>
      <c r="E362" s="131" t="s">
        <v>1304</v>
      </c>
      <c r="F362" s="131" t="s">
        <v>1305</v>
      </c>
      <c r="I362" s="124"/>
      <c r="J362" s="132">
        <f>BK362</f>
        <v>0</v>
      </c>
      <c r="L362" s="121"/>
      <c r="M362" s="126"/>
      <c r="P362" s="127">
        <f>SUM(P363:P373)</f>
        <v>0</v>
      </c>
      <c r="R362" s="127">
        <f>SUM(R363:R373)</f>
        <v>8.5682712500000004</v>
      </c>
      <c r="T362" s="128">
        <f>SUM(T363:T373)</f>
        <v>0</v>
      </c>
      <c r="AR362" s="122" t="s">
        <v>87</v>
      </c>
      <c r="AT362" s="129" t="s">
        <v>76</v>
      </c>
      <c r="AU362" s="129" t="s">
        <v>85</v>
      </c>
      <c r="AY362" s="122" t="s">
        <v>188</v>
      </c>
      <c r="BK362" s="130">
        <f>SUM(BK363:BK373)</f>
        <v>0</v>
      </c>
    </row>
    <row r="363" spans="2:65" s="1" customFormat="1" ht="24.2" customHeight="1">
      <c r="B363" s="28"/>
      <c r="C363" s="133" t="s">
        <v>1306</v>
      </c>
      <c r="D363" s="133" t="s">
        <v>190</v>
      </c>
      <c r="E363" s="134" t="s">
        <v>1307</v>
      </c>
      <c r="F363" s="135" t="s">
        <v>1308</v>
      </c>
      <c r="G363" s="136" t="s">
        <v>205</v>
      </c>
      <c r="H363" s="137">
        <v>342.3</v>
      </c>
      <c r="I363" s="138"/>
      <c r="J363" s="139">
        <f t="shared" ref="J363:J373" si="120">ROUND(I363*H363,2)</f>
        <v>0</v>
      </c>
      <c r="K363" s="140"/>
      <c r="L363" s="28"/>
      <c r="M363" s="141" t="s">
        <v>1</v>
      </c>
      <c r="N363" s="142" t="s">
        <v>42</v>
      </c>
      <c r="P363" s="143">
        <f t="shared" ref="P363:P373" si="121">O363*H363</f>
        <v>0</v>
      </c>
      <c r="Q363" s="143">
        <v>3.0000000000000001E-5</v>
      </c>
      <c r="R363" s="143">
        <f t="shared" ref="R363:R373" si="122">Q363*H363</f>
        <v>1.0269E-2</v>
      </c>
      <c r="S363" s="143">
        <v>0</v>
      </c>
      <c r="T363" s="144">
        <f t="shared" ref="T363:T373" si="123">S363*H363</f>
        <v>0</v>
      </c>
      <c r="AR363" s="145" t="s">
        <v>251</v>
      </c>
      <c r="AT363" s="145" t="s">
        <v>190</v>
      </c>
      <c r="AU363" s="145" t="s">
        <v>87</v>
      </c>
      <c r="AY363" s="13" t="s">
        <v>188</v>
      </c>
      <c r="BE363" s="146">
        <f t="shared" ref="BE363:BE373" si="124">IF(N363="základní",J363,0)</f>
        <v>0</v>
      </c>
      <c r="BF363" s="146">
        <f t="shared" ref="BF363:BF373" si="125">IF(N363="snížená",J363,0)</f>
        <v>0</v>
      </c>
      <c r="BG363" s="146">
        <f t="shared" ref="BG363:BG373" si="126">IF(N363="zákl. přenesená",J363,0)</f>
        <v>0</v>
      </c>
      <c r="BH363" s="146">
        <f t="shared" ref="BH363:BH373" si="127">IF(N363="sníž. přenesená",J363,0)</f>
        <v>0</v>
      </c>
      <c r="BI363" s="146">
        <f t="shared" ref="BI363:BI373" si="128">IF(N363="nulová",J363,0)</f>
        <v>0</v>
      </c>
      <c r="BJ363" s="13" t="s">
        <v>85</v>
      </c>
      <c r="BK363" s="146">
        <f t="shared" ref="BK363:BK373" si="129">ROUND(I363*H363,2)</f>
        <v>0</v>
      </c>
      <c r="BL363" s="13" t="s">
        <v>251</v>
      </c>
      <c r="BM363" s="145" t="s">
        <v>1309</v>
      </c>
    </row>
    <row r="364" spans="2:65" s="1" customFormat="1" ht="24.2" customHeight="1">
      <c r="B364" s="28"/>
      <c r="C364" s="133" t="s">
        <v>1310</v>
      </c>
      <c r="D364" s="133" t="s">
        <v>190</v>
      </c>
      <c r="E364" s="134" t="s">
        <v>1311</v>
      </c>
      <c r="F364" s="135" t="s">
        <v>1312</v>
      </c>
      <c r="G364" s="136" t="s">
        <v>205</v>
      </c>
      <c r="H364" s="137">
        <v>18.004999999999999</v>
      </c>
      <c r="I364" s="138"/>
      <c r="J364" s="139">
        <f t="shared" si="120"/>
        <v>0</v>
      </c>
      <c r="K364" s="140"/>
      <c r="L364" s="28"/>
      <c r="M364" s="141" t="s">
        <v>1</v>
      </c>
      <c r="N364" s="142" t="s">
        <v>42</v>
      </c>
      <c r="P364" s="143">
        <f t="shared" si="121"/>
        <v>0</v>
      </c>
      <c r="Q364" s="143">
        <v>5.0000000000000002E-5</v>
      </c>
      <c r="R364" s="143">
        <f t="shared" si="122"/>
        <v>9.0025000000000001E-4</v>
      </c>
      <c r="S364" s="143">
        <v>0</v>
      </c>
      <c r="T364" s="144">
        <f t="shared" si="123"/>
        <v>0</v>
      </c>
      <c r="AR364" s="145" t="s">
        <v>251</v>
      </c>
      <c r="AT364" s="145" t="s">
        <v>190</v>
      </c>
      <c r="AU364" s="145" t="s">
        <v>87</v>
      </c>
      <c r="AY364" s="13" t="s">
        <v>188</v>
      </c>
      <c r="BE364" s="146">
        <f t="shared" si="124"/>
        <v>0</v>
      </c>
      <c r="BF364" s="146">
        <f t="shared" si="125"/>
        <v>0</v>
      </c>
      <c r="BG364" s="146">
        <f t="shared" si="126"/>
        <v>0</v>
      </c>
      <c r="BH364" s="146">
        <f t="shared" si="127"/>
        <v>0</v>
      </c>
      <c r="BI364" s="146">
        <f t="shared" si="128"/>
        <v>0</v>
      </c>
      <c r="BJ364" s="13" t="s">
        <v>85</v>
      </c>
      <c r="BK364" s="146">
        <f t="shared" si="129"/>
        <v>0</v>
      </c>
      <c r="BL364" s="13" t="s">
        <v>251</v>
      </c>
      <c r="BM364" s="145" t="s">
        <v>1313</v>
      </c>
    </row>
    <row r="365" spans="2:65" s="1" customFormat="1" ht="33" customHeight="1">
      <c r="B365" s="28"/>
      <c r="C365" s="133" t="s">
        <v>1314</v>
      </c>
      <c r="D365" s="133" t="s">
        <v>190</v>
      </c>
      <c r="E365" s="134" t="s">
        <v>1315</v>
      </c>
      <c r="F365" s="135" t="s">
        <v>1316</v>
      </c>
      <c r="G365" s="136" t="s">
        <v>205</v>
      </c>
      <c r="H365" s="137">
        <v>170.5</v>
      </c>
      <c r="I365" s="138"/>
      <c r="J365" s="139">
        <f t="shared" si="120"/>
        <v>0</v>
      </c>
      <c r="K365" s="140"/>
      <c r="L365" s="28"/>
      <c r="M365" s="141" t="s">
        <v>1</v>
      </c>
      <c r="N365" s="142" t="s">
        <v>42</v>
      </c>
      <c r="P365" s="143">
        <f t="shared" si="121"/>
        <v>0</v>
      </c>
      <c r="Q365" s="143">
        <v>7.5799999999999999E-3</v>
      </c>
      <c r="R365" s="143">
        <f t="shared" si="122"/>
        <v>1.2923899999999999</v>
      </c>
      <c r="S365" s="143">
        <v>0</v>
      </c>
      <c r="T365" s="144">
        <f t="shared" si="123"/>
        <v>0</v>
      </c>
      <c r="AR365" s="145" t="s">
        <v>251</v>
      </c>
      <c r="AT365" s="145" t="s">
        <v>190</v>
      </c>
      <c r="AU365" s="145" t="s">
        <v>87</v>
      </c>
      <c r="AY365" s="13" t="s">
        <v>188</v>
      </c>
      <c r="BE365" s="146">
        <f t="shared" si="124"/>
        <v>0</v>
      </c>
      <c r="BF365" s="146">
        <f t="shared" si="125"/>
        <v>0</v>
      </c>
      <c r="BG365" s="146">
        <f t="shared" si="126"/>
        <v>0</v>
      </c>
      <c r="BH365" s="146">
        <f t="shared" si="127"/>
        <v>0</v>
      </c>
      <c r="BI365" s="146">
        <f t="shared" si="128"/>
        <v>0</v>
      </c>
      <c r="BJ365" s="13" t="s">
        <v>85</v>
      </c>
      <c r="BK365" s="146">
        <f t="shared" si="129"/>
        <v>0</v>
      </c>
      <c r="BL365" s="13" t="s">
        <v>251</v>
      </c>
      <c r="BM365" s="145" t="s">
        <v>1317</v>
      </c>
    </row>
    <row r="366" spans="2:65" s="1" customFormat="1" ht="37.700000000000003" customHeight="1">
      <c r="B366" s="28"/>
      <c r="C366" s="133" t="s">
        <v>1318</v>
      </c>
      <c r="D366" s="133" t="s">
        <v>190</v>
      </c>
      <c r="E366" s="134" t="s">
        <v>1319</v>
      </c>
      <c r="F366" s="135" t="s">
        <v>1320</v>
      </c>
      <c r="G366" s="136" t="s">
        <v>205</v>
      </c>
      <c r="H366" s="137">
        <v>171.8</v>
      </c>
      <c r="I366" s="138"/>
      <c r="J366" s="139">
        <f t="shared" si="120"/>
        <v>0</v>
      </c>
      <c r="K366" s="140"/>
      <c r="L366" s="28"/>
      <c r="M366" s="141" t="s">
        <v>1</v>
      </c>
      <c r="N366" s="142" t="s">
        <v>42</v>
      </c>
      <c r="P366" s="143">
        <f t="shared" si="121"/>
        <v>0</v>
      </c>
      <c r="Q366" s="143">
        <v>2.2499999999999999E-2</v>
      </c>
      <c r="R366" s="143">
        <f t="shared" si="122"/>
        <v>3.8654999999999999</v>
      </c>
      <c r="S366" s="143">
        <v>0</v>
      </c>
      <c r="T366" s="144">
        <f t="shared" si="123"/>
        <v>0</v>
      </c>
      <c r="AR366" s="145" t="s">
        <v>251</v>
      </c>
      <c r="AT366" s="145" t="s">
        <v>190</v>
      </c>
      <c r="AU366" s="145" t="s">
        <v>87</v>
      </c>
      <c r="AY366" s="13" t="s">
        <v>188</v>
      </c>
      <c r="BE366" s="146">
        <f t="shared" si="124"/>
        <v>0</v>
      </c>
      <c r="BF366" s="146">
        <f t="shared" si="125"/>
        <v>0</v>
      </c>
      <c r="BG366" s="146">
        <f t="shared" si="126"/>
        <v>0</v>
      </c>
      <c r="BH366" s="146">
        <f t="shared" si="127"/>
        <v>0</v>
      </c>
      <c r="BI366" s="146">
        <f t="shared" si="128"/>
        <v>0</v>
      </c>
      <c r="BJ366" s="13" t="s">
        <v>85</v>
      </c>
      <c r="BK366" s="146">
        <f t="shared" si="129"/>
        <v>0</v>
      </c>
      <c r="BL366" s="13" t="s">
        <v>251</v>
      </c>
      <c r="BM366" s="145" t="s">
        <v>1321</v>
      </c>
    </row>
    <row r="367" spans="2:65" s="1" customFormat="1" ht="21.75" customHeight="1">
      <c r="B367" s="28"/>
      <c r="C367" s="133" t="s">
        <v>1322</v>
      </c>
      <c r="D367" s="133" t="s">
        <v>190</v>
      </c>
      <c r="E367" s="134" t="s">
        <v>1323</v>
      </c>
      <c r="F367" s="135" t="s">
        <v>1324</v>
      </c>
      <c r="G367" s="136" t="s">
        <v>205</v>
      </c>
      <c r="H367" s="137">
        <v>345.95299999999997</v>
      </c>
      <c r="I367" s="138"/>
      <c r="J367" s="139">
        <f t="shared" si="120"/>
        <v>0</v>
      </c>
      <c r="K367" s="140"/>
      <c r="L367" s="28"/>
      <c r="M367" s="141" t="s">
        <v>1</v>
      </c>
      <c r="N367" s="142" t="s">
        <v>42</v>
      </c>
      <c r="P367" s="143">
        <f t="shared" si="121"/>
        <v>0</v>
      </c>
      <c r="Q367" s="143">
        <v>2.9999999999999997E-4</v>
      </c>
      <c r="R367" s="143">
        <f t="shared" si="122"/>
        <v>0.10378589999999999</v>
      </c>
      <c r="S367" s="143">
        <v>0</v>
      </c>
      <c r="T367" s="144">
        <f t="shared" si="123"/>
        <v>0</v>
      </c>
      <c r="AR367" s="145" t="s">
        <v>251</v>
      </c>
      <c r="AT367" s="145" t="s">
        <v>190</v>
      </c>
      <c r="AU367" s="145" t="s">
        <v>87</v>
      </c>
      <c r="AY367" s="13" t="s">
        <v>188</v>
      </c>
      <c r="BE367" s="146">
        <f t="shared" si="124"/>
        <v>0</v>
      </c>
      <c r="BF367" s="146">
        <f t="shared" si="125"/>
        <v>0</v>
      </c>
      <c r="BG367" s="146">
        <f t="shared" si="126"/>
        <v>0</v>
      </c>
      <c r="BH367" s="146">
        <f t="shared" si="127"/>
        <v>0</v>
      </c>
      <c r="BI367" s="146">
        <f t="shared" si="128"/>
        <v>0</v>
      </c>
      <c r="BJ367" s="13" t="s">
        <v>85</v>
      </c>
      <c r="BK367" s="146">
        <f t="shared" si="129"/>
        <v>0</v>
      </c>
      <c r="BL367" s="13" t="s">
        <v>251</v>
      </c>
      <c r="BM367" s="145" t="s">
        <v>1325</v>
      </c>
    </row>
    <row r="368" spans="2:65" s="1" customFormat="1" ht="37.700000000000003" customHeight="1">
      <c r="B368" s="28"/>
      <c r="C368" s="153" t="s">
        <v>1326</v>
      </c>
      <c r="D368" s="153" t="s">
        <v>433</v>
      </c>
      <c r="E368" s="154" t="s">
        <v>1327</v>
      </c>
      <c r="F368" s="155" t="s">
        <v>1328</v>
      </c>
      <c r="G368" s="156" t="s">
        <v>205</v>
      </c>
      <c r="H368" s="157">
        <v>396.33600000000001</v>
      </c>
      <c r="I368" s="158"/>
      <c r="J368" s="159">
        <f t="shared" si="120"/>
        <v>0</v>
      </c>
      <c r="K368" s="160"/>
      <c r="L368" s="161"/>
      <c r="M368" s="162" t="s">
        <v>1</v>
      </c>
      <c r="N368" s="163" t="s">
        <v>42</v>
      </c>
      <c r="P368" s="143">
        <f t="shared" si="121"/>
        <v>0</v>
      </c>
      <c r="Q368" s="143">
        <v>8.0000000000000002E-3</v>
      </c>
      <c r="R368" s="143">
        <f t="shared" si="122"/>
        <v>3.1706880000000002</v>
      </c>
      <c r="S368" s="143">
        <v>0</v>
      </c>
      <c r="T368" s="144">
        <f t="shared" si="123"/>
        <v>0</v>
      </c>
      <c r="AR368" s="145" t="s">
        <v>318</v>
      </c>
      <c r="AT368" s="145" t="s">
        <v>433</v>
      </c>
      <c r="AU368" s="145" t="s">
        <v>87</v>
      </c>
      <c r="AY368" s="13" t="s">
        <v>188</v>
      </c>
      <c r="BE368" s="146">
        <f t="shared" si="124"/>
        <v>0</v>
      </c>
      <c r="BF368" s="146">
        <f t="shared" si="125"/>
        <v>0</v>
      </c>
      <c r="BG368" s="146">
        <f t="shared" si="126"/>
        <v>0</v>
      </c>
      <c r="BH368" s="146">
        <f t="shared" si="127"/>
        <v>0</v>
      </c>
      <c r="BI368" s="146">
        <f t="shared" si="128"/>
        <v>0</v>
      </c>
      <c r="BJ368" s="13" t="s">
        <v>85</v>
      </c>
      <c r="BK368" s="146">
        <f t="shared" si="129"/>
        <v>0</v>
      </c>
      <c r="BL368" s="13" t="s">
        <v>251</v>
      </c>
      <c r="BM368" s="145" t="s">
        <v>1329</v>
      </c>
    </row>
    <row r="369" spans="2:65" s="1" customFormat="1" ht="24.2" customHeight="1">
      <c r="B369" s="28"/>
      <c r="C369" s="133" t="s">
        <v>1330</v>
      </c>
      <c r="D369" s="133" t="s">
        <v>190</v>
      </c>
      <c r="E369" s="134" t="s">
        <v>1331</v>
      </c>
      <c r="F369" s="135" t="s">
        <v>1332</v>
      </c>
      <c r="G369" s="136" t="s">
        <v>218</v>
      </c>
      <c r="H369" s="137">
        <v>31.2</v>
      </c>
      <c r="I369" s="138"/>
      <c r="J369" s="139">
        <f t="shared" si="120"/>
        <v>0</v>
      </c>
      <c r="K369" s="140"/>
      <c r="L369" s="28"/>
      <c r="M369" s="141" t="s">
        <v>1</v>
      </c>
      <c r="N369" s="142" t="s">
        <v>42</v>
      </c>
      <c r="P369" s="143">
        <f t="shared" si="121"/>
        <v>0</v>
      </c>
      <c r="Q369" s="143">
        <v>1.2E-4</v>
      </c>
      <c r="R369" s="143">
        <f t="shared" si="122"/>
        <v>3.7439999999999999E-3</v>
      </c>
      <c r="S369" s="143">
        <v>0</v>
      </c>
      <c r="T369" s="144">
        <f t="shared" si="123"/>
        <v>0</v>
      </c>
      <c r="AR369" s="145" t="s">
        <v>251</v>
      </c>
      <c r="AT369" s="145" t="s">
        <v>190</v>
      </c>
      <c r="AU369" s="145" t="s">
        <v>87</v>
      </c>
      <c r="AY369" s="13" t="s">
        <v>188</v>
      </c>
      <c r="BE369" s="146">
        <f t="shared" si="124"/>
        <v>0</v>
      </c>
      <c r="BF369" s="146">
        <f t="shared" si="125"/>
        <v>0</v>
      </c>
      <c r="BG369" s="146">
        <f t="shared" si="126"/>
        <v>0</v>
      </c>
      <c r="BH369" s="146">
        <f t="shared" si="127"/>
        <v>0</v>
      </c>
      <c r="BI369" s="146">
        <f t="shared" si="128"/>
        <v>0</v>
      </c>
      <c r="BJ369" s="13" t="s">
        <v>85</v>
      </c>
      <c r="BK369" s="146">
        <f t="shared" si="129"/>
        <v>0</v>
      </c>
      <c r="BL369" s="13" t="s">
        <v>251</v>
      </c>
      <c r="BM369" s="145" t="s">
        <v>1333</v>
      </c>
    </row>
    <row r="370" spans="2:65" s="1" customFormat="1" ht="24.2" customHeight="1">
      <c r="B370" s="28"/>
      <c r="C370" s="133" t="s">
        <v>1334</v>
      </c>
      <c r="D370" s="133" t="s">
        <v>190</v>
      </c>
      <c r="E370" s="134" t="s">
        <v>1335</v>
      </c>
      <c r="F370" s="135" t="s">
        <v>1336</v>
      </c>
      <c r="G370" s="136" t="s">
        <v>218</v>
      </c>
      <c r="H370" s="137">
        <v>31.2</v>
      </c>
      <c r="I370" s="138"/>
      <c r="J370" s="139">
        <f t="shared" si="120"/>
        <v>0</v>
      </c>
      <c r="K370" s="140"/>
      <c r="L370" s="28"/>
      <c r="M370" s="141" t="s">
        <v>1</v>
      </c>
      <c r="N370" s="142" t="s">
        <v>42</v>
      </c>
      <c r="P370" s="143">
        <f t="shared" si="121"/>
        <v>0</v>
      </c>
      <c r="Q370" s="143">
        <v>8.0000000000000007E-5</v>
      </c>
      <c r="R370" s="143">
        <f t="shared" si="122"/>
        <v>2.496E-3</v>
      </c>
      <c r="S370" s="143">
        <v>0</v>
      </c>
      <c r="T370" s="144">
        <f t="shared" si="123"/>
        <v>0</v>
      </c>
      <c r="AR370" s="145" t="s">
        <v>251</v>
      </c>
      <c r="AT370" s="145" t="s">
        <v>190</v>
      </c>
      <c r="AU370" s="145" t="s">
        <v>87</v>
      </c>
      <c r="AY370" s="13" t="s">
        <v>188</v>
      </c>
      <c r="BE370" s="146">
        <f t="shared" si="124"/>
        <v>0</v>
      </c>
      <c r="BF370" s="146">
        <f t="shared" si="125"/>
        <v>0</v>
      </c>
      <c r="BG370" s="146">
        <f t="shared" si="126"/>
        <v>0</v>
      </c>
      <c r="BH370" s="146">
        <f t="shared" si="127"/>
        <v>0</v>
      </c>
      <c r="BI370" s="146">
        <f t="shared" si="128"/>
        <v>0</v>
      </c>
      <c r="BJ370" s="13" t="s">
        <v>85</v>
      </c>
      <c r="BK370" s="146">
        <f t="shared" si="129"/>
        <v>0</v>
      </c>
      <c r="BL370" s="13" t="s">
        <v>251</v>
      </c>
      <c r="BM370" s="145" t="s">
        <v>1337</v>
      </c>
    </row>
    <row r="371" spans="2:65" s="1" customFormat="1" ht="16.5" customHeight="1">
      <c r="B371" s="28"/>
      <c r="C371" s="133" t="s">
        <v>1338</v>
      </c>
      <c r="D371" s="133" t="s">
        <v>190</v>
      </c>
      <c r="E371" s="134" t="s">
        <v>1339</v>
      </c>
      <c r="F371" s="135" t="s">
        <v>1340</v>
      </c>
      <c r="G371" s="136" t="s">
        <v>218</v>
      </c>
      <c r="H371" s="137">
        <v>283.76</v>
      </c>
      <c r="I371" s="138"/>
      <c r="J371" s="139">
        <f t="shared" si="120"/>
        <v>0</v>
      </c>
      <c r="K371" s="140"/>
      <c r="L371" s="28"/>
      <c r="M371" s="141" t="s">
        <v>1</v>
      </c>
      <c r="N371" s="142" t="s">
        <v>42</v>
      </c>
      <c r="P371" s="143">
        <f t="shared" si="121"/>
        <v>0</v>
      </c>
      <c r="Q371" s="143">
        <v>3.0000000000000001E-5</v>
      </c>
      <c r="R371" s="143">
        <f t="shared" si="122"/>
        <v>8.5127999999999992E-3</v>
      </c>
      <c r="S371" s="143">
        <v>0</v>
      </c>
      <c r="T371" s="144">
        <f t="shared" si="123"/>
        <v>0</v>
      </c>
      <c r="AR371" s="145" t="s">
        <v>251</v>
      </c>
      <c r="AT371" s="145" t="s">
        <v>190</v>
      </c>
      <c r="AU371" s="145" t="s">
        <v>87</v>
      </c>
      <c r="AY371" s="13" t="s">
        <v>188</v>
      </c>
      <c r="BE371" s="146">
        <f t="shared" si="124"/>
        <v>0</v>
      </c>
      <c r="BF371" s="146">
        <f t="shared" si="125"/>
        <v>0</v>
      </c>
      <c r="BG371" s="146">
        <f t="shared" si="126"/>
        <v>0</v>
      </c>
      <c r="BH371" s="146">
        <f t="shared" si="127"/>
        <v>0</v>
      </c>
      <c r="BI371" s="146">
        <f t="shared" si="128"/>
        <v>0</v>
      </c>
      <c r="BJ371" s="13" t="s">
        <v>85</v>
      </c>
      <c r="BK371" s="146">
        <f t="shared" si="129"/>
        <v>0</v>
      </c>
      <c r="BL371" s="13" t="s">
        <v>251</v>
      </c>
      <c r="BM371" s="145" t="s">
        <v>1341</v>
      </c>
    </row>
    <row r="372" spans="2:65" s="1" customFormat="1" ht="16.5" customHeight="1">
      <c r="B372" s="28"/>
      <c r="C372" s="153" t="s">
        <v>1342</v>
      </c>
      <c r="D372" s="153" t="s">
        <v>433</v>
      </c>
      <c r="E372" s="154" t="s">
        <v>1343</v>
      </c>
      <c r="F372" s="155" t="s">
        <v>1344</v>
      </c>
      <c r="G372" s="156" t="s">
        <v>218</v>
      </c>
      <c r="H372" s="157">
        <v>289.435</v>
      </c>
      <c r="I372" s="158"/>
      <c r="J372" s="159">
        <f t="shared" si="120"/>
        <v>0</v>
      </c>
      <c r="K372" s="160"/>
      <c r="L372" s="161"/>
      <c r="M372" s="162" t="s">
        <v>1</v>
      </c>
      <c r="N372" s="163" t="s">
        <v>42</v>
      </c>
      <c r="P372" s="143">
        <f t="shared" si="121"/>
        <v>0</v>
      </c>
      <c r="Q372" s="143">
        <v>3.8000000000000002E-4</v>
      </c>
      <c r="R372" s="143">
        <f t="shared" si="122"/>
        <v>0.10998530000000001</v>
      </c>
      <c r="S372" s="143">
        <v>0</v>
      </c>
      <c r="T372" s="144">
        <f t="shared" si="123"/>
        <v>0</v>
      </c>
      <c r="AR372" s="145" t="s">
        <v>318</v>
      </c>
      <c r="AT372" s="145" t="s">
        <v>433</v>
      </c>
      <c r="AU372" s="145" t="s">
        <v>87</v>
      </c>
      <c r="AY372" s="13" t="s">
        <v>188</v>
      </c>
      <c r="BE372" s="146">
        <f t="shared" si="124"/>
        <v>0</v>
      </c>
      <c r="BF372" s="146">
        <f t="shared" si="125"/>
        <v>0</v>
      </c>
      <c r="BG372" s="146">
        <f t="shared" si="126"/>
        <v>0</v>
      </c>
      <c r="BH372" s="146">
        <f t="shared" si="127"/>
        <v>0</v>
      </c>
      <c r="BI372" s="146">
        <f t="shared" si="128"/>
        <v>0</v>
      </c>
      <c r="BJ372" s="13" t="s">
        <v>85</v>
      </c>
      <c r="BK372" s="146">
        <f t="shared" si="129"/>
        <v>0</v>
      </c>
      <c r="BL372" s="13" t="s">
        <v>251</v>
      </c>
      <c r="BM372" s="145" t="s">
        <v>1345</v>
      </c>
    </row>
    <row r="373" spans="2:65" s="1" customFormat="1" ht="24.2" customHeight="1">
      <c r="B373" s="28"/>
      <c r="C373" s="133" t="s">
        <v>1346</v>
      </c>
      <c r="D373" s="133" t="s">
        <v>190</v>
      </c>
      <c r="E373" s="134" t="s">
        <v>1347</v>
      </c>
      <c r="F373" s="135" t="s">
        <v>1348</v>
      </c>
      <c r="G373" s="136" t="s">
        <v>393</v>
      </c>
      <c r="H373" s="147"/>
      <c r="I373" s="138"/>
      <c r="J373" s="139">
        <f t="shared" si="120"/>
        <v>0</v>
      </c>
      <c r="K373" s="140"/>
      <c r="L373" s="28"/>
      <c r="M373" s="141" t="s">
        <v>1</v>
      </c>
      <c r="N373" s="142" t="s">
        <v>42</v>
      </c>
      <c r="P373" s="143">
        <f t="shared" si="121"/>
        <v>0</v>
      </c>
      <c r="Q373" s="143">
        <v>0</v>
      </c>
      <c r="R373" s="143">
        <f t="shared" si="122"/>
        <v>0</v>
      </c>
      <c r="S373" s="143">
        <v>0</v>
      </c>
      <c r="T373" s="144">
        <f t="shared" si="123"/>
        <v>0</v>
      </c>
      <c r="AR373" s="145" t="s">
        <v>251</v>
      </c>
      <c r="AT373" s="145" t="s">
        <v>190</v>
      </c>
      <c r="AU373" s="145" t="s">
        <v>87</v>
      </c>
      <c r="AY373" s="13" t="s">
        <v>188</v>
      </c>
      <c r="BE373" s="146">
        <f t="shared" si="124"/>
        <v>0</v>
      </c>
      <c r="BF373" s="146">
        <f t="shared" si="125"/>
        <v>0</v>
      </c>
      <c r="BG373" s="146">
        <f t="shared" si="126"/>
        <v>0</v>
      </c>
      <c r="BH373" s="146">
        <f t="shared" si="127"/>
        <v>0</v>
      </c>
      <c r="BI373" s="146">
        <f t="shared" si="128"/>
        <v>0</v>
      </c>
      <c r="BJ373" s="13" t="s">
        <v>85</v>
      </c>
      <c r="BK373" s="146">
        <f t="shared" si="129"/>
        <v>0</v>
      </c>
      <c r="BL373" s="13" t="s">
        <v>251</v>
      </c>
      <c r="BM373" s="145" t="s">
        <v>1349</v>
      </c>
    </row>
    <row r="374" spans="2:65" s="11" customFormat="1" ht="22.7" customHeight="1">
      <c r="B374" s="121"/>
      <c r="D374" s="122" t="s">
        <v>76</v>
      </c>
      <c r="E374" s="131" t="s">
        <v>1350</v>
      </c>
      <c r="F374" s="131" t="s">
        <v>1351</v>
      </c>
      <c r="I374" s="124"/>
      <c r="J374" s="132">
        <f>BK374</f>
        <v>0</v>
      </c>
      <c r="L374" s="121"/>
      <c r="M374" s="126"/>
      <c r="P374" s="127">
        <f>SUM(P375:P381)</f>
        <v>0</v>
      </c>
      <c r="R374" s="127">
        <f>SUM(R375:R381)</f>
        <v>6.9768235999999995</v>
      </c>
      <c r="T374" s="128">
        <f>SUM(T375:T381)</f>
        <v>0</v>
      </c>
      <c r="AR374" s="122" t="s">
        <v>87</v>
      </c>
      <c r="AT374" s="129" t="s">
        <v>76</v>
      </c>
      <c r="AU374" s="129" t="s">
        <v>85</v>
      </c>
      <c r="AY374" s="122" t="s">
        <v>188</v>
      </c>
      <c r="BK374" s="130">
        <f>SUM(BK375:BK381)</f>
        <v>0</v>
      </c>
    </row>
    <row r="375" spans="2:65" s="1" customFormat="1" ht="16.5" customHeight="1">
      <c r="B375" s="28"/>
      <c r="C375" s="133" t="s">
        <v>1352</v>
      </c>
      <c r="D375" s="133" t="s">
        <v>190</v>
      </c>
      <c r="E375" s="134" t="s">
        <v>1353</v>
      </c>
      <c r="F375" s="135" t="s">
        <v>1354</v>
      </c>
      <c r="G375" s="136" t="s">
        <v>205</v>
      </c>
      <c r="H375" s="137">
        <v>291.64400000000001</v>
      </c>
      <c r="I375" s="138"/>
      <c r="J375" s="139">
        <f t="shared" ref="J375:J381" si="130">ROUND(I375*H375,2)</f>
        <v>0</v>
      </c>
      <c r="K375" s="140"/>
      <c r="L375" s="28"/>
      <c r="M375" s="141" t="s">
        <v>1</v>
      </c>
      <c r="N375" s="142" t="s">
        <v>42</v>
      </c>
      <c r="P375" s="143">
        <f t="shared" ref="P375:P381" si="131">O375*H375</f>
        <v>0</v>
      </c>
      <c r="Q375" s="143">
        <v>2.9999999999999997E-4</v>
      </c>
      <c r="R375" s="143">
        <f t="shared" ref="R375:R381" si="132">Q375*H375</f>
        <v>8.7493199999999993E-2</v>
      </c>
      <c r="S375" s="143">
        <v>0</v>
      </c>
      <c r="T375" s="144">
        <f t="shared" ref="T375:T381" si="133">S375*H375</f>
        <v>0</v>
      </c>
      <c r="AR375" s="145" t="s">
        <v>251</v>
      </c>
      <c r="AT375" s="145" t="s">
        <v>190</v>
      </c>
      <c r="AU375" s="145" t="s">
        <v>87</v>
      </c>
      <c r="AY375" s="13" t="s">
        <v>188</v>
      </c>
      <c r="BE375" s="146">
        <f t="shared" ref="BE375:BE381" si="134">IF(N375="základní",J375,0)</f>
        <v>0</v>
      </c>
      <c r="BF375" s="146">
        <f t="shared" ref="BF375:BF381" si="135">IF(N375="snížená",J375,0)</f>
        <v>0</v>
      </c>
      <c r="BG375" s="146">
        <f t="shared" ref="BG375:BG381" si="136">IF(N375="zákl. přenesená",J375,0)</f>
        <v>0</v>
      </c>
      <c r="BH375" s="146">
        <f t="shared" ref="BH375:BH381" si="137">IF(N375="sníž. přenesená",J375,0)</f>
        <v>0</v>
      </c>
      <c r="BI375" s="146">
        <f t="shared" ref="BI375:BI381" si="138">IF(N375="nulová",J375,0)</f>
        <v>0</v>
      </c>
      <c r="BJ375" s="13" t="s">
        <v>85</v>
      </c>
      <c r="BK375" s="146">
        <f t="shared" ref="BK375:BK381" si="139">ROUND(I375*H375,2)</f>
        <v>0</v>
      </c>
      <c r="BL375" s="13" t="s">
        <v>251</v>
      </c>
      <c r="BM375" s="145" t="s">
        <v>1355</v>
      </c>
    </row>
    <row r="376" spans="2:65" s="1" customFormat="1" ht="24.2" customHeight="1">
      <c r="B376" s="28"/>
      <c r="C376" s="133" t="s">
        <v>1356</v>
      </c>
      <c r="D376" s="133" t="s">
        <v>190</v>
      </c>
      <c r="E376" s="134" t="s">
        <v>1357</v>
      </c>
      <c r="F376" s="135" t="s">
        <v>1358</v>
      </c>
      <c r="G376" s="136" t="s">
        <v>205</v>
      </c>
      <c r="H376" s="137">
        <v>94.917000000000002</v>
      </c>
      <c r="I376" s="138"/>
      <c r="J376" s="139">
        <f t="shared" si="130"/>
        <v>0</v>
      </c>
      <c r="K376" s="140"/>
      <c r="L376" s="28"/>
      <c r="M376" s="141" t="s">
        <v>1</v>
      </c>
      <c r="N376" s="142" t="s">
        <v>42</v>
      </c>
      <c r="P376" s="143">
        <f t="shared" si="131"/>
        <v>0</v>
      </c>
      <c r="Q376" s="143">
        <v>1.5E-3</v>
      </c>
      <c r="R376" s="143">
        <f t="shared" si="132"/>
        <v>0.14237550000000002</v>
      </c>
      <c r="S376" s="143">
        <v>0</v>
      </c>
      <c r="T376" s="144">
        <f t="shared" si="133"/>
        <v>0</v>
      </c>
      <c r="AR376" s="145" t="s">
        <v>251</v>
      </c>
      <c r="AT376" s="145" t="s">
        <v>190</v>
      </c>
      <c r="AU376" s="145" t="s">
        <v>87</v>
      </c>
      <c r="AY376" s="13" t="s">
        <v>188</v>
      </c>
      <c r="BE376" s="146">
        <f t="shared" si="134"/>
        <v>0</v>
      </c>
      <c r="BF376" s="146">
        <f t="shared" si="135"/>
        <v>0</v>
      </c>
      <c r="BG376" s="146">
        <f t="shared" si="136"/>
        <v>0</v>
      </c>
      <c r="BH376" s="146">
        <f t="shared" si="137"/>
        <v>0</v>
      </c>
      <c r="BI376" s="146">
        <f t="shared" si="138"/>
        <v>0</v>
      </c>
      <c r="BJ376" s="13" t="s">
        <v>85</v>
      </c>
      <c r="BK376" s="146">
        <f t="shared" si="139"/>
        <v>0</v>
      </c>
      <c r="BL376" s="13" t="s">
        <v>251</v>
      </c>
      <c r="BM376" s="145" t="s">
        <v>1359</v>
      </c>
    </row>
    <row r="377" spans="2:65" s="1" customFormat="1" ht="33" customHeight="1">
      <c r="B377" s="28"/>
      <c r="C377" s="133" t="s">
        <v>1360</v>
      </c>
      <c r="D377" s="133" t="s">
        <v>190</v>
      </c>
      <c r="E377" s="134" t="s">
        <v>1361</v>
      </c>
      <c r="F377" s="135" t="s">
        <v>1362</v>
      </c>
      <c r="G377" s="136" t="s">
        <v>205</v>
      </c>
      <c r="H377" s="137">
        <v>285.37</v>
      </c>
      <c r="I377" s="138"/>
      <c r="J377" s="139">
        <f t="shared" si="130"/>
        <v>0</v>
      </c>
      <c r="K377" s="140"/>
      <c r="L377" s="28"/>
      <c r="M377" s="141" t="s">
        <v>1</v>
      </c>
      <c r="N377" s="142" t="s">
        <v>42</v>
      </c>
      <c r="P377" s="143">
        <f t="shared" si="131"/>
        <v>0</v>
      </c>
      <c r="Q377" s="143">
        <v>5.3800000000000002E-3</v>
      </c>
      <c r="R377" s="143">
        <f t="shared" si="132"/>
        <v>1.5352906000000002</v>
      </c>
      <c r="S377" s="143">
        <v>0</v>
      </c>
      <c r="T377" s="144">
        <f t="shared" si="133"/>
        <v>0</v>
      </c>
      <c r="AR377" s="145" t="s">
        <v>251</v>
      </c>
      <c r="AT377" s="145" t="s">
        <v>190</v>
      </c>
      <c r="AU377" s="145" t="s">
        <v>87</v>
      </c>
      <c r="AY377" s="13" t="s">
        <v>188</v>
      </c>
      <c r="BE377" s="146">
        <f t="shared" si="134"/>
        <v>0</v>
      </c>
      <c r="BF377" s="146">
        <f t="shared" si="135"/>
        <v>0</v>
      </c>
      <c r="BG377" s="146">
        <f t="shared" si="136"/>
        <v>0</v>
      </c>
      <c r="BH377" s="146">
        <f t="shared" si="137"/>
        <v>0</v>
      </c>
      <c r="BI377" s="146">
        <f t="shared" si="138"/>
        <v>0</v>
      </c>
      <c r="BJ377" s="13" t="s">
        <v>85</v>
      </c>
      <c r="BK377" s="146">
        <f t="shared" si="139"/>
        <v>0</v>
      </c>
      <c r="BL377" s="13" t="s">
        <v>251</v>
      </c>
      <c r="BM377" s="145" t="s">
        <v>1363</v>
      </c>
    </row>
    <row r="378" spans="2:65" s="1" customFormat="1" ht="24.2" customHeight="1">
      <c r="B378" s="28"/>
      <c r="C378" s="153" t="s">
        <v>1364</v>
      </c>
      <c r="D378" s="153" t="s">
        <v>433</v>
      </c>
      <c r="E378" s="154" t="s">
        <v>1365</v>
      </c>
      <c r="F378" s="155" t="s">
        <v>1366</v>
      </c>
      <c r="G378" s="156" t="s">
        <v>205</v>
      </c>
      <c r="H378" s="157">
        <v>313.90699999999998</v>
      </c>
      <c r="I378" s="158"/>
      <c r="J378" s="159">
        <f t="shared" si="130"/>
        <v>0</v>
      </c>
      <c r="K378" s="160"/>
      <c r="L378" s="161"/>
      <c r="M378" s="162" t="s">
        <v>1</v>
      </c>
      <c r="N378" s="163" t="s">
        <v>42</v>
      </c>
      <c r="P378" s="143">
        <f t="shared" si="131"/>
        <v>0</v>
      </c>
      <c r="Q378" s="143">
        <v>1.6E-2</v>
      </c>
      <c r="R378" s="143">
        <f t="shared" si="132"/>
        <v>5.0225119999999999</v>
      </c>
      <c r="S378" s="143">
        <v>0</v>
      </c>
      <c r="T378" s="144">
        <f t="shared" si="133"/>
        <v>0</v>
      </c>
      <c r="AR378" s="145" t="s">
        <v>318</v>
      </c>
      <c r="AT378" s="145" t="s">
        <v>433</v>
      </c>
      <c r="AU378" s="145" t="s">
        <v>87</v>
      </c>
      <c r="AY378" s="13" t="s">
        <v>188</v>
      </c>
      <c r="BE378" s="146">
        <f t="shared" si="134"/>
        <v>0</v>
      </c>
      <c r="BF378" s="146">
        <f t="shared" si="135"/>
        <v>0</v>
      </c>
      <c r="BG378" s="146">
        <f t="shared" si="136"/>
        <v>0</v>
      </c>
      <c r="BH378" s="146">
        <f t="shared" si="137"/>
        <v>0</v>
      </c>
      <c r="BI378" s="146">
        <f t="shared" si="138"/>
        <v>0</v>
      </c>
      <c r="BJ378" s="13" t="s">
        <v>85</v>
      </c>
      <c r="BK378" s="146">
        <f t="shared" si="139"/>
        <v>0</v>
      </c>
      <c r="BL378" s="13" t="s">
        <v>251</v>
      </c>
      <c r="BM378" s="145" t="s">
        <v>1367</v>
      </c>
    </row>
    <row r="379" spans="2:65" s="1" customFormat="1" ht="33" customHeight="1">
      <c r="B379" s="28"/>
      <c r="C379" s="133" t="s">
        <v>1368</v>
      </c>
      <c r="D379" s="133" t="s">
        <v>190</v>
      </c>
      <c r="E379" s="134" t="s">
        <v>1369</v>
      </c>
      <c r="F379" s="135" t="s">
        <v>1370</v>
      </c>
      <c r="G379" s="136" t="s">
        <v>205</v>
      </c>
      <c r="H379" s="137">
        <v>6.274</v>
      </c>
      <c r="I379" s="138"/>
      <c r="J379" s="139">
        <f t="shared" si="130"/>
        <v>0</v>
      </c>
      <c r="K379" s="140"/>
      <c r="L379" s="28"/>
      <c r="M379" s="141" t="s">
        <v>1</v>
      </c>
      <c r="N379" s="142" t="s">
        <v>42</v>
      </c>
      <c r="P379" s="143">
        <f t="shared" si="131"/>
        <v>0</v>
      </c>
      <c r="Q379" s="143">
        <v>5.9500000000000004E-3</v>
      </c>
      <c r="R379" s="143">
        <f t="shared" si="132"/>
        <v>3.7330300000000004E-2</v>
      </c>
      <c r="S379" s="143">
        <v>0</v>
      </c>
      <c r="T379" s="144">
        <f t="shared" si="133"/>
        <v>0</v>
      </c>
      <c r="AR379" s="145" t="s">
        <v>251</v>
      </c>
      <c r="AT379" s="145" t="s">
        <v>190</v>
      </c>
      <c r="AU379" s="145" t="s">
        <v>87</v>
      </c>
      <c r="AY379" s="13" t="s">
        <v>188</v>
      </c>
      <c r="BE379" s="146">
        <f t="shared" si="134"/>
        <v>0</v>
      </c>
      <c r="BF379" s="146">
        <f t="shared" si="135"/>
        <v>0</v>
      </c>
      <c r="BG379" s="146">
        <f t="shared" si="136"/>
        <v>0</v>
      </c>
      <c r="BH379" s="146">
        <f t="shared" si="137"/>
        <v>0</v>
      </c>
      <c r="BI379" s="146">
        <f t="shared" si="138"/>
        <v>0</v>
      </c>
      <c r="BJ379" s="13" t="s">
        <v>85</v>
      </c>
      <c r="BK379" s="146">
        <f t="shared" si="139"/>
        <v>0</v>
      </c>
      <c r="BL379" s="13" t="s">
        <v>251</v>
      </c>
      <c r="BM379" s="145" t="s">
        <v>1371</v>
      </c>
    </row>
    <row r="380" spans="2:65" s="1" customFormat="1" ht="24.2" customHeight="1">
      <c r="B380" s="28"/>
      <c r="C380" s="153" t="s">
        <v>1372</v>
      </c>
      <c r="D380" s="153" t="s">
        <v>433</v>
      </c>
      <c r="E380" s="154" t="s">
        <v>1373</v>
      </c>
      <c r="F380" s="155" t="s">
        <v>1374</v>
      </c>
      <c r="G380" s="156" t="s">
        <v>205</v>
      </c>
      <c r="H380" s="157">
        <v>6.9009999999999998</v>
      </c>
      <c r="I380" s="158"/>
      <c r="J380" s="159">
        <f t="shared" si="130"/>
        <v>0</v>
      </c>
      <c r="K380" s="160"/>
      <c r="L380" s="161"/>
      <c r="M380" s="162" t="s">
        <v>1</v>
      </c>
      <c r="N380" s="163" t="s">
        <v>42</v>
      </c>
      <c r="P380" s="143">
        <f t="shared" si="131"/>
        <v>0</v>
      </c>
      <c r="Q380" s="143">
        <v>2.1999999999999999E-2</v>
      </c>
      <c r="R380" s="143">
        <f t="shared" si="132"/>
        <v>0.15182199999999998</v>
      </c>
      <c r="S380" s="143">
        <v>0</v>
      </c>
      <c r="T380" s="144">
        <f t="shared" si="133"/>
        <v>0</v>
      </c>
      <c r="AR380" s="145" t="s">
        <v>318</v>
      </c>
      <c r="AT380" s="145" t="s">
        <v>433</v>
      </c>
      <c r="AU380" s="145" t="s">
        <v>87</v>
      </c>
      <c r="AY380" s="13" t="s">
        <v>188</v>
      </c>
      <c r="BE380" s="146">
        <f t="shared" si="134"/>
        <v>0</v>
      </c>
      <c r="BF380" s="146">
        <f t="shared" si="135"/>
        <v>0</v>
      </c>
      <c r="BG380" s="146">
        <f t="shared" si="136"/>
        <v>0</v>
      </c>
      <c r="BH380" s="146">
        <f t="shared" si="137"/>
        <v>0</v>
      </c>
      <c r="BI380" s="146">
        <f t="shared" si="138"/>
        <v>0</v>
      </c>
      <c r="BJ380" s="13" t="s">
        <v>85</v>
      </c>
      <c r="BK380" s="146">
        <f t="shared" si="139"/>
        <v>0</v>
      </c>
      <c r="BL380" s="13" t="s">
        <v>251</v>
      </c>
      <c r="BM380" s="145" t="s">
        <v>1375</v>
      </c>
    </row>
    <row r="381" spans="2:65" s="1" customFormat="1" ht="24.2" customHeight="1">
      <c r="B381" s="28"/>
      <c r="C381" s="133" t="s">
        <v>1376</v>
      </c>
      <c r="D381" s="133" t="s">
        <v>190</v>
      </c>
      <c r="E381" s="134" t="s">
        <v>1377</v>
      </c>
      <c r="F381" s="135" t="s">
        <v>1378</v>
      </c>
      <c r="G381" s="136" t="s">
        <v>393</v>
      </c>
      <c r="H381" s="147"/>
      <c r="I381" s="138"/>
      <c r="J381" s="139">
        <f t="shared" si="130"/>
        <v>0</v>
      </c>
      <c r="K381" s="140"/>
      <c r="L381" s="28"/>
      <c r="M381" s="141" t="s">
        <v>1</v>
      </c>
      <c r="N381" s="142" t="s">
        <v>42</v>
      </c>
      <c r="P381" s="143">
        <f t="shared" si="131"/>
        <v>0</v>
      </c>
      <c r="Q381" s="143">
        <v>0</v>
      </c>
      <c r="R381" s="143">
        <f t="shared" si="132"/>
        <v>0</v>
      </c>
      <c r="S381" s="143">
        <v>0</v>
      </c>
      <c r="T381" s="144">
        <f t="shared" si="133"/>
        <v>0</v>
      </c>
      <c r="AR381" s="145" t="s">
        <v>251</v>
      </c>
      <c r="AT381" s="145" t="s">
        <v>190</v>
      </c>
      <c r="AU381" s="145" t="s">
        <v>87</v>
      </c>
      <c r="AY381" s="13" t="s">
        <v>188</v>
      </c>
      <c r="BE381" s="146">
        <f t="shared" si="134"/>
        <v>0</v>
      </c>
      <c r="BF381" s="146">
        <f t="shared" si="135"/>
        <v>0</v>
      </c>
      <c r="BG381" s="146">
        <f t="shared" si="136"/>
        <v>0</v>
      </c>
      <c r="BH381" s="146">
        <f t="shared" si="137"/>
        <v>0</v>
      </c>
      <c r="BI381" s="146">
        <f t="shared" si="138"/>
        <v>0</v>
      </c>
      <c r="BJ381" s="13" t="s">
        <v>85</v>
      </c>
      <c r="BK381" s="146">
        <f t="shared" si="139"/>
        <v>0</v>
      </c>
      <c r="BL381" s="13" t="s">
        <v>251</v>
      </c>
      <c r="BM381" s="145" t="s">
        <v>1379</v>
      </c>
    </row>
    <row r="382" spans="2:65" s="11" customFormat="1" ht="22.7" customHeight="1">
      <c r="B382" s="121"/>
      <c r="D382" s="122" t="s">
        <v>76</v>
      </c>
      <c r="E382" s="131" t="s">
        <v>1380</v>
      </c>
      <c r="F382" s="131" t="s">
        <v>1381</v>
      </c>
      <c r="I382" s="124"/>
      <c r="J382" s="132">
        <f>BK382</f>
        <v>0</v>
      </c>
      <c r="L382" s="121"/>
      <c r="M382" s="126"/>
      <c r="P382" s="127">
        <f>SUM(P383:P385)</f>
        <v>0</v>
      </c>
      <c r="R382" s="127">
        <f>SUM(R383:R385)</f>
        <v>0.32520830000000001</v>
      </c>
      <c r="T382" s="128">
        <f>SUM(T383:T385)</f>
        <v>0</v>
      </c>
      <c r="AR382" s="122" t="s">
        <v>87</v>
      </c>
      <c r="AT382" s="129" t="s">
        <v>76</v>
      </c>
      <c r="AU382" s="129" t="s">
        <v>85</v>
      </c>
      <c r="AY382" s="122" t="s">
        <v>188</v>
      </c>
      <c r="BK382" s="130">
        <f>SUM(BK383:BK385)</f>
        <v>0</v>
      </c>
    </row>
    <row r="383" spans="2:65" s="1" customFormat="1" ht="24.2" customHeight="1">
      <c r="B383" s="28"/>
      <c r="C383" s="133" t="s">
        <v>1382</v>
      </c>
      <c r="D383" s="133" t="s">
        <v>190</v>
      </c>
      <c r="E383" s="134" t="s">
        <v>1383</v>
      </c>
      <c r="F383" s="135" t="s">
        <v>1384</v>
      </c>
      <c r="G383" s="136" t="s">
        <v>205</v>
      </c>
      <c r="H383" s="137">
        <v>1146.5650000000001</v>
      </c>
      <c r="I383" s="138"/>
      <c r="J383" s="139">
        <f>ROUND(I383*H383,2)</f>
        <v>0</v>
      </c>
      <c r="K383" s="140"/>
      <c r="L383" s="28"/>
      <c r="M383" s="141" t="s">
        <v>1</v>
      </c>
      <c r="N383" s="142" t="s">
        <v>42</v>
      </c>
      <c r="P383" s="143">
        <f>O383*H383</f>
        <v>0</v>
      </c>
      <c r="Q383" s="143">
        <v>2.2000000000000001E-4</v>
      </c>
      <c r="R383" s="143">
        <f>Q383*H383</f>
        <v>0.25224430000000003</v>
      </c>
      <c r="S383" s="143">
        <v>0</v>
      </c>
      <c r="T383" s="144">
        <f>S383*H383</f>
        <v>0</v>
      </c>
      <c r="AR383" s="145" t="s">
        <v>251</v>
      </c>
      <c r="AT383" s="145" t="s">
        <v>190</v>
      </c>
      <c r="AU383" s="145" t="s">
        <v>87</v>
      </c>
      <c r="AY383" s="13" t="s">
        <v>188</v>
      </c>
      <c r="BE383" s="146">
        <f>IF(N383="základní",J383,0)</f>
        <v>0</v>
      </c>
      <c r="BF383" s="146">
        <f>IF(N383="snížená",J383,0)</f>
        <v>0</v>
      </c>
      <c r="BG383" s="146">
        <f>IF(N383="zákl. přenesená",J383,0)</f>
        <v>0</v>
      </c>
      <c r="BH383" s="146">
        <f>IF(N383="sníž. přenesená",J383,0)</f>
        <v>0</v>
      </c>
      <c r="BI383" s="146">
        <f>IF(N383="nulová",J383,0)</f>
        <v>0</v>
      </c>
      <c r="BJ383" s="13" t="s">
        <v>85</v>
      </c>
      <c r="BK383" s="146">
        <f>ROUND(I383*H383,2)</f>
        <v>0</v>
      </c>
      <c r="BL383" s="13" t="s">
        <v>251</v>
      </c>
      <c r="BM383" s="145" t="s">
        <v>1385</v>
      </c>
    </row>
    <row r="384" spans="2:65" s="1" customFormat="1" ht="24.2" customHeight="1">
      <c r="B384" s="28"/>
      <c r="C384" s="133" t="s">
        <v>1386</v>
      </c>
      <c r="D384" s="133" t="s">
        <v>190</v>
      </c>
      <c r="E384" s="134" t="s">
        <v>1387</v>
      </c>
      <c r="F384" s="135" t="s">
        <v>1388</v>
      </c>
      <c r="G384" s="136" t="s">
        <v>205</v>
      </c>
      <c r="H384" s="137">
        <v>107.3</v>
      </c>
      <c r="I384" s="138"/>
      <c r="J384" s="139">
        <f>ROUND(I384*H384,2)</f>
        <v>0</v>
      </c>
      <c r="K384" s="140"/>
      <c r="L384" s="28"/>
      <c r="M384" s="141" t="s">
        <v>1</v>
      </c>
      <c r="N384" s="142" t="s">
        <v>42</v>
      </c>
      <c r="P384" s="143">
        <f>O384*H384</f>
        <v>0</v>
      </c>
      <c r="Q384" s="143">
        <v>2.0000000000000001E-4</v>
      </c>
      <c r="R384" s="143">
        <f>Q384*H384</f>
        <v>2.146E-2</v>
      </c>
      <c r="S384" s="143">
        <v>0</v>
      </c>
      <c r="T384" s="144">
        <f>S384*H384</f>
        <v>0</v>
      </c>
      <c r="AR384" s="145" t="s">
        <v>251</v>
      </c>
      <c r="AT384" s="145" t="s">
        <v>190</v>
      </c>
      <c r="AU384" s="145" t="s">
        <v>87</v>
      </c>
      <c r="AY384" s="13" t="s">
        <v>188</v>
      </c>
      <c r="BE384" s="146">
        <f>IF(N384="základní",J384,0)</f>
        <v>0</v>
      </c>
      <c r="BF384" s="146">
        <f>IF(N384="snížená",J384,0)</f>
        <v>0</v>
      </c>
      <c r="BG384" s="146">
        <f>IF(N384="zákl. přenesená",J384,0)</f>
        <v>0</v>
      </c>
      <c r="BH384" s="146">
        <f>IF(N384="sníž. přenesená",J384,0)</f>
        <v>0</v>
      </c>
      <c r="BI384" s="146">
        <f>IF(N384="nulová",J384,0)</f>
        <v>0</v>
      </c>
      <c r="BJ384" s="13" t="s">
        <v>85</v>
      </c>
      <c r="BK384" s="146">
        <f>ROUND(I384*H384,2)</f>
        <v>0</v>
      </c>
      <c r="BL384" s="13" t="s">
        <v>251</v>
      </c>
      <c r="BM384" s="145" t="s">
        <v>1389</v>
      </c>
    </row>
    <row r="385" spans="2:65" s="1" customFormat="1" ht="24.2" customHeight="1">
      <c r="B385" s="28"/>
      <c r="C385" s="133" t="s">
        <v>1390</v>
      </c>
      <c r="D385" s="133" t="s">
        <v>190</v>
      </c>
      <c r="E385" s="134" t="s">
        <v>1391</v>
      </c>
      <c r="F385" s="135" t="s">
        <v>1392</v>
      </c>
      <c r="G385" s="136" t="s">
        <v>205</v>
      </c>
      <c r="H385" s="137">
        <v>107.3</v>
      </c>
      <c r="I385" s="138"/>
      <c r="J385" s="139">
        <f>ROUND(I385*H385,2)</f>
        <v>0</v>
      </c>
      <c r="K385" s="140"/>
      <c r="L385" s="28"/>
      <c r="M385" s="141" t="s">
        <v>1</v>
      </c>
      <c r="N385" s="142" t="s">
        <v>42</v>
      </c>
      <c r="P385" s="143">
        <f>O385*H385</f>
        <v>0</v>
      </c>
      <c r="Q385" s="143">
        <v>4.8000000000000001E-4</v>
      </c>
      <c r="R385" s="143">
        <f>Q385*H385</f>
        <v>5.1504000000000001E-2</v>
      </c>
      <c r="S385" s="143">
        <v>0</v>
      </c>
      <c r="T385" s="144">
        <f>S385*H385</f>
        <v>0</v>
      </c>
      <c r="AR385" s="145" t="s">
        <v>251</v>
      </c>
      <c r="AT385" s="145" t="s">
        <v>190</v>
      </c>
      <c r="AU385" s="145" t="s">
        <v>87</v>
      </c>
      <c r="AY385" s="13" t="s">
        <v>188</v>
      </c>
      <c r="BE385" s="146">
        <f>IF(N385="základní",J385,0)</f>
        <v>0</v>
      </c>
      <c r="BF385" s="146">
        <f>IF(N385="snížená",J385,0)</f>
        <v>0</v>
      </c>
      <c r="BG385" s="146">
        <f>IF(N385="zákl. přenesená",J385,0)</f>
        <v>0</v>
      </c>
      <c r="BH385" s="146">
        <f>IF(N385="sníž. přenesená",J385,0)</f>
        <v>0</v>
      </c>
      <c r="BI385" s="146">
        <f>IF(N385="nulová",J385,0)</f>
        <v>0</v>
      </c>
      <c r="BJ385" s="13" t="s">
        <v>85</v>
      </c>
      <c r="BK385" s="146">
        <f>ROUND(I385*H385,2)</f>
        <v>0</v>
      </c>
      <c r="BL385" s="13" t="s">
        <v>251</v>
      </c>
      <c r="BM385" s="145" t="s">
        <v>1393</v>
      </c>
    </row>
    <row r="386" spans="2:65" s="11" customFormat="1" ht="22.7" customHeight="1">
      <c r="B386" s="121"/>
      <c r="D386" s="122" t="s">
        <v>76</v>
      </c>
      <c r="E386" s="131" t="s">
        <v>1394</v>
      </c>
      <c r="F386" s="131" t="s">
        <v>1395</v>
      </c>
      <c r="I386" s="124"/>
      <c r="J386" s="132">
        <f>BK386</f>
        <v>0</v>
      </c>
      <c r="L386" s="121"/>
      <c r="M386" s="126"/>
      <c r="P386" s="127">
        <f>SUM(P387:P388)</f>
        <v>0</v>
      </c>
      <c r="R386" s="127">
        <f>SUM(R387:R388)</f>
        <v>0.80594509999999997</v>
      </c>
      <c r="T386" s="128">
        <f>SUM(T387:T388)</f>
        <v>0</v>
      </c>
      <c r="AR386" s="122" t="s">
        <v>87</v>
      </c>
      <c r="AT386" s="129" t="s">
        <v>76</v>
      </c>
      <c r="AU386" s="129" t="s">
        <v>85</v>
      </c>
      <c r="AY386" s="122" t="s">
        <v>188</v>
      </c>
      <c r="BK386" s="130">
        <f>SUM(BK387:BK388)</f>
        <v>0</v>
      </c>
    </row>
    <row r="387" spans="2:65" s="1" customFormat="1" ht="33" customHeight="1">
      <c r="B387" s="28"/>
      <c r="C387" s="133" t="s">
        <v>1396</v>
      </c>
      <c r="D387" s="133" t="s">
        <v>190</v>
      </c>
      <c r="E387" s="134" t="s">
        <v>1397</v>
      </c>
      <c r="F387" s="135" t="s">
        <v>1398</v>
      </c>
      <c r="G387" s="136" t="s">
        <v>205</v>
      </c>
      <c r="H387" s="137">
        <v>240.52</v>
      </c>
      <c r="I387" s="138"/>
      <c r="J387" s="139">
        <f>ROUND(I387*H387,2)</f>
        <v>0</v>
      </c>
      <c r="K387" s="140"/>
      <c r="L387" s="28"/>
      <c r="M387" s="141" t="s">
        <v>1</v>
      </c>
      <c r="N387" s="142" t="s">
        <v>42</v>
      </c>
      <c r="P387" s="143">
        <f>O387*H387</f>
        <v>0</v>
      </c>
      <c r="Q387" s="143">
        <v>2.9E-4</v>
      </c>
      <c r="R387" s="143">
        <f>Q387*H387</f>
        <v>6.9750800000000002E-2</v>
      </c>
      <c r="S387" s="143">
        <v>0</v>
      </c>
      <c r="T387" s="144">
        <f>S387*H387</f>
        <v>0</v>
      </c>
      <c r="AR387" s="145" t="s">
        <v>251</v>
      </c>
      <c r="AT387" s="145" t="s">
        <v>190</v>
      </c>
      <c r="AU387" s="145" t="s">
        <v>87</v>
      </c>
      <c r="AY387" s="13" t="s">
        <v>188</v>
      </c>
      <c r="BE387" s="146">
        <f>IF(N387="základní",J387,0)</f>
        <v>0</v>
      </c>
      <c r="BF387" s="146">
        <f>IF(N387="snížená",J387,0)</f>
        <v>0</v>
      </c>
      <c r="BG387" s="146">
        <f>IF(N387="zákl. přenesená",J387,0)</f>
        <v>0</v>
      </c>
      <c r="BH387" s="146">
        <f>IF(N387="sníž. přenesená",J387,0)</f>
        <v>0</v>
      </c>
      <c r="BI387" s="146">
        <f>IF(N387="nulová",J387,0)</f>
        <v>0</v>
      </c>
      <c r="BJ387" s="13" t="s">
        <v>85</v>
      </c>
      <c r="BK387" s="146">
        <f>ROUND(I387*H387,2)</f>
        <v>0</v>
      </c>
      <c r="BL387" s="13" t="s">
        <v>251</v>
      </c>
      <c r="BM387" s="145" t="s">
        <v>1399</v>
      </c>
    </row>
    <row r="388" spans="2:65" s="1" customFormat="1" ht="33" customHeight="1">
      <c r="B388" s="28"/>
      <c r="C388" s="133" t="s">
        <v>1400</v>
      </c>
      <c r="D388" s="133" t="s">
        <v>190</v>
      </c>
      <c r="E388" s="134" t="s">
        <v>1401</v>
      </c>
      <c r="F388" s="135" t="s">
        <v>1402</v>
      </c>
      <c r="G388" s="136" t="s">
        <v>205</v>
      </c>
      <c r="H388" s="137">
        <v>2453.9810000000002</v>
      </c>
      <c r="I388" s="138"/>
      <c r="J388" s="139">
        <f>ROUND(I388*H388,2)</f>
        <v>0</v>
      </c>
      <c r="K388" s="140"/>
      <c r="L388" s="28"/>
      <c r="M388" s="141" t="s">
        <v>1</v>
      </c>
      <c r="N388" s="142" t="s">
        <v>42</v>
      </c>
      <c r="P388" s="143">
        <f>O388*H388</f>
        <v>0</v>
      </c>
      <c r="Q388" s="143">
        <v>2.9999999999999997E-4</v>
      </c>
      <c r="R388" s="143">
        <f>Q388*H388</f>
        <v>0.73619429999999997</v>
      </c>
      <c r="S388" s="143">
        <v>0</v>
      </c>
      <c r="T388" s="144">
        <f>S388*H388</f>
        <v>0</v>
      </c>
      <c r="AR388" s="145" t="s">
        <v>251</v>
      </c>
      <c r="AT388" s="145" t="s">
        <v>190</v>
      </c>
      <c r="AU388" s="145" t="s">
        <v>87</v>
      </c>
      <c r="AY388" s="13" t="s">
        <v>188</v>
      </c>
      <c r="BE388" s="146">
        <f>IF(N388="základní",J388,0)</f>
        <v>0</v>
      </c>
      <c r="BF388" s="146">
        <f>IF(N388="snížená",J388,0)</f>
        <v>0</v>
      </c>
      <c r="BG388" s="146">
        <f>IF(N388="zákl. přenesená",J388,0)</f>
        <v>0</v>
      </c>
      <c r="BH388" s="146">
        <f>IF(N388="sníž. přenesená",J388,0)</f>
        <v>0</v>
      </c>
      <c r="BI388" s="146">
        <f>IF(N388="nulová",J388,0)</f>
        <v>0</v>
      </c>
      <c r="BJ388" s="13" t="s">
        <v>85</v>
      </c>
      <c r="BK388" s="146">
        <f>ROUND(I388*H388,2)</f>
        <v>0</v>
      </c>
      <c r="BL388" s="13" t="s">
        <v>251</v>
      </c>
      <c r="BM388" s="145" t="s">
        <v>1403</v>
      </c>
    </row>
    <row r="389" spans="2:65" s="11" customFormat="1" ht="22.7" customHeight="1">
      <c r="B389" s="121"/>
      <c r="D389" s="122" t="s">
        <v>76</v>
      </c>
      <c r="E389" s="131" t="s">
        <v>532</v>
      </c>
      <c r="F389" s="131" t="s">
        <v>1404</v>
      </c>
      <c r="I389" s="124"/>
      <c r="J389" s="132">
        <f>BK389</f>
        <v>0</v>
      </c>
      <c r="L389" s="121"/>
      <c r="M389" s="126"/>
      <c r="P389" s="127">
        <f>SUM(P390:P484)</f>
        <v>0</v>
      </c>
      <c r="R389" s="127">
        <f>SUM(R390:R484)</f>
        <v>0</v>
      </c>
      <c r="T389" s="128">
        <f>SUM(T390:T484)</f>
        <v>0</v>
      </c>
      <c r="AR389" s="122" t="s">
        <v>87</v>
      </c>
      <c r="AT389" s="129" t="s">
        <v>76</v>
      </c>
      <c r="AU389" s="129" t="s">
        <v>85</v>
      </c>
      <c r="AY389" s="122" t="s">
        <v>188</v>
      </c>
      <c r="BK389" s="130">
        <f>SUM(BK390:BK484)</f>
        <v>0</v>
      </c>
    </row>
    <row r="390" spans="2:65" s="1" customFormat="1" ht="24.2" customHeight="1">
      <c r="B390" s="28"/>
      <c r="C390" s="133" t="s">
        <v>1405</v>
      </c>
      <c r="D390" s="133" t="s">
        <v>190</v>
      </c>
      <c r="E390" s="134" t="s">
        <v>1406</v>
      </c>
      <c r="F390" s="135" t="s">
        <v>1407</v>
      </c>
      <c r="G390" s="136" t="s">
        <v>500</v>
      </c>
      <c r="H390" s="137">
        <v>2</v>
      </c>
      <c r="I390" s="138"/>
      <c r="J390" s="139">
        <f t="shared" ref="J390:J421" si="140">ROUND(I390*H390,2)</f>
        <v>0</v>
      </c>
      <c r="K390" s="140"/>
      <c r="L390" s="28"/>
      <c r="M390" s="141" t="s">
        <v>1</v>
      </c>
      <c r="N390" s="142" t="s">
        <v>42</v>
      </c>
      <c r="P390" s="143">
        <f t="shared" ref="P390:P421" si="141">O390*H390</f>
        <v>0</v>
      </c>
      <c r="Q390" s="143">
        <v>0</v>
      </c>
      <c r="R390" s="143">
        <f t="shared" ref="R390:R421" si="142">Q390*H390</f>
        <v>0</v>
      </c>
      <c r="S390" s="143">
        <v>0</v>
      </c>
      <c r="T390" s="144">
        <f t="shared" ref="T390:T421" si="143">S390*H390</f>
        <v>0</v>
      </c>
      <c r="AR390" s="145" t="s">
        <v>251</v>
      </c>
      <c r="AT390" s="145" t="s">
        <v>190</v>
      </c>
      <c r="AU390" s="145" t="s">
        <v>87</v>
      </c>
      <c r="AY390" s="13" t="s">
        <v>188</v>
      </c>
      <c r="BE390" s="146">
        <f t="shared" ref="BE390:BE421" si="144">IF(N390="základní",J390,0)</f>
        <v>0</v>
      </c>
      <c r="BF390" s="146">
        <f t="shared" ref="BF390:BF421" si="145">IF(N390="snížená",J390,0)</f>
        <v>0</v>
      </c>
      <c r="BG390" s="146">
        <f t="shared" ref="BG390:BG421" si="146">IF(N390="zákl. přenesená",J390,0)</f>
        <v>0</v>
      </c>
      <c r="BH390" s="146">
        <f t="shared" ref="BH390:BH421" si="147">IF(N390="sníž. přenesená",J390,0)</f>
        <v>0</v>
      </c>
      <c r="BI390" s="146">
        <f t="shared" ref="BI390:BI421" si="148">IF(N390="nulová",J390,0)</f>
        <v>0</v>
      </c>
      <c r="BJ390" s="13" t="s">
        <v>85</v>
      </c>
      <c r="BK390" s="146">
        <f t="shared" ref="BK390:BK421" si="149">ROUND(I390*H390,2)</f>
        <v>0</v>
      </c>
      <c r="BL390" s="13" t="s">
        <v>251</v>
      </c>
      <c r="BM390" s="145" t="s">
        <v>1408</v>
      </c>
    </row>
    <row r="391" spans="2:65" s="1" customFormat="1" ht="24.2" customHeight="1">
      <c r="B391" s="28"/>
      <c r="C391" s="133" t="s">
        <v>1409</v>
      </c>
      <c r="D391" s="133" t="s">
        <v>190</v>
      </c>
      <c r="E391" s="134" t="s">
        <v>1410</v>
      </c>
      <c r="F391" s="135" t="s">
        <v>1411</v>
      </c>
      <c r="G391" s="136" t="s">
        <v>500</v>
      </c>
      <c r="H391" s="137">
        <v>1</v>
      </c>
      <c r="I391" s="138"/>
      <c r="J391" s="139">
        <f t="shared" si="140"/>
        <v>0</v>
      </c>
      <c r="K391" s="140"/>
      <c r="L391" s="28"/>
      <c r="M391" s="141" t="s">
        <v>1</v>
      </c>
      <c r="N391" s="142" t="s">
        <v>42</v>
      </c>
      <c r="P391" s="143">
        <f t="shared" si="141"/>
        <v>0</v>
      </c>
      <c r="Q391" s="143">
        <v>0</v>
      </c>
      <c r="R391" s="143">
        <f t="shared" si="142"/>
        <v>0</v>
      </c>
      <c r="S391" s="143">
        <v>0</v>
      </c>
      <c r="T391" s="144">
        <f t="shared" si="143"/>
        <v>0</v>
      </c>
      <c r="AR391" s="145" t="s">
        <v>251</v>
      </c>
      <c r="AT391" s="145" t="s">
        <v>190</v>
      </c>
      <c r="AU391" s="145" t="s">
        <v>87</v>
      </c>
      <c r="AY391" s="13" t="s">
        <v>188</v>
      </c>
      <c r="BE391" s="146">
        <f t="shared" si="144"/>
        <v>0</v>
      </c>
      <c r="BF391" s="146">
        <f t="shared" si="145"/>
        <v>0</v>
      </c>
      <c r="BG391" s="146">
        <f t="shared" si="146"/>
        <v>0</v>
      </c>
      <c r="BH391" s="146">
        <f t="shared" si="147"/>
        <v>0</v>
      </c>
      <c r="BI391" s="146">
        <f t="shared" si="148"/>
        <v>0</v>
      </c>
      <c r="BJ391" s="13" t="s">
        <v>85</v>
      </c>
      <c r="BK391" s="146">
        <f t="shared" si="149"/>
        <v>0</v>
      </c>
      <c r="BL391" s="13" t="s">
        <v>251</v>
      </c>
      <c r="BM391" s="145" t="s">
        <v>1412</v>
      </c>
    </row>
    <row r="392" spans="2:65" s="1" customFormat="1" ht="24.2" customHeight="1">
      <c r="B392" s="28"/>
      <c r="C392" s="133" t="s">
        <v>1413</v>
      </c>
      <c r="D392" s="133" t="s">
        <v>190</v>
      </c>
      <c r="E392" s="134" t="s">
        <v>1414</v>
      </c>
      <c r="F392" s="135" t="s">
        <v>1415</v>
      </c>
      <c r="G392" s="136" t="s">
        <v>500</v>
      </c>
      <c r="H392" s="137">
        <v>3</v>
      </c>
      <c r="I392" s="138"/>
      <c r="J392" s="139">
        <f t="shared" si="140"/>
        <v>0</v>
      </c>
      <c r="K392" s="140"/>
      <c r="L392" s="28"/>
      <c r="M392" s="141" t="s">
        <v>1</v>
      </c>
      <c r="N392" s="142" t="s">
        <v>42</v>
      </c>
      <c r="P392" s="143">
        <f t="shared" si="141"/>
        <v>0</v>
      </c>
      <c r="Q392" s="143">
        <v>0</v>
      </c>
      <c r="R392" s="143">
        <f t="shared" si="142"/>
        <v>0</v>
      </c>
      <c r="S392" s="143">
        <v>0</v>
      </c>
      <c r="T392" s="144">
        <f t="shared" si="143"/>
        <v>0</v>
      </c>
      <c r="AR392" s="145" t="s">
        <v>251</v>
      </c>
      <c r="AT392" s="145" t="s">
        <v>190</v>
      </c>
      <c r="AU392" s="145" t="s">
        <v>87</v>
      </c>
      <c r="AY392" s="13" t="s">
        <v>188</v>
      </c>
      <c r="BE392" s="146">
        <f t="shared" si="144"/>
        <v>0</v>
      </c>
      <c r="BF392" s="146">
        <f t="shared" si="145"/>
        <v>0</v>
      </c>
      <c r="BG392" s="146">
        <f t="shared" si="146"/>
        <v>0</v>
      </c>
      <c r="BH392" s="146">
        <f t="shared" si="147"/>
        <v>0</v>
      </c>
      <c r="BI392" s="146">
        <f t="shared" si="148"/>
        <v>0</v>
      </c>
      <c r="BJ392" s="13" t="s">
        <v>85</v>
      </c>
      <c r="BK392" s="146">
        <f t="shared" si="149"/>
        <v>0</v>
      </c>
      <c r="BL392" s="13" t="s">
        <v>251</v>
      </c>
      <c r="BM392" s="145" t="s">
        <v>1416</v>
      </c>
    </row>
    <row r="393" spans="2:65" s="1" customFormat="1" ht="24.2" customHeight="1">
      <c r="B393" s="28"/>
      <c r="C393" s="133" t="s">
        <v>1417</v>
      </c>
      <c r="D393" s="133" t="s">
        <v>190</v>
      </c>
      <c r="E393" s="134" t="s">
        <v>1418</v>
      </c>
      <c r="F393" s="135" t="s">
        <v>1419</v>
      </c>
      <c r="G393" s="136" t="s">
        <v>445</v>
      </c>
      <c r="H393" s="137">
        <v>1</v>
      </c>
      <c r="I393" s="138"/>
      <c r="J393" s="139">
        <f t="shared" si="140"/>
        <v>0</v>
      </c>
      <c r="K393" s="140"/>
      <c r="L393" s="28"/>
      <c r="M393" s="141" t="s">
        <v>1</v>
      </c>
      <c r="N393" s="142" t="s">
        <v>42</v>
      </c>
      <c r="P393" s="143">
        <f t="shared" si="141"/>
        <v>0</v>
      </c>
      <c r="Q393" s="143">
        <v>0</v>
      </c>
      <c r="R393" s="143">
        <f t="shared" si="142"/>
        <v>0</v>
      </c>
      <c r="S393" s="143">
        <v>0</v>
      </c>
      <c r="T393" s="144">
        <f t="shared" si="143"/>
        <v>0</v>
      </c>
      <c r="AR393" s="145" t="s">
        <v>251</v>
      </c>
      <c r="AT393" s="145" t="s">
        <v>190</v>
      </c>
      <c r="AU393" s="145" t="s">
        <v>87</v>
      </c>
      <c r="AY393" s="13" t="s">
        <v>188</v>
      </c>
      <c r="BE393" s="146">
        <f t="shared" si="144"/>
        <v>0</v>
      </c>
      <c r="BF393" s="146">
        <f t="shared" si="145"/>
        <v>0</v>
      </c>
      <c r="BG393" s="146">
        <f t="shared" si="146"/>
        <v>0</v>
      </c>
      <c r="BH393" s="146">
        <f t="shared" si="147"/>
        <v>0</v>
      </c>
      <c r="BI393" s="146">
        <f t="shared" si="148"/>
        <v>0</v>
      </c>
      <c r="BJ393" s="13" t="s">
        <v>85</v>
      </c>
      <c r="BK393" s="146">
        <f t="shared" si="149"/>
        <v>0</v>
      </c>
      <c r="BL393" s="13" t="s">
        <v>251</v>
      </c>
      <c r="BM393" s="145" t="s">
        <v>1420</v>
      </c>
    </row>
    <row r="394" spans="2:65" s="1" customFormat="1" ht="37.700000000000003" customHeight="1">
      <c r="B394" s="28"/>
      <c r="C394" s="133" t="s">
        <v>1421</v>
      </c>
      <c r="D394" s="133" t="s">
        <v>190</v>
      </c>
      <c r="E394" s="134" t="s">
        <v>1422</v>
      </c>
      <c r="F394" s="135" t="s">
        <v>1423</v>
      </c>
      <c r="G394" s="136" t="s">
        <v>500</v>
      </c>
      <c r="H394" s="137">
        <v>5</v>
      </c>
      <c r="I394" s="138"/>
      <c r="J394" s="139">
        <f t="shared" si="140"/>
        <v>0</v>
      </c>
      <c r="K394" s="140"/>
      <c r="L394" s="28"/>
      <c r="M394" s="141" t="s">
        <v>1</v>
      </c>
      <c r="N394" s="142" t="s">
        <v>42</v>
      </c>
      <c r="P394" s="143">
        <f t="shared" si="141"/>
        <v>0</v>
      </c>
      <c r="Q394" s="143">
        <v>0</v>
      </c>
      <c r="R394" s="143">
        <f t="shared" si="142"/>
        <v>0</v>
      </c>
      <c r="S394" s="143">
        <v>0</v>
      </c>
      <c r="T394" s="144">
        <f t="shared" si="143"/>
        <v>0</v>
      </c>
      <c r="AR394" s="145" t="s">
        <v>251</v>
      </c>
      <c r="AT394" s="145" t="s">
        <v>190</v>
      </c>
      <c r="AU394" s="145" t="s">
        <v>87</v>
      </c>
      <c r="AY394" s="13" t="s">
        <v>188</v>
      </c>
      <c r="BE394" s="146">
        <f t="shared" si="144"/>
        <v>0</v>
      </c>
      <c r="BF394" s="146">
        <f t="shared" si="145"/>
        <v>0</v>
      </c>
      <c r="BG394" s="146">
        <f t="shared" si="146"/>
        <v>0</v>
      </c>
      <c r="BH394" s="146">
        <f t="shared" si="147"/>
        <v>0</v>
      </c>
      <c r="BI394" s="146">
        <f t="shared" si="148"/>
        <v>0</v>
      </c>
      <c r="BJ394" s="13" t="s">
        <v>85</v>
      </c>
      <c r="BK394" s="146">
        <f t="shared" si="149"/>
        <v>0</v>
      </c>
      <c r="BL394" s="13" t="s">
        <v>251</v>
      </c>
      <c r="BM394" s="145" t="s">
        <v>1424</v>
      </c>
    </row>
    <row r="395" spans="2:65" s="1" customFormat="1" ht="33" customHeight="1">
      <c r="B395" s="28"/>
      <c r="C395" s="133" t="s">
        <v>1425</v>
      </c>
      <c r="D395" s="133" t="s">
        <v>190</v>
      </c>
      <c r="E395" s="134" t="s">
        <v>1426</v>
      </c>
      <c r="F395" s="135" t="s">
        <v>1427</v>
      </c>
      <c r="G395" s="136" t="s">
        <v>500</v>
      </c>
      <c r="H395" s="137">
        <v>5</v>
      </c>
      <c r="I395" s="138"/>
      <c r="J395" s="139">
        <f t="shared" si="140"/>
        <v>0</v>
      </c>
      <c r="K395" s="140"/>
      <c r="L395" s="28"/>
      <c r="M395" s="141" t="s">
        <v>1</v>
      </c>
      <c r="N395" s="142" t="s">
        <v>42</v>
      </c>
      <c r="P395" s="143">
        <f t="shared" si="141"/>
        <v>0</v>
      </c>
      <c r="Q395" s="143">
        <v>0</v>
      </c>
      <c r="R395" s="143">
        <f t="shared" si="142"/>
        <v>0</v>
      </c>
      <c r="S395" s="143">
        <v>0</v>
      </c>
      <c r="T395" s="144">
        <f t="shared" si="143"/>
        <v>0</v>
      </c>
      <c r="AR395" s="145" t="s">
        <v>251</v>
      </c>
      <c r="AT395" s="145" t="s">
        <v>190</v>
      </c>
      <c r="AU395" s="145" t="s">
        <v>87</v>
      </c>
      <c r="AY395" s="13" t="s">
        <v>188</v>
      </c>
      <c r="BE395" s="146">
        <f t="shared" si="144"/>
        <v>0</v>
      </c>
      <c r="BF395" s="146">
        <f t="shared" si="145"/>
        <v>0</v>
      </c>
      <c r="BG395" s="146">
        <f t="shared" si="146"/>
        <v>0</v>
      </c>
      <c r="BH395" s="146">
        <f t="shared" si="147"/>
        <v>0</v>
      </c>
      <c r="BI395" s="146">
        <f t="shared" si="148"/>
        <v>0</v>
      </c>
      <c r="BJ395" s="13" t="s">
        <v>85</v>
      </c>
      <c r="BK395" s="146">
        <f t="shared" si="149"/>
        <v>0</v>
      </c>
      <c r="BL395" s="13" t="s">
        <v>251</v>
      </c>
      <c r="BM395" s="145" t="s">
        <v>1428</v>
      </c>
    </row>
    <row r="396" spans="2:65" s="1" customFormat="1" ht="37.700000000000003" customHeight="1">
      <c r="B396" s="28"/>
      <c r="C396" s="133" t="s">
        <v>1429</v>
      </c>
      <c r="D396" s="133" t="s">
        <v>190</v>
      </c>
      <c r="E396" s="134" t="s">
        <v>1430</v>
      </c>
      <c r="F396" s="135" t="s">
        <v>1431</v>
      </c>
      <c r="G396" s="136" t="s">
        <v>500</v>
      </c>
      <c r="H396" s="137">
        <v>5</v>
      </c>
      <c r="I396" s="138"/>
      <c r="J396" s="139">
        <f t="shared" si="140"/>
        <v>0</v>
      </c>
      <c r="K396" s="140"/>
      <c r="L396" s="28"/>
      <c r="M396" s="141" t="s">
        <v>1</v>
      </c>
      <c r="N396" s="142" t="s">
        <v>42</v>
      </c>
      <c r="P396" s="143">
        <f t="shared" si="141"/>
        <v>0</v>
      </c>
      <c r="Q396" s="143">
        <v>0</v>
      </c>
      <c r="R396" s="143">
        <f t="shared" si="142"/>
        <v>0</v>
      </c>
      <c r="S396" s="143">
        <v>0</v>
      </c>
      <c r="T396" s="144">
        <f t="shared" si="143"/>
        <v>0</v>
      </c>
      <c r="AR396" s="145" t="s">
        <v>251</v>
      </c>
      <c r="AT396" s="145" t="s">
        <v>190</v>
      </c>
      <c r="AU396" s="145" t="s">
        <v>87</v>
      </c>
      <c r="AY396" s="13" t="s">
        <v>188</v>
      </c>
      <c r="BE396" s="146">
        <f t="shared" si="144"/>
        <v>0</v>
      </c>
      <c r="BF396" s="146">
        <f t="shared" si="145"/>
        <v>0</v>
      </c>
      <c r="BG396" s="146">
        <f t="shared" si="146"/>
        <v>0</v>
      </c>
      <c r="BH396" s="146">
        <f t="shared" si="147"/>
        <v>0</v>
      </c>
      <c r="BI396" s="146">
        <f t="shared" si="148"/>
        <v>0</v>
      </c>
      <c r="BJ396" s="13" t="s">
        <v>85</v>
      </c>
      <c r="BK396" s="146">
        <f t="shared" si="149"/>
        <v>0</v>
      </c>
      <c r="BL396" s="13" t="s">
        <v>251</v>
      </c>
      <c r="BM396" s="145" t="s">
        <v>1432</v>
      </c>
    </row>
    <row r="397" spans="2:65" s="1" customFormat="1" ht="33" customHeight="1">
      <c r="B397" s="28"/>
      <c r="C397" s="133" t="s">
        <v>1433</v>
      </c>
      <c r="D397" s="133" t="s">
        <v>190</v>
      </c>
      <c r="E397" s="134" t="s">
        <v>1434</v>
      </c>
      <c r="F397" s="135" t="s">
        <v>1435</v>
      </c>
      <c r="G397" s="136" t="s">
        <v>500</v>
      </c>
      <c r="H397" s="137">
        <v>14</v>
      </c>
      <c r="I397" s="138"/>
      <c r="J397" s="139">
        <f t="shared" si="140"/>
        <v>0</v>
      </c>
      <c r="K397" s="140"/>
      <c r="L397" s="28"/>
      <c r="M397" s="141" t="s">
        <v>1</v>
      </c>
      <c r="N397" s="142" t="s">
        <v>42</v>
      </c>
      <c r="P397" s="143">
        <f t="shared" si="141"/>
        <v>0</v>
      </c>
      <c r="Q397" s="143">
        <v>0</v>
      </c>
      <c r="R397" s="143">
        <f t="shared" si="142"/>
        <v>0</v>
      </c>
      <c r="S397" s="143">
        <v>0</v>
      </c>
      <c r="T397" s="144">
        <f t="shared" si="143"/>
        <v>0</v>
      </c>
      <c r="AR397" s="145" t="s">
        <v>251</v>
      </c>
      <c r="AT397" s="145" t="s">
        <v>190</v>
      </c>
      <c r="AU397" s="145" t="s">
        <v>87</v>
      </c>
      <c r="AY397" s="13" t="s">
        <v>188</v>
      </c>
      <c r="BE397" s="146">
        <f t="shared" si="144"/>
        <v>0</v>
      </c>
      <c r="BF397" s="146">
        <f t="shared" si="145"/>
        <v>0</v>
      </c>
      <c r="BG397" s="146">
        <f t="shared" si="146"/>
        <v>0</v>
      </c>
      <c r="BH397" s="146">
        <f t="shared" si="147"/>
        <v>0</v>
      </c>
      <c r="BI397" s="146">
        <f t="shared" si="148"/>
        <v>0</v>
      </c>
      <c r="BJ397" s="13" t="s">
        <v>85</v>
      </c>
      <c r="BK397" s="146">
        <f t="shared" si="149"/>
        <v>0</v>
      </c>
      <c r="BL397" s="13" t="s">
        <v>251</v>
      </c>
      <c r="BM397" s="145" t="s">
        <v>1436</v>
      </c>
    </row>
    <row r="398" spans="2:65" s="1" customFormat="1" ht="24.2" customHeight="1">
      <c r="B398" s="28"/>
      <c r="C398" s="133" t="s">
        <v>1437</v>
      </c>
      <c r="D398" s="133" t="s">
        <v>190</v>
      </c>
      <c r="E398" s="134" t="s">
        <v>1438</v>
      </c>
      <c r="F398" s="135" t="s">
        <v>1439</v>
      </c>
      <c r="G398" s="136" t="s">
        <v>500</v>
      </c>
      <c r="H398" s="137">
        <v>12</v>
      </c>
      <c r="I398" s="138"/>
      <c r="J398" s="139">
        <f t="shared" si="140"/>
        <v>0</v>
      </c>
      <c r="K398" s="140"/>
      <c r="L398" s="28"/>
      <c r="M398" s="141" t="s">
        <v>1</v>
      </c>
      <c r="N398" s="142" t="s">
        <v>42</v>
      </c>
      <c r="P398" s="143">
        <f t="shared" si="141"/>
        <v>0</v>
      </c>
      <c r="Q398" s="143">
        <v>0</v>
      </c>
      <c r="R398" s="143">
        <f t="shared" si="142"/>
        <v>0</v>
      </c>
      <c r="S398" s="143">
        <v>0</v>
      </c>
      <c r="T398" s="144">
        <f t="shared" si="143"/>
        <v>0</v>
      </c>
      <c r="AR398" s="145" t="s">
        <v>251</v>
      </c>
      <c r="AT398" s="145" t="s">
        <v>190</v>
      </c>
      <c r="AU398" s="145" t="s">
        <v>87</v>
      </c>
      <c r="AY398" s="13" t="s">
        <v>188</v>
      </c>
      <c r="BE398" s="146">
        <f t="shared" si="144"/>
        <v>0</v>
      </c>
      <c r="BF398" s="146">
        <f t="shared" si="145"/>
        <v>0</v>
      </c>
      <c r="BG398" s="146">
        <f t="shared" si="146"/>
        <v>0</v>
      </c>
      <c r="BH398" s="146">
        <f t="shared" si="147"/>
        <v>0</v>
      </c>
      <c r="BI398" s="146">
        <f t="shared" si="148"/>
        <v>0</v>
      </c>
      <c r="BJ398" s="13" t="s">
        <v>85</v>
      </c>
      <c r="BK398" s="146">
        <f t="shared" si="149"/>
        <v>0</v>
      </c>
      <c r="BL398" s="13" t="s">
        <v>251</v>
      </c>
      <c r="BM398" s="145" t="s">
        <v>1440</v>
      </c>
    </row>
    <row r="399" spans="2:65" s="1" customFormat="1" ht="37.700000000000003" customHeight="1">
      <c r="B399" s="28"/>
      <c r="C399" s="133" t="s">
        <v>1441</v>
      </c>
      <c r="D399" s="133" t="s">
        <v>190</v>
      </c>
      <c r="E399" s="134" t="s">
        <v>1442</v>
      </c>
      <c r="F399" s="135" t="s">
        <v>1443</v>
      </c>
      <c r="G399" s="136" t="s">
        <v>500</v>
      </c>
      <c r="H399" s="137">
        <v>14</v>
      </c>
      <c r="I399" s="138"/>
      <c r="J399" s="139">
        <f t="shared" si="140"/>
        <v>0</v>
      </c>
      <c r="K399" s="140"/>
      <c r="L399" s="28"/>
      <c r="M399" s="141" t="s">
        <v>1</v>
      </c>
      <c r="N399" s="142" t="s">
        <v>42</v>
      </c>
      <c r="P399" s="143">
        <f t="shared" si="141"/>
        <v>0</v>
      </c>
      <c r="Q399" s="143">
        <v>0</v>
      </c>
      <c r="R399" s="143">
        <f t="shared" si="142"/>
        <v>0</v>
      </c>
      <c r="S399" s="143">
        <v>0</v>
      </c>
      <c r="T399" s="144">
        <f t="shared" si="143"/>
        <v>0</v>
      </c>
      <c r="AR399" s="145" t="s">
        <v>251</v>
      </c>
      <c r="AT399" s="145" t="s">
        <v>190</v>
      </c>
      <c r="AU399" s="145" t="s">
        <v>87</v>
      </c>
      <c r="AY399" s="13" t="s">
        <v>188</v>
      </c>
      <c r="BE399" s="146">
        <f t="shared" si="144"/>
        <v>0</v>
      </c>
      <c r="BF399" s="146">
        <f t="shared" si="145"/>
        <v>0</v>
      </c>
      <c r="BG399" s="146">
        <f t="shared" si="146"/>
        <v>0</v>
      </c>
      <c r="BH399" s="146">
        <f t="shared" si="147"/>
        <v>0</v>
      </c>
      <c r="BI399" s="146">
        <f t="shared" si="148"/>
        <v>0</v>
      </c>
      <c r="BJ399" s="13" t="s">
        <v>85</v>
      </c>
      <c r="BK399" s="146">
        <f t="shared" si="149"/>
        <v>0</v>
      </c>
      <c r="BL399" s="13" t="s">
        <v>251</v>
      </c>
      <c r="BM399" s="145" t="s">
        <v>1444</v>
      </c>
    </row>
    <row r="400" spans="2:65" s="1" customFormat="1" ht="33" customHeight="1">
      <c r="B400" s="28"/>
      <c r="C400" s="133" t="s">
        <v>1445</v>
      </c>
      <c r="D400" s="133" t="s">
        <v>190</v>
      </c>
      <c r="E400" s="134" t="s">
        <v>1446</v>
      </c>
      <c r="F400" s="135" t="s">
        <v>1447</v>
      </c>
      <c r="G400" s="136" t="s">
        <v>500</v>
      </c>
      <c r="H400" s="137">
        <v>13</v>
      </c>
      <c r="I400" s="138"/>
      <c r="J400" s="139">
        <f t="shared" si="140"/>
        <v>0</v>
      </c>
      <c r="K400" s="140"/>
      <c r="L400" s="28"/>
      <c r="M400" s="141" t="s">
        <v>1</v>
      </c>
      <c r="N400" s="142" t="s">
        <v>42</v>
      </c>
      <c r="P400" s="143">
        <f t="shared" si="141"/>
        <v>0</v>
      </c>
      <c r="Q400" s="143">
        <v>0</v>
      </c>
      <c r="R400" s="143">
        <f t="shared" si="142"/>
        <v>0</v>
      </c>
      <c r="S400" s="143">
        <v>0</v>
      </c>
      <c r="T400" s="144">
        <f t="shared" si="143"/>
        <v>0</v>
      </c>
      <c r="AR400" s="145" t="s">
        <v>251</v>
      </c>
      <c r="AT400" s="145" t="s">
        <v>190</v>
      </c>
      <c r="AU400" s="145" t="s">
        <v>87</v>
      </c>
      <c r="AY400" s="13" t="s">
        <v>188</v>
      </c>
      <c r="BE400" s="146">
        <f t="shared" si="144"/>
        <v>0</v>
      </c>
      <c r="BF400" s="146">
        <f t="shared" si="145"/>
        <v>0</v>
      </c>
      <c r="BG400" s="146">
        <f t="shared" si="146"/>
        <v>0</v>
      </c>
      <c r="BH400" s="146">
        <f t="shared" si="147"/>
        <v>0</v>
      </c>
      <c r="BI400" s="146">
        <f t="shared" si="148"/>
        <v>0</v>
      </c>
      <c r="BJ400" s="13" t="s">
        <v>85</v>
      </c>
      <c r="BK400" s="146">
        <f t="shared" si="149"/>
        <v>0</v>
      </c>
      <c r="BL400" s="13" t="s">
        <v>251</v>
      </c>
      <c r="BM400" s="145" t="s">
        <v>1448</v>
      </c>
    </row>
    <row r="401" spans="2:65" s="1" customFormat="1" ht="33" customHeight="1">
      <c r="B401" s="28"/>
      <c r="C401" s="133" t="s">
        <v>1449</v>
      </c>
      <c r="D401" s="133" t="s">
        <v>190</v>
      </c>
      <c r="E401" s="134" t="s">
        <v>1450</v>
      </c>
      <c r="F401" s="135" t="s">
        <v>1451</v>
      </c>
      <c r="G401" s="136" t="s">
        <v>500</v>
      </c>
      <c r="H401" s="137">
        <v>13</v>
      </c>
      <c r="I401" s="138"/>
      <c r="J401" s="139">
        <f t="shared" si="140"/>
        <v>0</v>
      </c>
      <c r="K401" s="140"/>
      <c r="L401" s="28"/>
      <c r="M401" s="141" t="s">
        <v>1</v>
      </c>
      <c r="N401" s="142" t="s">
        <v>42</v>
      </c>
      <c r="P401" s="143">
        <f t="shared" si="141"/>
        <v>0</v>
      </c>
      <c r="Q401" s="143">
        <v>0</v>
      </c>
      <c r="R401" s="143">
        <f t="shared" si="142"/>
        <v>0</v>
      </c>
      <c r="S401" s="143">
        <v>0</v>
      </c>
      <c r="T401" s="144">
        <f t="shared" si="143"/>
        <v>0</v>
      </c>
      <c r="AR401" s="145" t="s">
        <v>251</v>
      </c>
      <c r="AT401" s="145" t="s">
        <v>190</v>
      </c>
      <c r="AU401" s="145" t="s">
        <v>87</v>
      </c>
      <c r="AY401" s="13" t="s">
        <v>188</v>
      </c>
      <c r="BE401" s="146">
        <f t="shared" si="144"/>
        <v>0</v>
      </c>
      <c r="BF401" s="146">
        <f t="shared" si="145"/>
        <v>0</v>
      </c>
      <c r="BG401" s="146">
        <f t="shared" si="146"/>
        <v>0</v>
      </c>
      <c r="BH401" s="146">
        <f t="shared" si="147"/>
        <v>0</v>
      </c>
      <c r="BI401" s="146">
        <f t="shared" si="148"/>
        <v>0</v>
      </c>
      <c r="BJ401" s="13" t="s">
        <v>85</v>
      </c>
      <c r="BK401" s="146">
        <f t="shared" si="149"/>
        <v>0</v>
      </c>
      <c r="BL401" s="13" t="s">
        <v>251</v>
      </c>
      <c r="BM401" s="145" t="s">
        <v>1452</v>
      </c>
    </row>
    <row r="402" spans="2:65" s="1" customFormat="1" ht="37.700000000000003" customHeight="1">
      <c r="B402" s="28"/>
      <c r="C402" s="133" t="s">
        <v>1453</v>
      </c>
      <c r="D402" s="133" t="s">
        <v>190</v>
      </c>
      <c r="E402" s="134" t="s">
        <v>1454</v>
      </c>
      <c r="F402" s="135" t="s">
        <v>1455</v>
      </c>
      <c r="G402" s="136" t="s">
        <v>445</v>
      </c>
      <c r="H402" s="137">
        <v>1</v>
      </c>
      <c r="I402" s="138"/>
      <c r="J402" s="139">
        <f t="shared" si="140"/>
        <v>0</v>
      </c>
      <c r="K402" s="140"/>
      <c r="L402" s="28"/>
      <c r="M402" s="141" t="s">
        <v>1</v>
      </c>
      <c r="N402" s="142" t="s">
        <v>42</v>
      </c>
      <c r="P402" s="143">
        <f t="shared" si="141"/>
        <v>0</v>
      </c>
      <c r="Q402" s="143">
        <v>0</v>
      </c>
      <c r="R402" s="143">
        <f t="shared" si="142"/>
        <v>0</v>
      </c>
      <c r="S402" s="143">
        <v>0</v>
      </c>
      <c r="T402" s="144">
        <f t="shared" si="143"/>
        <v>0</v>
      </c>
      <c r="AR402" s="145" t="s">
        <v>251</v>
      </c>
      <c r="AT402" s="145" t="s">
        <v>190</v>
      </c>
      <c r="AU402" s="145" t="s">
        <v>87</v>
      </c>
      <c r="AY402" s="13" t="s">
        <v>188</v>
      </c>
      <c r="BE402" s="146">
        <f t="shared" si="144"/>
        <v>0</v>
      </c>
      <c r="BF402" s="146">
        <f t="shared" si="145"/>
        <v>0</v>
      </c>
      <c r="BG402" s="146">
        <f t="shared" si="146"/>
        <v>0</v>
      </c>
      <c r="BH402" s="146">
        <f t="shared" si="147"/>
        <v>0</v>
      </c>
      <c r="BI402" s="146">
        <f t="shared" si="148"/>
        <v>0</v>
      </c>
      <c r="BJ402" s="13" t="s">
        <v>85</v>
      </c>
      <c r="BK402" s="146">
        <f t="shared" si="149"/>
        <v>0</v>
      </c>
      <c r="BL402" s="13" t="s">
        <v>251</v>
      </c>
      <c r="BM402" s="145" t="s">
        <v>1456</v>
      </c>
    </row>
    <row r="403" spans="2:65" s="1" customFormat="1" ht="37.700000000000003" customHeight="1">
      <c r="B403" s="28"/>
      <c r="C403" s="133" t="s">
        <v>1457</v>
      </c>
      <c r="D403" s="133" t="s">
        <v>190</v>
      </c>
      <c r="E403" s="134" t="s">
        <v>1458</v>
      </c>
      <c r="F403" s="135" t="s">
        <v>1459</v>
      </c>
      <c r="G403" s="136" t="s">
        <v>500</v>
      </c>
      <c r="H403" s="137">
        <v>1</v>
      </c>
      <c r="I403" s="138"/>
      <c r="J403" s="139">
        <f t="shared" si="140"/>
        <v>0</v>
      </c>
      <c r="K403" s="140"/>
      <c r="L403" s="28"/>
      <c r="M403" s="141" t="s">
        <v>1</v>
      </c>
      <c r="N403" s="142" t="s">
        <v>42</v>
      </c>
      <c r="P403" s="143">
        <f t="shared" si="141"/>
        <v>0</v>
      </c>
      <c r="Q403" s="143">
        <v>0</v>
      </c>
      <c r="R403" s="143">
        <f t="shared" si="142"/>
        <v>0</v>
      </c>
      <c r="S403" s="143">
        <v>0</v>
      </c>
      <c r="T403" s="144">
        <f t="shared" si="143"/>
        <v>0</v>
      </c>
      <c r="AR403" s="145" t="s">
        <v>251</v>
      </c>
      <c r="AT403" s="145" t="s">
        <v>190</v>
      </c>
      <c r="AU403" s="145" t="s">
        <v>87</v>
      </c>
      <c r="AY403" s="13" t="s">
        <v>188</v>
      </c>
      <c r="BE403" s="146">
        <f t="shared" si="144"/>
        <v>0</v>
      </c>
      <c r="BF403" s="146">
        <f t="shared" si="145"/>
        <v>0</v>
      </c>
      <c r="BG403" s="146">
        <f t="shared" si="146"/>
        <v>0</v>
      </c>
      <c r="BH403" s="146">
        <f t="shared" si="147"/>
        <v>0</v>
      </c>
      <c r="BI403" s="146">
        <f t="shared" si="148"/>
        <v>0</v>
      </c>
      <c r="BJ403" s="13" t="s">
        <v>85</v>
      </c>
      <c r="BK403" s="146">
        <f t="shared" si="149"/>
        <v>0</v>
      </c>
      <c r="BL403" s="13" t="s">
        <v>251</v>
      </c>
      <c r="BM403" s="145" t="s">
        <v>1460</v>
      </c>
    </row>
    <row r="404" spans="2:65" s="1" customFormat="1" ht="24.2" customHeight="1">
      <c r="B404" s="28"/>
      <c r="C404" s="133" t="s">
        <v>1461</v>
      </c>
      <c r="D404" s="133" t="s">
        <v>190</v>
      </c>
      <c r="E404" s="134" t="s">
        <v>1462</v>
      </c>
      <c r="F404" s="135" t="s">
        <v>1463</v>
      </c>
      <c r="G404" s="136" t="s">
        <v>445</v>
      </c>
      <c r="H404" s="137">
        <v>1</v>
      </c>
      <c r="I404" s="138"/>
      <c r="J404" s="139">
        <f t="shared" si="140"/>
        <v>0</v>
      </c>
      <c r="K404" s="140"/>
      <c r="L404" s="28"/>
      <c r="M404" s="141" t="s">
        <v>1</v>
      </c>
      <c r="N404" s="142" t="s">
        <v>42</v>
      </c>
      <c r="P404" s="143">
        <f t="shared" si="141"/>
        <v>0</v>
      </c>
      <c r="Q404" s="143">
        <v>0</v>
      </c>
      <c r="R404" s="143">
        <f t="shared" si="142"/>
        <v>0</v>
      </c>
      <c r="S404" s="143">
        <v>0</v>
      </c>
      <c r="T404" s="144">
        <f t="shared" si="143"/>
        <v>0</v>
      </c>
      <c r="AR404" s="145" t="s">
        <v>251</v>
      </c>
      <c r="AT404" s="145" t="s">
        <v>190</v>
      </c>
      <c r="AU404" s="145" t="s">
        <v>87</v>
      </c>
      <c r="AY404" s="13" t="s">
        <v>188</v>
      </c>
      <c r="BE404" s="146">
        <f t="shared" si="144"/>
        <v>0</v>
      </c>
      <c r="BF404" s="146">
        <f t="shared" si="145"/>
        <v>0</v>
      </c>
      <c r="BG404" s="146">
        <f t="shared" si="146"/>
        <v>0</v>
      </c>
      <c r="BH404" s="146">
        <f t="shared" si="147"/>
        <v>0</v>
      </c>
      <c r="BI404" s="146">
        <f t="shared" si="148"/>
        <v>0</v>
      </c>
      <c r="BJ404" s="13" t="s">
        <v>85</v>
      </c>
      <c r="BK404" s="146">
        <f t="shared" si="149"/>
        <v>0</v>
      </c>
      <c r="BL404" s="13" t="s">
        <v>251</v>
      </c>
      <c r="BM404" s="145" t="s">
        <v>1464</v>
      </c>
    </row>
    <row r="405" spans="2:65" s="1" customFormat="1" ht="37.700000000000003" customHeight="1">
      <c r="B405" s="28"/>
      <c r="C405" s="133" t="s">
        <v>1465</v>
      </c>
      <c r="D405" s="133" t="s">
        <v>190</v>
      </c>
      <c r="E405" s="134" t="s">
        <v>1466</v>
      </c>
      <c r="F405" s="135" t="s">
        <v>1467</v>
      </c>
      <c r="G405" s="136" t="s">
        <v>500</v>
      </c>
      <c r="H405" s="137">
        <v>1</v>
      </c>
      <c r="I405" s="138"/>
      <c r="J405" s="139">
        <f t="shared" si="140"/>
        <v>0</v>
      </c>
      <c r="K405" s="140"/>
      <c r="L405" s="28"/>
      <c r="M405" s="141" t="s">
        <v>1</v>
      </c>
      <c r="N405" s="142" t="s">
        <v>42</v>
      </c>
      <c r="P405" s="143">
        <f t="shared" si="141"/>
        <v>0</v>
      </c>
      <c r="Q405" s="143">
        <v>0</v>
      </c>
      <c r="R405" s="143">
        <f t="shared" si="142"/>
        <v>0</v>
      </c>
      <c r="S405" s="143">
        <v>0</v>
      </c>
      <c r="T405" s="144">
        <f t="shared" si="143"/>
        <v>0</v>
      </c>
      <c r="AR405" s="145" t="s">
        <v>251</v>
      </c>
      <c r="AT405" s="145" t="s">
        <v>190</v>
      </c>
      <c r="AU405" s="145" t="s">
        <v>87</v>
      </c>
      <c r="AY405" s="13" t="s">
        <v>188</v>
      </c>
      <c r="BE405" s="146">
        <f t="shared" si="144"/>
        <v>0</v>
      </c>
      <c r="BF405" s="146">
        <f t="shared" si="145"/>
        <v>0</v>
      </c>
      <c r="BG405" s="146">
        <f t="shared" si="146"/>
        <v>0</v>
      </c>
      <c r="BH405" s="146">
        <f t="shared" si="147"/>
        <v>0</v>
      </c>
      <c r="BI405" s="146">
        <f t="shared" si="148"/>
        <v>0</v>
      </c>
      <c r="BJ405" s="13" t="s">
        <v>85</v>
      </c>
      <c r="BK405" s="146">
        <f t="shared" si="149"/>
        <v>0</v>
      </c>
      <c r="BL405" s="13" t="s">
        <v>251</v>
      </c>
      <c r="BM405" s="145" t="s">
        <v>1468</v>
      </c>
    </row>
    <row r="406" spans="2:65" s="1" customFormat="1" ht="24.2" customHeight="1">
      <c r="B406" s="28"/>
      <c r="C406" s="133" t="s">
        <v>1469</v>
      </c>
      <c r="D406" s="133" t="s">
        <v>190</v>
      </c>
      <c r="E406" s="134" t="s">
        <v>1470</v>
      </c>
      <c r="F406" s="135" t="s">
        <v>1471</v>
      </c>
      <c r="G406" s="136" t="s">
        <v>500</v>
      </c>
      <c r="H406" s="137">
        <v>1</v>
      </c>
      <c r="I406" s="138"/>
      <c r="J406" s="139">
        <f t="shared" si="140"/>
        <v>0</v>
      </c>
      <c r="K406" s="140"/>
      <c r="L406" s="28"/>
      <c r="M406" s="141" t="s">
        <v>1</v>
      </c>
      <c r="N406" s="142" t="s">
        <v>42</v>
      </c>
      <c r="P406" s="143">
        <f t="shared" si="141"/>
        <v>0</v>
      </c>
      <c r="Q406" s="143">
        <v>0</v>
      </c>
      <c r="R406" s="143">
        <f t="shared" si="142"/>
        <v>0</v>
      </c>
      <c r="S406" s="143">
        <v>0</v>
      </c>
      <c r="T406" s="144">
        <f t="shared" si="143"/>
        <v>0</v>
      </c>
      <c r="AR406" s="145" t="s">
        <v>251</v>
      </c>
      <c r="AT406" s="145" t="s">
        <v>190</v>
      </c>
      <c r="AU406" s="145" t="s">
        <v>87</v>
      </c>
      <c r="AY406" s="13" t="s">
        <v>188</v>
      </c>
      <c r="BE406" s="146">
        <f t="shared" si="144"/>
        <v>0</v>
      </c>
      <c r="BF406" s="146">
        <f t="shared" si="145"/>
        <v>0</v>
      </c>
      <c r="BG406" s="146">
        <f t="shared" si="146"/>
        <v>0</v>
      </c>
      <c r="BH406" s="146">
        <f t="shared" si="147"/>
        <v>0</v>
      </c>
      <c r="BI406" s="146">
        <f t="shared" si="148"/>
        <v>0</v>
      </c>
      <c r="BJ406" s="13" t="s">
        <v>85</v>
      </c>
      <c r="BK406" s="146">
        <f t="shared" si="149"/>
        <v>0</v>
      </c>
      <c r="BL406" s="13" t="s">
        <v>251</v>
      </c>
      <c r="BM406" s="145" t="s">
        <v>1472</v>
      </c>
    </row>
    <row r="407" spans="2:65" s="1" customFormat="1" ht="24.2" customHeight="1">
      <c r="B407" s="28"/>
      <c r="C407" s="133" t="s">
        <v>1473</v>
      </c>
      <c r="D407" s="133" t="s">
        <v>190</v>
      </c>
      <c r="E407" s="134" t="s">
        <v>1474</v>
      </c>
      <c r="F407" s="135" t="s">
        <v>1475</v>
      </c>
      <c r="G407" s="136" t="s">
        <v>500</v>
      </c>
      <c r="H407" s="137">
        <v>1</v>
      </c>
      <c r="I407" s="138"/>
      <c r="J407" s="139">
        <f t="shared" si="140"/>
        <v>0</v>
      </c>
      <c r="K407" s="140"/>
      <c r="L407" s="28"/>
      <c r="M407" s="141" t="s">
        <v>1</v>
      </c>
      <c r="N407" s="142" t="s">
        <v>42</v>
      </c>
      <c r="P407" s="143">
        <f t="shared" si="141"/>
        <v>0</v>
      </c>
      <c r="Q407" s="143">
        <v>0</v>
      </c>
      <c r="R407" s="143">
        <f t="shared" si="142"/>
        <v>0</v>
      </c>
      <c r="S407" s="143">
        <v>0</v>
      </c>
      <c r="T407" s="144">
        <f t="shared" si="143"/>
        <v>0</v>
      </c>
      <c r="AR407" s="145" t="s">
        <v>251</v>
      </c>
      <c r="AT407" s="145" t="s">
        <v>190</v>
      </c>
      <c r="AU407" s="145" t="s">
        <v>87</v>
      </c>
      <c r="AY407" s="13" t="s">
        <v>188</v>
      </c>
      <c r="BE407" s="146">
        <f t="shared" si="144"/>
        <v>0</v>
      </c>
      <c r="BF407" s="146">
        <f t="shared" si="145"/>
        <v>0</v>
      </c>
      <c r="BG407" s="146">
        <f t="shared" si="146"/>
        <v>0</v>
      </c>
      <c r="BH407" s="146">
        <f t="shared" si="147"/>
        <v>0</v>
      </c>
      <c r="BI407" s="146">
        <f t="shared" si="148"/>
        <v>0</v>
      </c>
      <c r="BJ407" s="13" t="s">
        <v>85</v>
      </c>
      <c r="BK407" s="146">
        <f t="shared" si="149"/>
        <v>0</v>
      </c>
      <c r="BL407" s="13" t="s">
        <v>251</v>
      </c>
      <c r="BM407" s="145" t="s">
        <v>1476</v>
      </c>
    </row>
    <row r="408" spans="2:65" s="1" customFormat="1" ht="24.2" customHeight="1">
      <c r="B408" s="28"/>
      <c r="C408" s="133" t="s">
        <v>1477</v>
      </c>
      <c r="D408" s="133" t="s">
        <v>190</v>
      </c>
      <c r="E408" s="134" t="s">
        <v>1478</v>
      </c>
      <c r="F408" s="135" t="s">
        <v>1479</v>
      </c>
      <c r="G408" s="136" t="s">
        <v>500</v>
      </c>
      <c r="H408" s="137">
        <v>1</v>
      </c>
      <c r="I408" s="138"/>
      <c r="J408" s="139">
        <f t="shared" si="140"/>
        <v>0</v>
      </c>
      <c r="K408" s="140"/>
      <c r="L408" s="28"/>
      <c r="M408" s="141" t="s">
        <v>1</v>
      </c>
      <c r="N408" s="142" t="s">
        <v>42</v>
      </c>
      <c r="P408" s="143">
        <f t="shared" si="141"/>
        <v>0</v>
      </c>
      <c r="Q408" s="143">
        <v>0</v>
      </c>
      <c r="R408" s="143">
        <f t="shared" si="142"/>
        <v>0</v>
      </c>
      <c r="S408" s="143">
        <v>0</v>
      </c>
      <c r="T408" s="144">
        <f t="shared" si="143"/>
        <v>0</v>
      </c>
      <c r="AR408" s="145" t="s">
        <v>251</v>
      </c>
      <c r="AT408" s="145" t="s">
        <v>190</v>
      </c>
      <c r="AU408" s="145" t="s">
        <v>87</v>
      </c>
      <c r="AY408" s="13" t="s">
        <v>188</v>
      </c>
      <c r="BE408" s="146">
        <f t="shared" si="144"/>
        <v>0</v>
      </c>
      <c r="BF408" s="146">
        <f t="shared" si="145"/>
        <v>0</v>
      </c>
      <c r="BG408" s="146">
        <f t="shared" si="146"/>
        <v>0</v>
      </c>
      <c r="BH408" s="146">
        <f t="shared" si="147"/>
        <v>0</v>
      </c>
      <c r="BI408" s="146">
        <f t="shared" si="148"/>
        <v>0</v>
      </c>
      <c r="BJ408" s="13" t="s">
        <v>85</v>
      </c>
      <c r="BK408" s="146">
        <f t="shared" si="149"/>
        <v>0</v>
      </c>
      <c r="BL408" s="13" t="s">
        <v>251</v>
      </c>
      <c r="BM408" s="145" t="s">
        <v>1480</v>
      </c>
    </row>
    <row r="409" spans="2:65" s="1" customFormat="1" ht="33" customHeight="1">
      <c r="B409" s="28"/>
      <c r="C409" s="133" t="s">
        <v>1481</v>
      </c>
      <c r="D409" s="133" t="s">
        <v>190</v>
      </c>
      <c r="E409" s="134" t="s">
        <v>1482</v>
      </c>
      <c r="F409" s="135" t="s">
        <v>1483</v>
      </c>
      <c r="G409" s="136" t="s">
        <v>500</v>
      </c>
      <c r="H409" s="137">
        <v>1</v>
      </c>
      <c r="I409" s="138"/>
      <c r="J409" s="139">
        <f t="shared" si="140"/>
        <v>0</v>
      </c>
      <c r="K409" s="140"/>
      <c r="L409" s="28"/>
      <c r="M409" s="141" t="s">
        <v>1</v>
      </c>
      <c r="N409" s="142" t="s">
        <v>42</v>
      </c>
      <c r="P409" s="143">
        <f t="shared" si="141"/>
        <v>0</v>
      </c>
      <c r="Q409" s="143">
        <v>0</v>
      </c>
      <c r="R409" s="143">
        <f t="shared" si="142"/>
        <v>0</v>
      </c>
      <c r="S409" s="143">
        <v>0</v>
      </c>
      <c r="T409" s="144">
        <f t="shared" si="143"/>
        <v>0</v>
      </c>
      <c r="AR409" s="145" t="s">
        <v>251</v>
      </c>
      <c r="AT409" s="145" t="s">
        <v>190</v>
      </c>
      <c r="AU409" s="145" t="s">
        <v>87</v>
      </c>
      <c r="AY409" s="13" t="s">
        <v>188</v>
      </c>
      <c r="BE409" s="146">
        <f t="shared" si="144"/>
        <v>0</v>
      </c>
      <c r="BF409" s="146">
        <f t="shared" si="145"/>
        <v>0</v>
      </c>
      <c r="BG409" s="146">
        <f t="shared" si="146"/>
        <v>0</v>
      </c>
      <c r="BH409" s="146">
        <f t="shared" si="147"/>
        <v>0</v>
      </c>
      <c r="BI409" s="146">
        <f t="shared" si="148"/>
        <v>0</v>
      </c>
      <c r="BJ409" s="13" t="s">
        <v>85</v>
      </c>
      <c r="BK409" s="146">
        <f t="shared" si="149"/>
        <v>0</v>
      </c>
      <c r="BL409" s="13" t="s">
        <v>251</v>
      </c>
      <c r="BM409" s="145" t="s">
        <v>1484</v>
      </c>
    </row>
    <row r="410" spans="2:65" s="1" customFormat="1" ht="33" customHeight="1">
      <c r="B410" s="28"/>
      <c r="C410" s="133" t="s">
        <v>1485</v>
      </c>
      <c r="D410" s="133" t="s">
        <v>190</v>
      </c>
      <c r="E410" s="134" t="s">
        <v>1486</v>
      </c>
      <c r="F410" s="135" t="s">
        <v>1487</v>
      </c>
      <c r="G410" s="136" t="s">
        <v>500</v>
      </c>
      <c r="H410" s="137">
        <v>3</v>
      </c>
      <c r="I410" s="138"/>
      <c r="J410" s="139">
        <f t="shared" si="140"/>
        <v>0</v>
      </c>
      <c r="K410" s="140"/>
      <c r="L410" s="28"/>
      <c r="M410" s="141" t="s">
        <v>1</v>
      </c>
      <c r="N410" s="142" t="s">
        <v>42</v>
      </c>
      <c r="P410" s="143">
        <f t="shared" si="141"/>
        <v>0</v>
      </c>
      <c r="Q410" s="143">
        <v>0</v>
      </c>
      <c r="R410" s="143">
        <f t="shared" si="142"/>
        <v>0</v>
      </c>
      <c r="S410" s="143">
        <v>0</v>
      </c>
      <c r="T410" s="144">
        <f t="shared" si="143"/>
        <v>0</v>
      </c>
      <c r="AR410" s="145" t="s">
        <v>251</v>
      </c>
      <c r="AT410" s="145" t="s">
        <v>190</v>
      </c>
      <c r="AU410" s="145" t="s">
        <v>87</v>
      </c>
      <c r="AY410" s="13" t="s">
        <v>188</v>
      </c>
      <c r="BE410" s="146">
        <f t="shared" si="144"/>
        <v>0</v>
      </c>
      <c r="BF410" s="146">
        <f t="shared" si="145"/>
        <v>0</v>
      </c>
      <c r="BG410" s="146">
        <f t="shared" si="146"/>
        <v>0</v>
      </c>
      <c r="BH410" s="146">
        <f t="shared" si="147"/>
        <v>0</v>
      </c>
      <c r="BI410" s="146">
        <f t="shared" si="148"/>
        <v>0</v>
      </c>
      <c r="BJ410" s="13" t="s">
        <v>85</v>
      </c>
      <c r="BK410" s="146">
        <f t="shared" si="149"/>
        <v>0</v>
      </c>
      <c r="BL410" s="13" t="s">
        <v>251</v>
      </c>
      <c r="BM410" s="145" t="s">
        <v>1488</v>
      </c>
    </row>
    <row r="411" spans="2:65" s="1" customFormat="1" ht="33" customHeight="1">
      <c r="B411" s="28"/>
      <c r="C411" s="133" t="s">
        <v>1489</v>
      </c>
      <c r="D411" s="133" t="s">
        <v>190</v>
      </c>
      <c r="E411" s="134" t="s">
        <v>1490</v>
      </c>
      <c r="F411" s="135" t="s">
        <v>1491</v>
      </c>
      <c r="G411" s="136" t="s">
        <v>500</v>
      </c>
      <c r="H411" s="137">
        <v>1</v>
      </c>
      <c r="I411" s="138"/>
      <c r="J411" s="139">
        <f t="shared" si="140"/>
        <v>0</v>
      </c>
      <c r="K411" s="140"/>
      <c r="L411" s="28"/>
      <c r="M411" s="141" t="s">
        <v>1</v>
      </c>
      <c r="N411" s="142" t="s">
        <v>42</v>
      </c>
      <c r="P411" s="143">
        <f t="shared" si="141"/>
        <v>0</v>
      </c>
      <c r="Q411" s="143">
        <v>0</v>
      </c>
      <c r="R411" s="143">
        <f t="shared" si="142"/>
        <v>0</v>
      </c>
      <c r="S411" s="143">
        <v>0</v>
      </c>
      <c r="T411" s="144">
        <f t="shared" si="143"/>
        <v>0</v>
      </c>
      <c r="AR411" s="145" t="s">
        <v>251</v>
      </c>
      <c r="AT411" s="145" t="s">
        <v>190</v>
      </c>
      <c r="AU411" s="145" t="s">
        <v>87</v>
      </c>
      <c r="AY411" s="13" t="s">
        <v>188</v>
      </c>
      <c r="BE411" s="146">
        <f t="shared" si="144"/>
        <v>0</v>
      </c>
      <c r="BF411" s="146">
        <f t="shared" si="145"/>
        <v>0</v>
      </c>
      <c r="BG411" s="146">
        <f t="shared" si="146"/>
        <v>0</v>
      </c>
      <c r="BH411" s="146">
        <f t="shared" si="147"/>
        <v>0</v>
      </c>
      <c r="BI411" s="146">
        <f t="shared" si="148"/>
        <v>0</v>
      </c>
      <c r="BJ411" s="13" t="s">
        <v>85</v>
      </c>
      <c r="BK411" s="146">
        <f t="shared" si="149"/>
        <v>0</v>
      </c>
      <c r="BL411" s="13" t="s">
        <v>251</v>
      </c>
      <c r="BM411" s="145" t="s">
        <v>1492</v>
      </c>
    </row>
    <row r="412" spans="2:65" s="1" customFormat="1" ht="33" customHeight="1">
      <c r="B412" s="28"/>
      <c r="C412" s="133" t="s">
        <v>1493</v>
      </c>
      <c r="D412" s="133" t="s">
        <v>190</v>
      </c>
      <c r="E412" s="134" t="s">
        <v>1494</v>
      </c>
      <c r="F412" s="135" t="s">
        <v>1495</v>
      </c>
      <c r="G412" s="136" t="s">
        <v>500</v>
      </c>
      <c r="H412" s="137">
        <v>2</v>
      </c>
      <c r="I412" s="138"/>
      <c r="J412" s="139">
        <f t="shared" si="140"/>
        <v>0</v>
      </c>
      <c r="K412" s="140"/>
      <c r="L412" s="28"/>
      <c r="M412" s="141" t="s">
        <v>1</v>
      </c>
      <c r="N412" s="142" t="s">
        <v>42</v>
      </c>
      <c r="P412" s="143">
        <f t="shared" si="141"/>
        <v>0</v>
      </c>
      <c r="Q412" s="143">
        <v>0</v>
      </c>
      <c r="R412" s="143">
        <f t="shared" si="142"/>
        <v>0</v>
      </c>
      <c r="S412" s="143">
        <v>0</v>
      </c>
      <c r="T412" s="144">
        <f t="shared" si="143"/>
        <v>0</v>
      </c>
      <c r="AR412" s="145" t="s">
        <v>251</v>
      </c>
      <c r="AT412" s="145" t="s">
        <v>190</v>
      </c>
      <c r="AU412" s="145" t="s">
        <v>87</v>
      </c>
      <c r="AY412" s="13" t="s">
        <v>188</v>
      </c>
      <c r="BE412" s="146">
        <f t="shared" si="144"/>
        <v>0</v>
      </c>
      <c r="BF412" s="146">
        <f t="shared" si="145"/>
        <v>0</v>
      </c>
      <c r="BG412" s="146">
        <f t="shared" si="146"/>
        <v>0</v>
      </c>
      <c r="BH412" s="146">
        <f t="shared" si="147"/>
        <v>0</v>
      </c>
      <c r="BI412" s="146">
        <f t="shared" si="148"/>
        <v>0</v>
      </c>
      <c r="BJ412" s="13" t="s">
        <v>85</v>
      </c>
      <c r="BK412" s="146">
        <f t="shared" si="149"/>
        <v>0</v>
      </c>
      <c r="BL412" s="13" t="s">
        <v>251</v>
      </c>
      <c r="BM412" s="145" t="s">
        <v>1496</v>
      </c>
    </row>
    <row r="413" spans="2:65" s="1" customFormat="1" ht="37.700000000000003" customHeight="1">
      <c r="B413" s="28"/>
      <c r="C413" s="133" t="s">
        <v>1497</v>
      </c>
      <c r="D413" s="133" t="s">
        <v>190</v>
      </c>
      <c r="E413" s="134" t="s">
        <v>1498</v>
      </c>
      <c r="F413" s="135" t="s">
        <v>1499</v>
      </c>
      <c r="G413" s="136" t="s">
        <v>500</v>
      </c>
      <c r="H413" s="137">
        <v>2</v>
      </c>
      <c r="I413" s="138"/>
      <c r="J413" s="139">
        <f t="shared" si="140"/>
        <v>0</v>
      </c>
      <c r="K413" s="140"/>
      <c r="L413" s="28"/>
      <c r="M413" s="141" t="s">
        <v>1</v>
      </c>
      <c r="N413" s="142" t="s">
        <v>42</v>
      </c>
      <c r="P413" s="143">
        <f t="shared" si="141"/>
        <v>0</v>
      </c>
      <c r="Q413" s="143">
        <v>0</v>
      </c>
      <c r="R413" s="143">
        <f t="shared" si="142"/>
        <v>0</v>
      </c>
      <c r="S413" s="143">
        <v>0</v>
      </c>
      <c r="T413" s="144">
        <f t="shared" si="143"/>
        <v>0</v>
      </c>
      <c r="AR413" s="145" t="s">
        <v>251</v>
      </c>
      <c r="AT413" s="145" t="s">
        <v>190</v>
      </c>
      <c r="AU413" s="145" t="s">
        <v>87</v>
      </c>
      <c r="AY413" s="13" t="s">
        <v>188</v>
      </c>
      <c r="BE413" s="146">
        <f t="shared" si="144"/>
        <v>0</v>
      </c>
      <c r="BF413" s="146">
        <f t="shared" si="145"/>
        <v>0</v>
      </c>
      <c r="BG413" s="146">
        <f t="shared" si="146"/>
        <v>0</v>
      </c>
      <c r="BH413" s="146">
        <f t="shared" si="147"/>
        <v>0</v>
      </c>
      <c r="BI413" s="146">
        <f t="shared" si="148"/>
        <v>0</v>
      </c>
      <c r="BJ413" s="13" t="s">
        <v>85</v>
      </c>
      <c r="BK413" s="146">
        <f t="shared" si="149"/>
        <v>0</v>
      </c>
      <c r="BL413" s="13" t="s">
        <v>251</v>
      </c>
      <c r="BM413" s="145" t="s">
        <v>1500</v>
      </c>
    </row>
    <row r="414" spans="2:65" s="1" customFormat="1" ht="33" customHeight="1">
      <c r="B414" s="28"/>
      <c r="C414" s="133" t="s">
        <v>1501</v>
      </c>
      <c r="D414" s="133" t="s">
        <v>190</v>
      </c>
      <c r="E414" s="134" t="s">
        <v>1502</v>
      </c>
      <c r="F414" s="135" t="s">
        <v>1503</v>
      </c>
      <c r="G414" s="136" t="s">
        <v>500</v>
      </c>
      <c r="H414" s="137">
        <v>2</v>
      </c>
      <c r="I414" s="138"/>
      <c r="J414" s="139">
        <f t="shared" si="140"/>
        <v>0</v>
      </c>
      <c r="K414" s="140"/>
      <c r="L414" s="28"/>
      <c r="M414" s="141" t="s">
        <v>1</v>
      </c>
      <c r="N414" s="142" t="s">
        <v>42</v>
      </c>
      <c r="P414" s="143">
        <f t="shared" si="141"/>
        <v>0</v>
      </c>
      <c r="Q414" s="143">
        <v>0</v>
      </c>
      <c r="R414" s="143">
        <f t="shared" si="142"/>
        <v>0</v>
      </c>
      <c r="S414" s="143">
        <v>0</v>
      </c>
      <c r="T414" s="144">
        <f t="shared" si="143"/>
        <v>0</v>
      </c>
      <c r="AR414" s="145" t="s">
        <v>251</v>
      </c>
      <c r="AT414" s="145" t="s">
        <v>190</v>
      </c>
      <c r="AU414" s="145" t="s">
        <v>87</v>
      </c>
      <c r="AY414" s="13" t="s">
        <v>188</v>
      </c>
      <c r="BE414" s="146">
        <f t="shared" si="144"/>
        <v>0</v>
      </c>
      <c r="BF414" s="146">
        <f t="shared" si="145"/>
        <v>0</v>
      </c>
      <c r="BG414" s="146">
        <f t="shared" si="146"/>
        <v>0</v>
      </c>
      <c r="BH414" s="146">
        <f t="shared" si="147"/>
        <v>0</v>
      </c>
      <c r="BI414" s="146">
        <f t="shared" si="148"/>
        <v>0</v>
      </c>
      <c r="BJ414" s="13" t="s">
        <v>85</v>
      </c>
      <c r="BK414" s="146">
        <f t="shared" si="149"/>
        <v>0</v>
      </c>
      <c r="BL414" s="13" t="s">
        <v>251</v>
      </c>
      <c r="BM414" s="145" t="s">
        <v>1504</v>
      </c>
    </row>
    <row r="415" spans="2:65" s="1" customFormat="1" ht="24.2" customHeight="1">
      <c r="B415" s="28"/>
      <c r="C415" s="133" t="s">
        <v>1505</v>
      </c>
      <c r="D415" s="133" t="s">
        <v>190</v>
      </c>
      <c r="E415" s="134" t="s">
        <v>1506</v>
      </c>
      <c r="F415" s="135" t="s">
        <v>1507</v>
      </c>
      <c r="G415" s="136" t="s">
        <v>445</v>
      </c>
      <c r="H415" s="137">
        <v>1</v>
      </c>
      <c r="I415" s="138"/>
      <c r="J415" s="139">
        <f t="shared" si="140"/>
        <v>0</v>
      </c>
      <c r="K415" s="140"/>
      <c r="L415" s="28"/>
      <c r="M415" s="141" t="s">
        <v>1</v>
      </c>
      <c r="N415" s="142" t="s">
        <v>42</v>
      </c>
      <c r="P415" s="143">
        <f t="shared" si="141"/>
        <v>0</v>
      </c>
      <c r="Q415" s="143">
        <v>0</v>
      </c>
      <c r="R415" s="143">
        <f t="shared" si="142"/>
        <v>0</v>
      </c>
      <c r="S415" s="143">
        <v>0</v>
      </c>
      <c r="T415" s="144">
        <f t="shared" si="143"/>
        <v>0</v>
      </c>
      <c r="AR415" s="145" t="s">
        <v>251</v>
      </c>
      <c r="AT415" s="145" t="s">
        <v>190</v>
      </c>
      <c r="AU415" s="145" t="s">
        <v>87</v>
      </c>
      <c r="AY415" s="13" t="s">
        <v>188</v>
      </c>
      <c r="BE415" s="146">
        <f t="shared" si="144"/>
        <v>0</v>
      </c>
      <c r="BF415" s="146">
        <f t="shared" si="145"/>
        <v>0</v>
      </c>
      <c r="BG415" s="146">
        <f t="shared" si="146"/>
        <v>0</v>
      </c>
      <c r="BH415" s="146">
        <f t="shared" si="147"/>
        <v>0</v>
      </c>
      <c r="BI415" s="146">
        <f t="shared" si="148"/>
        <v>0</v>
      </c>
      <c r="BJ415" s="13" t="s">
        <v>85</v>
      </c>
      <c r="BK415" s="146">
        <f t="shared" si="149"/>
        <v>0</v>
      </c>
      <c r="BL415" s="13" t="s">
        <v>251</v>
      </c>
      <c r="BM415" s="145" t="s">
        <v>1508</v>
      </c>
    </row>
    <row r="416" spans="2:65" s="1" customFormat="1" ht="24.2" customHeight="1">
      <c r="B416" s="28"/>
      <c r="C416" s="133" t="s">
        <v>1509</v>
      </c>
      <c r="D416" s="133" t="s">
        <v>190</v>
      </c>
      <c r="E416" s="134" t="s">
        <v>1510</v>
      </c>
      <c r="F416" s="135" t="s">
        <v>1511</v>
      </c>
      <c r="G416" s="136" t="s">
        <v>445</v>
      </c>
      <c r="H416" s="137">
        <v>1</v>
      </c>
      <c r="I416" s="138"/>
      <c r="J416" s="139">
        <f t="shared" si="140"/>
        <v>0</v>
      </c>
      <c r="K416" s="140"/>
      <c r="L416" s="28"/>
      <c r="M416" s="141" t="s">
        <v>1</v>
      </c>
      <c r="N416" s="142" t="s">
        <v>42</v>
      </c>
      <c r="P416" s="143">
        <f t="shared" si="141"/>
        <v>0</v>
      </c>
      <c r="Q416" s="143">
        <v>0</v>
      </c>
      <c r="R416" s="143">
        <f t="shared" si="142"/>
        <v>0</v>
      </c>
      <c r="S416" s="143">
        <v>0</v>
      </c>
      <c r="T416" s="144">
        <f t="shared" si="143"/>
        <v>0</v>
      </c>
      <c r="AR416" s="145" t="s">
        <v>251</v>
      </c>
      <c r="AT416" s="145" t="s">
        <v>190</v>
      </c>
      <c r="AU416" s="145" t="s">
        <v>87</v>
      </c>
      <c r="AY416" s="13" t="s">
        <v>188</v>
      </c>
      <c r="BE416" s="146">
        <f t="shared" si="144"/>
        <v>0</v>
      </c>
      <c r="BF416" s="146">
        <f t="shared" si="145"/>
        <v>0</v>
      </c>
      <c r="BG416" s="146">
        <f t="shared" si="146"/>
        <v>0</v>
      </c>
      <c r="BH416" s="146">
        <f t="shared" si="147"/>
        <v>0</v>
      </c>
      <c r="BI416" s="146">
        <f t="shared" si="148"/>
        <v>0</v>
      </c>
      <c r="BJ416" s="13" t="s">
        <v>85</v>
      </c>
      <c r="BK416" s="146">
        <f t="shared" si="149"/>
        <v>0</v>
      </c>
      <c r="BL416" s="13" t="s">
        <v>251</v>
      </c>
      <c r="BM416" s="145" t="s">
        <v>1512</v>
      </c>
    </row>
    <row r="417" spans="2:65" s="1" customFormat="1" ht="24.2" customHeight="1">
      <c r="B417" s="28"/>
      <c r="C417" s="133" t="s">
        <v>1513</v>
      </c>
      <c r="D417" s="133" t="s">
        <v>190</v>
      </c>
      <c r="E417" s="134" t="s">
        <v>1514</v>
      </c>
      <c r="F417" s="135" t="s">
        <v>1515</v>
      </c>
      <c r="G417" s="136" t="s">
        <v>445</v>
      </c>
      <c r="H417" s="137">
        <v>1</v>
      </c>
      <c r="I417" s="138"/>
      <c r="J417" s="139">
        <f t="shared" si="140"/>
        <v>0</v>
      </c>
      <c r="K417" s="140"/>
      <c r="L417" s="28"/>
      <c r="M417" s="141" t="s">
        <v>1</v>
      </c>
      <c r="N417" s="142" t="s">
        <v>42</v>
      </c>
      <c r="P417" s="143">
        <f t="shared" si="141"/>
        <v>0</v>
      </c>
      <c r="Q417" s="143">
        <v>0</v>
      </c>
      <c r="R417" s="143">
        <f t="shared" si="142"/>
        <v>0</v>
      </c>
      <c r="S417" s="143">
        <v>0</v>
      </c>
      <c r="T417" s="144">
        <f t="shared" si="143"/>
        <v>0</v>
      </c>
      <c r="AR417" s="145" t="s">
        <v>251</v>
      </c>
      <c r="AT417" s="145" t="s">
        <v>190</v>
      </c>
      <c r="AU417" s="145" t="s">
        <v>87</v>
      </c>
      <c r="AY417" s="13" t="s">
        <v>188</v>
      </c>
      <c r="BE417" s="146">
        <f t="shared" si="144"/>
        <v>0</v>
      </c>
      <c r="BF417" s="146">
        <f t="shared" si="145"/>
        <v>0</v>
      </c>
      <c r="BG417" s="146">
        <f t="shared" si="146"/>
        <v>0</v>
      </c>
      <c r="BH417" s="146">
        <f t="shared" si="147"/>
        <v>0</v>
      </c>
      <c r="BI417" s="146">
        <f t="shared" si="148"/>
        <v>0</v>
      </c>
      <c r="BJ417" s="13" t="s">
        <v>85</v>
      </c>
      <c r="BK417" s="146">
        <f t="shared" si="149"/>
        <v>0</v>
      </c>
      <c r="BL417" s="13" t="s">
        <v>251</v>
      </c>
      <c r="BM417" s="145" t="s">
        <v>1516</v>
      </c>
    </row>
    <row r="418" spans="2:65" s="1" customFormat="1" ht="24.2" customHeight="1">
      <c r="B418" s="28"/>
      <c r="C418" s="133" t="s">
        <v>1517</v>
      </c>
      <c r="D418" s="133" t="s">
        <v>190</v>
      </c>
      <c r="E418" s="134" t="s">
        <v>1518</v>
      </c>
      <c r="F418" s="135" t="s">
        <v>1519</v>
      </c>
      <c r="G418" s="136" t="s">
        <v>445</v>
      </c>
      <c r="H418" s="137">
        <v>1</v>
      </c>
      <c r="I418" s="138"/>
      <c r="J418" s="139">
        <f t="shared" si="140"/>
        <v>0</v>
      </c>
      <c r="K418" s="140"/>
      <c r="L418" s="28"/>
      <c r="M418" s="141" t="s">
        <v>1</v>
      </c>
      <c r="N418" s="142" t="s">
        <v>42</v>
      </c>
      <c r="P418" s="143">
        <f t="shared" si="141"/>
        <v>0</v>
      </c>
      <c r="Q418" s="143">
        <v>0</v>
      </c>
      <c r="R418" s="143">
        <f t="shared" si="142"/>
        <v>0</v>
      </c>
      <c r="S418" s="143">
        <v>0</v>
      </c>
      <c r="T418" s="144">
        <f t="shared" si="143"/>
        <v>0</v>
      </c>
      <c r="AR418" s="145" t="s">
        <v>251</v>
      </c>
      <c r="AT418" s="145" t="s">
        <v>190</v>
      </c>
      <c r="AU418" s="145" t="s">
        <v>87</v>
      </c>
      <c r="AY418" s="13" t="s">
        <v>188</v>
      </c>
      <c r="BE418" s="146">
        <f t="shared" si="144"/>
        <v>0</v>
      </c>
      <c r="BF418" s="146">
        <f t="shared" si="145"/>
        <v>0</v>
      </c>
      <c r="BG418" s="146">
        <f t="shared" si="146"/>
        <v>0</v>
      </c>
      <c r="BH418" s="146">
        <f t="shared" si="147"/>
        <v>0</v>
      </c>
      <c r="BI418" s="146">
        <f t="shared" si="148"/>
        <v>0</v>
      </c>
      <c r="BJ418" s="13" t="s">
        <v>85</v>
      </c>
      <c r="BK418" s="146">
        <f t="shared" si="149"/>
        <v>0</v>
      </c>
      <c r="BL418" s="13" t="s">
        <v>251</v>
      </c>
      <c r="BM418" s="145" t="s">
        <v>1520</v>
      </c>
    </row>
    <row r="419" spans="2:65" s="1" customFormat="1" ht="24.2" customHeight="1">
      <c r="B419" s="28"/>
      <c r="C419" s="133" t="s">
        <v>1521</v>
      </c>
      <c r="D419" s="133" t="s">
        <v>190</v>
      </c>
      <c r="E419" s="134" t="s">
        <v>1522</v>
      </c>
      <c r="F419" s="135" t="s">
        <v>1523</v>
      </c>
      <c r="G419" s="136" t="s">
        <v>500</v>
      </c>
      <c r="H419" s="137">
        <v>2</v>
      </c>
      <c r="I419" s="138"/>
      <c r="J419" s="139">
        <f t="shared" si="140"/>
        <v>0</v>
      </c>
      <c r="K419" s="140"/>
      <c r="L419" s="28"/>
      <c r="M419" s="141" t="s">
        <v>1</v>
      </c>
      <c r="N419" s="142" t="s">
        <v>42</v>
      </c>
      <c r="P419" s="143">
        <f t="shared" si="141"/>
        <v>0</v>
      </c>
      <c r="Q419" s="143">
        <v>0</v>
      </c>
      <c r="R419" s="143">
        <f t="shared" si="142"/>
        <v>0</v>
      </c>
      <c r="S419" s="143">
        <v>0</v>
      </c>
      <c r="T419" s="144">
        <f t="shared" si="143"/>
        <v>0</v>
      </c>
      <c r="AR419" s="145" t="s">
        <v>251</v>
      </c>
      <c r="AT419" s="145" t="s">
        <v>190</v>
      </c>
      <c r="AU419" s="145" t="s">
        <v>87</v>
      </c>
      <c r="AY419" s="13" t="s">
        <v>188</v>
      </c>
      <c r="BE419" s="146">
        <f t="shared" si="144"/>
        <v>0</v>
      </c>
      <c r="BF419" s="146">
        <f t="shared" si="145"/>
        <v>0</v>
      </c>
      <c r="BG419" s="146">
        <f t="shared" si="146"/>
        <v>0</v>
      </c>
      <c r="BH419" s="146">
        <f t="shared" si="147"/>
        <v>0</v>
      </c>
      <c r="BI419" s="146">
        <f t="shared" si="148"/>
        <v>0</v>
      </c>
      <c r="BJ419" s="13" t="s">
        <v>85</v>
      </c>
      <c r="BK419" s="146">
        <f t="shared" si="149"/>
        <v>0</v>
      </c>
      <c r="BL419" s="13" t="s">
        <v>251</v>
      </c>
      <c r="BM419" s="145" t="s">
        <v>1524</v>
      </c>
    </row>
    <row r="420" spans="2:65" s="1" customFormat="1" ht="24.2" customHeight="1">
      <c r="B420" s="28"/>
      <c r="C420" s="133" t="s">
        <v>1525</v>
      </c>
      <c r="D420" s="133" t="s">
        <v>190</v>
      </c>
      <c r="E420" s="134" t="s">
        <v>1526</v>
      </c>
      <c r="F420" s="135" t="s">
        <v>1527</v>
      </c>
      <c r="G420" s="136" t="s">
        <v>500</v>
      </c>
      <c r="H420" s="137">
        <v>4</v>
      </c>
      <c r="I420" s="138"/>
      <c r="J420" s="139">
        <f t="shared" si="140"/>
        <v>0</v>
      </c>
      <c r="K420" s="140"/>
      <c r="L420" s="28"/>
      <c r="M420" s="141" t="s">
        <v>1</v>
      </c>
      <c r="N420" s="142" t="s">
        <v>42</v>
      </c>
      <c r="P420" s="143">
        <f t="shared" si="141"/>
        <v>0</v>
      </c>
      <c r="Q420" s="143">
        <v>0</v>
      </c>
      <c r="R420" s="143">
        <f t="shared" si="142"/>
        <v>0</v>
      </c>
      <c r="S420" s="143">
        <v>0</v>
      </c>
      <c r="T420" s="144">
        <f t="shared" si="143"/>
        <v>0</v>
      </c>
      <c r="AR420" s="145" t="s">
        <v>251</v>
      </c>
      <c r="AT420" s="145" t="s">
        <v>190</v>
      </c>
      <c r="AU420" s="145" t="s">
        <v>87</v>
      </c>
      <c r="AY420" s="13" t="s">
        <v>188</v>
      </c>
      <c r="BE420" s="146">
        <f t="shared" si="144"/>
        <v>0</v>
      </c>
      <c r="BF420" s="146">
        <f t="shared" si="145"/>
        <v>0</v>
      </c>
      <c r="BG420" s="146">
        <f t="shared" si="146"/>
        <v>0</v>
      </c>
      <c r="BH420" s="146">
        <f t="shared" si="147"/>
        <v>0</v>
      </c>
      <c r="BI420" s="146">
        <f t="shared" si="148"/>
        <v>0</v>
      </c>
      <c r="BJ420" s="13" t="s">
        <v>85</v>
      </c>
      <c r="BK420" s="146">
        <f t="shared" si="149"/>
        <v>0</v>
      </c>
      <c r="BL420" s="13" t="s">
        <v>251</v>
      </c>
      <c r="BM420" s="145" t="s">
        <v>1528</v>
      </c>
    </row>
    <row r="421" spans="2:65" s="1" customFormat="1" ht="24.2" customHeight="1">
      <c r="B421" s="28"/>
      <c r="C421" s="133" t="s">
        <v>1529</v>
      </c>
      <c r="D421" s="133" t="s">
        <v>190</v>
      </c>
      <c r="E421" s="134" t="s">
        <v>1530</v>
      </c>
      <c r="F421" s="135" t="s">
        <v>1531</v>
      </c>
      <c r="G421" s="136" t="s">
        <v>500</v>
      </c>
      <c r="H421" s="137">
        <v>4</v>
      </c>
      <c r="I421" s="138"/>
      <c r="J421" s="139">
        <f t="shared" si="140"/>
        <v>0</v>
      </c>
      <c r="K421" s="140"/>
      <c r="L421" s="28"/>
      <c r="M421" s="141" t="s">
        <v>1</v>
      </c>
      <c r="N421" s="142" t="s">
        <v>42</v>
      </c>
      <c r="P421" s="143">
        <f t="shared" si="141"/>
        <v>0</v>
      </c>
      <c r="Q421" s="143">
        <v>0</v>
      </c>
      <c r="R421" s="143">
        <f t="shared" si="142"/>
        <v>0</v>
      </c>
      <c r="S421" s="143">
        <v>0</v>
      </c>
      <c r="T421" s="144">
        <f t="shared" si="143"/>
        <v>0</v>
      </c>
      <c r="AR421" s="145" t="s">
        <v>251</v>
      </c>
      <c r="AT421" s="145" t="s">
        <v>190</v>
      </c>
      <c r="AU421" s="145" t="s">
        <v>87</v>
      </c>
      <c r="AY421" s="13" t="s">
        <v>188</v>
      </c>
      <c r="BE421" s="146">
        <f t="shared" si="144"/>
        <v>0</v>
      </c>
      <c r="BF421" s="146">
        <f t="shared" si="145"/>
        <v>0</v>
      </c>
      <c r="BG421" s="146">
        <f t="shared" si="146"/>
        <v>0</v>
      </c>
      <c r="BH421" s="146">
        <f t="shared" si="147"/>
        <v>0</v>
      </c>
      <c r="BI421" s="146">
        <f t="shared" si="148"/>
        <v>0</v>
      </c>
      <c r="BJ421" s="13" t="s">
        <v>85</v>
      </c>
      <c r="BK421" s="146">
        <f t="shared" si="149"/>
        <v>0</v>
      </c>
      <c r="BL421" s="13" t="s">
        <v>251</v>
      </c>
      <c r="BM421" s="145" t="s">
        <v>1532</v>
      </c>
    </row>
    <row r="422" spans="2:65" s="1" customFormat="1" ht="44.25" customHeight="1">
      <c r="B422" s="28"/>
      <c r="C422" s="133" t="s">
        <v>1533</v>
      </c>
      <c r="D422" s="133" t="s">
        <v>190</v>
      </c>
      <c r="E422" s="134" t="s">
        <v>1534</v>
      </c>
      <c r="F422" s="135" t="s">
        <v>1535</v>
      </c>
      <c r="G422" s="136" t="s">
        <v>445</v>
      </c>
      <c r="H422" s="137">
        <v>9</v>
      </c>
      <c r="I422" s="138"/>
      <c r="J422" s="139">
        <f t="shared" ref="J422:J453" si="150">ROUND(I422*H422,2)</f>
        <v>0</v>
      </c>
      <c r="K422" s="140"/>
      <c r="L422" s="28"/>
      <c r="M422" s="141" t="s">
        <v>1</v>
      </c>
      <c r="N422" s="142" t="s">
        <v>42</v>
      </c>
      <c r="P422" s="143">
        <f t="shared" ref="P422:P453" si="151">O422*H422</f>
        <v>0</v>
      </c>
      <c r="Q422" s="143">
        <v>0</v>
      </c>
      <c r="R422" s="143">
        <f t="shared" ref="R422:R453" si="152">Q422*H422</f>
        <v>0</v>
      </c>
      <c r="S422" s="143">
        <v>0</v>
      </c>
      <c r="T422" s="144">
        <f t="shared" ref="T422:T453" si="153">S422*H422</f>
        <v>0</v>
      </c>
      <c r="AR422" s="145" t="s">
        <v>251</v>
      </c>
      <c r="AT422" s="145" t="s">
        <v>190</v>
      </c>
      <c r="AU422" s="145" t="s">
        <v>87</v>
      </c>
      <c r="AY422" s="13" t="s">
        <v>188</v>
      </c>
      <c r="BE422" s="146">
        <f t="shared" ref="BE422:BE453" si="154">IF(N422="základní",J422,0)</f>
        <v>0</v>
      </c>
      <c r="BF422" s="146">
        <f t="shared" ref="BF422:BF453" si="155">IF(N422="snížená",J422,0)</f>
        <v>0</v>
      </c>
      <c r="BG422" s="146">
        <f t="shared" ref="BG422:BG453" si="156">IF(N422="zákl. přenesená",J422,0)</f>
        <v>0</v>
      </c>
      <c r="BH422" s="146">
        <f t="shared" ref="BH422:BH453" si="157">IF(N422="sníž. přenesená",J422,0)</f>
        <v>0</v>
      </c>
      <c r="BI422" s="146">
        <f t="shared" ref="BI422:BI453" si="158">IF(N422="nulová",J422,0)</f>
        <v>0</v>
      </c>
      <c r="BJ422" s="13" t="s">
        <v>85</v>
      </c>
      <c r="BK422" s="146">
        <f t="shared" ref="BK422:BK453" si="159">ROUND(I422*H422,2)</f>
        <v>0</v>
      </c>
      <c r="BL422" s="13" t="s">
        <v>251</v>
      </c>
      <c r="BM422" s="145" t="s">
        <v>1536</v>
      </c>
    </row>
    <row r="423" spans="2:65" s="1" customFormat="1" ht="33" customHeight="1">
      <c r="B423" s="28"/>
      <c r="C423" s="133" t="s">
        <v>1537</v>
      </c>
      <c r="D423" s="133" t="s">
        <v>190</v>
      </c>
      <c r="E423" s="134" t="s">
        <v>1538</v>
      </c>
      <c r="F423" s="135" t="s">
        <v>1539</v>
      </c>
      <c r="G423" s="136" t="s">
        <v>445</v>
      </c>
      <c r="H423" s="137">
        <v>1</v>
      </c>
      <c r="I423" s="138"/>
      <c r="J423" s="139">
        <f t="shared" si="150"/>
        <v>0</v>
      </c>
      <c r="K423" s="140"/>
      <c r="L423" s="28"/>
      <c r="M423" s="141" t="s">
        <v>1</v>
      </c>
      <c r="N423" s="142" t="s">
        <v>42</v>
      </c>
      <c r="P423" s="143">
        <f t="shared" si="151"/>
        <v>0</v>
      </c>
      <c r="Q423" s="143">
        <v>0</v>
      </c>
      <c r="R423" s="143">
        <f t="shared" si="152"/>
        <v>0</v>
      </c>
      <c r="S423" s="143">
        <v>0</v>
      </c>
      <c r="T423" s="144">
        <f t="shared" si="153"/>
        <v>0</v>
      </c>
      <c r="AR423" s="145" t="s">
        <v>251</v>
      </c>
      <c r="AT423" s="145" t="s">
        <v>190</v>
      </c>
      <c r="AU423" s="145" t="s">
        <v>87</v>
      </c>
      <c r="AY423" s="13" t="s">
        <v>188</v>
      </c>
      <c r="BE423" s="146">
        <f t="shared" si="154"/>
        <v>0</v>
      </c>
      <c r="BF423" s="146">
        <f t="shared" si="155"/>
        <v>0</v>
      </c>
      <c r="BG423" s="146">
        <f t="shared" si="156"/>
        <v>0</v>
      </c>
      <c r="BH423" s="146">
        <f t="shared" si="157"/>
        <v>0</v>
      </c>
      <c r="BI423" s="146">
        <f t="shared" si="158"/>
        <v>0</v>
      </c>
      <c r="BJ423" s="13" t="s">
        <v>85</v>
      </c>
      <c r="BK423" s="146">
        <f t="shared" si="159"/>
        <v>0</v>
      </c>
      <c r="BL423" s="13" t="s">
        <v>251</v>
      </c>
      <c r="BM423" s="145" t="s">
        <v>1540</v>
      </c>
    </row>
    <row r="424" spans="2:65" s="1" customFormat="1" ht="33" customHeight="1">
      <c r="B424" s="28"/>
      <c r="C424" s="133" t="s">
        <v>1541</v>
      </c>
      <c r="D424" s="133" t="s">
        <v>190</v>
      </c>
      <c r="E424" s="134" t="s">
        <v>1542</v>
      </c>
      <c r="F424" s="135" t="s">
        <v>1543</v>
      </c>
      <c r="G424" s="136" t="s">
        <v>500</v>
      </c>
      <c r="H424" s="137">
        <v>7</v>
      </c>
      <c r="I424" s="138"/>
      <c r="J424" s="139">
        <f t="shared" si="150"/>
        <v>0</v>
      </c>
      <c r="K424" s="140"/>
      <c r="L424" s="28"/>
      <c r="M424" s="141" t="s">
        <v>1</v>
      </c>
      <c r="N424" s="142" t="s">
        <v>42</v>
      </c>
      <c r="P424" s="143">
        <f t="shared" si="151"/>
        <v>0</v>
      </c>
      <c r="Q424" s="143">
        <v>0</v>
      </c>
      <c r="R424" s="143">
        <f t="shared" si="152"/>
        <v>0</v>
      </c>
      <c r="S424" s="143">
        <v>0</v>
      </c>
      <c r="T424" s="144">
        <f t="shared" si="153"/>
        <v>0</v>
      </c>
      <c r="AR424" s="145" t="s">
        <v>251</v>
      </c>
      <c r="AT424" s="145" t="s">
        <v>190</v>
      </c>
      <c r="AU424" s="145" t="s">
        <v>87</v>
      </c>
      <c r="AY424" s="13" t="s">
        <v>188</v>
      </c>
      <c r="BE424" s="146">
        <f t="shared" si="154"/>
        <v>0</v>
      </c>
      <c r="BF424" s="146">
        <f t="shared" si="155"/>
        <v>0</v>
      </c>
      <c r="BG424" s="146">
        <f t="shared" si="156"/>
        <v>0</v>
      </c>
      <c r="BH424" s="146">
        <f t="shared" si="157"/>
        <v>0</v>
      </c>
      <c r="BI424" s="146">
        <f t="shared" si="158"/>
        <v>0</v>
      </c>
      <c r="BJ424" s="13" t="s">
        <v>85</v>
      </c>
      <c r="BK424" s="146">
        <f t="shared" si="159"/>
        <v>0</v>
      </c>
      <c r="BL424" s="13" t="s">
        <v>251</v>
      </c>
      <c r="BM424" s="145" t="s">
        <v>1544</v>
      </c>
    </row>
    <row r="425" spans="2:65" s="1" customFormat="1" ht="37.700000000000003" customHeight="1">
      <c r="B425" s="28"/>
      <c r="C425" s="133" t="s">
        <v>1545</v>
      </c>
      <c r="D425" s="133" t="s">
        <v>190</v>
      </c>
      <c r="E425" s="134" t="s">
        <v>1546</v>
      </c>
      <c r="F425" s="135" t="s">
        <v>1547</v>
      </c>
      <c r="G425" s="136" t="s">
        <v>445</v>
      </c>
      <c r="H425" s="137">
        <v>1</v>
      </c>
      <c r="I425" s="138"/>
      <c r="J425" s="139">
        <f t="shared" si="150"/>
        <v>0</v>
      </c>
      <c r="K425" s="140"/>
      <c r="L425" s="28"/>
      <c r="M425" s="141" t="s">
        <v>1</v>
      </c>
      <c r="N425" s="142" t="s">
        <v>42</v>
      </c>
      <c r="P425" s="143">
        <f t="shared" si="151"/>
        <v>0</v>
      </c>
      <c r="Q425" s="143">
        <v>0</v>
      </c>
      <c r="R425" s="143">
        <f t="shared" si="152"/>
        <v>0</v>
      </c>
      <c r="S425" s="143">
        <v>0</v>
      </c>
      <c r="T425" s="144">
        <f t="shared" si="153"/>
        <v>0</v>
      </c>
      <c r="AR425" s="145" t="s">
        <v>251</v>
      </c>
      <c r="AT425" s="145" t="s">
        <v>190</v>
      </c>
      <c r="AU425" s="145" t="s">
        <v>87</v>
      </c>
      <c r="AY425" s="13" t="s">
        <v>188</v>
      </c>
      <c r="BE425" s="146">
        <f t="shared" si="154"/>
        <v>0</v>
      </c>
      <c r="BF425" s="146">
        <f t="shared" si="155"/>
        <v>0</v>
      </c>
      <c r="BG425" s="146">
        <f t="shared" si="156"/>
        <v>0</v>
      </c>
      <c r="BH425" s="146">
        <f t="shared" si="157"/>
        <v>0</v>
      </c>
      <c r="BI425" s="146">
        <f t="shared" si="158"/>
        <v>0</v>
      </c>
      <c r="BJ425" s="13" t="s">
        <v>85</v>
      </c>
      <c r="BK425" s="146">
        <f t="shared" si="159"/>
        <v>0</v>
      </c>
      <c r="BL425" s="13" t="s">
        <v>251</v>
      </c>
      <c r="BM425" s="145" t="s">
        <v>1548</v>
      </c>
    </row>
    <row r="426" spans="2:65" s="1" customFormat="1" ht="33" customHeight="1">
      <c r="B426" s="28"/>
      <c r="C426" s="133" t="s">
        <v>1549</v>
      </c>
      <c r="D426" s="133" t="s">
        <v>190</v>
      </c>
      <c r="E426" s="134" t="s">
        <v>1550</v>
      </c>
      <c r="F426" s="135" t="s">
        <v>1551</v>
      </c>
      <c r="G426" s="136" t="s">
        <v>500</v>
      </c>
      <c r="H426" s="137">
        <v>2</v>
      </c>
      <c r="I426" s="138"/>
      <c r="J426" s="139">
        <f t="shared" si="150"/>
        <v>0</v>
      </c>
      <c r="K426" s="140"/>
      <c r="L426" s="28"/>
      <c r="M426" s="141" t="s">
        <v>1</v>
      </c>
      <c r="N426" s="142" t="s">
        <v>42</v>
      </c>
      <c r="P426" s="143">
        <f t="shared" si="151"/>
        <v>0</v>
      </c>
      <c r="Q426" s="143">
        <v>0</v>
      </c>
      <c r="R426" s="143">
        <f t="shared" si="152"/>
        <v>0</v>
      </c>
      <c r="S426" s="143">
        <v>0</v>
      </c>
      <c r="T426" s="144">
        <f t="shared" si="153"/>
        <v>0</v>
      </c>
      <c r="AR426" s="145" t="s">
        <v>251</v>
      </c>
      <c r="AT426" s="145" t="s">
        <v>190</v>
      </c>
      <c r="AU426" s="145" t="s">
        <v>87</v>
      </c>
      <c r="AY426" s="13" t="s">
        <v>188</v>
      </c>
      <c r="BE426" s="146">
        <f t="shared" si="154"/>
        <v>0</v>
      </c>
      <c r="BF426" s="146">
        <f t="shared" si="155"/>
        <v>0</v>
      </c>
      <c r="BG426" s="146">
        <f t="shared" si="156"/>
        <v>0</v>
      </c>
      <c r="BH426" s="146">
        <f t="shared" si="157"/>
        <v>0</v>
      </c>
      <c r="BI426" s="146">
        <f t="shared" si="158"/>
        <v>0</v>
      </c>
      <c r="BJ426" s="13" t="s">
        <v>85</v>
      </c>
      <c r="BK426" s="146">
        <f t="shared" si="159"/>
        <v>0</v>
      </c>
      <c r="BL426" s="13" t="s">
        <v>251</v>
      </c>
      <c r="BM426" s="145" t="s">
        <v>1552</v>
      </c>
    </row>
    <row r="427" spans="2:65" s="1" customFormat="1" ht="37.700000000000003" customHeight="1">
      <c r="B427" s="28"/>
      <c r="C427" s="133" t="s">
        <v>1553</v>
      </c>
      <c r="D427" s="133" t="s">
        <v>190</v>
      </c>
      <c r="E427" s="134" t="s">
        <v>1554</v>
      </c>
      <c r="F427" s="135" t="s">
        <v>1555</v>
      </c>
      <c r="G427" s="136" t="s">
        <v>500</v>
      </c>
      <c r="H427" s="137">
        <v>9</v>
      </c>
      <c r="I427" s="138"/>
      <c r="J427" s="139">
        <f t="shared" si="150"/>
        <v>0</v>
      </c>
      <c r="K427" s="140"/>
      <c r="L427" s="28"/>
      <c r="M427" s="141" t="s">
        <v>1</v>
      </c>
      <c r="N427" s="142" t="s">
        <v>42</v>
      </c>
      <c r="P427" s="143">
        <f t="shared" si="151"/>
        <v>0</v>
      </c>
      <c r="Q427" s="143">
        <v>0</v>
      </c>
      <c r="R427" s="143">
        <f t="shared" si="152"/>
        <v>0</v>
      </c>
      <c r="S427" s="143">
        <v>0</v>
      </c>
      <c r="T427" s="144">
        <f t="shared" si="153"/>
        <v>0</v>
      </c>
      <c r="AR427" s="145" t="s">
        <v>251</v>
      </c>
      <c r="AT427" s="145" t="s">
        <v>190</v>
      </c>
      <c r="AU427" s="145" t="s">
        <v>87</v>
      </c>
      <c r="AY427" s="13" t="s">
        <v>188</v>
      </c>
      <c r="BE427" s="146">
        <f t="shared" si="154"/>
        <v>0</v>
      </c>
      <c r="BF427" s="146">
        <f t="shared" si="155"/>
        <v>0</v>
      </c>
      <c r="BG427" s="146">
        <f t="shared" si="156"/>
        <v>0</v>
      </c>
      <c r="BH427" s="146">
        <f t="shared" si="157"/>
        <v>0</v>
      </c>
      <c r="BI427" s="146">
        <f t="shared" si="158"/>
        <v>0</v>
      </c>
      <c r="BJ427" s="13" t="s">
        <v>85</v>
      </c>
      <c r="BK427" s="146">
        <f t="shared" si="159"/>
        <v>0</v>
      </c>
      <c r="BL427" s="13" t="s">
        <v>251</v>
      </c>
      <c r="BM427" s="145" t="s">
        <v>1556</v>
      </c>
    </row>
    <row r="428" spans="2:65" s="1" customFormat="1" ht="33" customHeight="1">
      <c r="B428" s="28"/>
      <c r="C428" s="133" t="s">
        <v>1557</v>
      </c>
      <c r="D428" s="133" t="s">
        <v>190</v>
      </c>
      <c r="E428" s="134" t="s">
        <v>1558</v>
      </c>
      <c r="F428" s="135" t="s">
        <v>1559</v>
      </c>
      <c r="G428" s="136" t="s">
        <v>500</v>
      </c>
      <c r="H428" s="137">
        <v>1</v>
      </c>
      <c r="I428" s="138"/>
      <c r="J428" s="139">
        <f t="shared" si="150"/>
        <v>0</v>
      </c>
      <c r="K428" s="140"/>
      <c r="L428" s="28"/>
      <c r="M428" s="141" t="s">
        <v>1</v>
      </c>
      <c r="N428" s="142" t="s">
        <v>42</v>
      </c>
      <c r="P428" s="143">
        <f t="shared" si="151"/>
        <v>0</v>
      </c>
      <c r="Q428" s="143">
        <v>0</v>
      </c>
      <c r="R428" s="143">
        <f t="shared" si="152"/>
        <v>0</v>
      </c>
      <c r="S428" s="143">
        <v>0</v>
      </c>
      <c r="T428" s="144">
        <f t="shared" si="153"/>
        <v>0</v>
      </c>
      <c r="AR428" s="145" t="s">
        <v>251</v>
      </c>
      <c r="AT428" s="145" t="s">
        <v>190</v>
      </c>
      <c r="AU428" s="145" t="s">
        <v>87</v>
      </c>
      <c r="AY428" s="13" t="s">
        <v>188</v>
      </c>
      <c r="BE428" s="146">
        <f t="shared" si="154"/>
        <v>0</v>
      </c>
      <c r="BF428" s="146">
        <f t="shared" si="155"/>
        <v>0</v>
      </c>
      <c r="BG428" s="146">
        <f t="shared" si="156"/>
        <v>0</v>
      </c>
      <c r="BH428" s="146">
        <f t="shared" si="157"/>
        <v>0</v>
      </c>
      <c r="BI428" s="146">
        <f t="shared" si="158"/>
        <v>0</v>
      </c>
      <c r="BJ428" s="13" t="s">
        <v>85</v>
      </c>
      <c r="BK428" s="146">
        <f t="shared" si="159"/>
        <v>0</v>
      </c>
      <c r="BL428" s="13" t="s">
        <v>251</v>
      </c>
      <c r="BM428" s="145" t="s">
        <v>1560</v>
      </c>
    </row>
    <row r="429" spans="2:65" s="1" customFormat="1" ht="37.700000000000003" customHeight="1">
      <c r="B429" s="28"/>
      <c r="C429" s="133" t="s">
        <v>1561</v>
      </c>
      <c r="D429" s="133" t="s">
        <v>190</v>
      </c>
      <c r="E429" s="134" t="s">
        <v>1562</v>
      </c>
      <c r="F429" s="135" t="s">
        <v>1563</v>
      </c>
      <c r="G429" s="136" t="s">
        <v>500</v>
      </c>
      <c r="H429" s="137">
        <v>7</v>
      </c>
      <c r="I429" s="138"/>
      <c r="J429" s="139">
        <f t="shared" si="150"/>
        <v>0</v>
      </c>
      <c r="K429" s="140"/>
      <c r="L429" s="28"/>
      <c r="M429" s="141" t="s">
        <v>1</v>
      </c>
      <c r="N429" s="142" t="s">
        <v>42</v>
      </c>
      <c r="P429" s="143">
        <f t="shared" si="151"/>
        <v>0</v>
      </c>
      <c r="Q429" s="143">
        <v>0</v>
      </c>
      <c r="R429" s="143">
        <f t="shared" si="152"/>
        <v>0</v>
      </c>
      <c r="S429" s="143">
        <v>0</v>
      </c>
      <c r="T429" s="144">
        <f t="shared" si="153"/>
        <v>0</v>
      </c>
      <c r="AR429" s="145" t="s">
        <v>251</v>
      </c>
      <c r="AT429" s="145" t="s">
        <v>190</v>
      </c>
      <c r="AU429" s="145" t="s">
        <v>87</v>
      </c>
      <c r="AY429" s="13" t="s">
        <v>188</v>
      </c>
      <c r="BE429" s="146">
        <f t="shared" si="154"/>
        <v>0</v>
      </c>
      <c r="BF429" s="146">
        <f t="shared" si="155"/>
        <v>0</v>
      </c>
      <c r="BG429" s="146">
        <f t="shared" si="156"/>
        <v>0</v>
      </c>
      <c r="BH429" s="146">
        <f t="shared" si="157"/>
        <v>0</v>
      </c>
      <c r="BI429" s="146">
        <f t="shared" si="158"/>
        <v>0</v>
      </c>
      <c r="BJ429" s="13" t="s">
        <v>85</v>
      </c>
      <c r="BK429" s="146">
        <f t="shared" si="159"/>
        <v>0</v>
      </c>
      <c r="BL429" s="13" t="s">
        <v>251</v>
      </c>
      <c r="BM429" s="145" t="s">
        <v>1564</v>
      </c>
    </row>
    <row r="430" spans="2:65" s="1" customFormat="1" ht="37.700000000000003" customHeight="1">
      <c r="B430" s="28"/>
      <c r="C430" s="133" t="s">
        <v>1565</v>
      </c>
      <c r="D430" s="133" t="s">
        <v>190</v>
      </c>
      <c r="E430" s="134" t="s">
        <v>1566</v>
      </c>
      <c r="F430" s="135" t="s">
        <v>1567</v>
      </c>
      <c r="G430" s="136" t="s">
        <v>500</v>
      </c>
      <c r="H430" s="137">
        <v>1</v>
      </c>
      <c r="I430" s="138"/>
      <c r="J430" s="139">
        <f t="shared" si="150"/>
        <v>0</v>
      </c>
      <c r="K430" s="140"/>
      <c r="L430" s="28"/>
      <c r="M430" s="141" t="s">
        <v>1</v>
      </c>
      <c r="N430" s="142" t="s">
        <v>42</v>
      </c>
      <c r="P430" s="143">
        <f t="shared" si="151"/>
        <v>0</v>
      </c>
      <c r="Q430" s="143">
        <v>0</v>
      </c>
      <c r="R430" s="143">
        <f t="shared" si="152"/>
        <v>0</v>
      </c>
      <c r="S430" s="143">
        <v>0</v>
      </c>
      <c r="T430" s="144">
        <f t="shared" si="153"/>
        <v>0</v>
      </c>
      <c r="AR430" s="145" t="s">
        <v>251</v>
      </c>
      <c r="AT430" s="145" t="s">
        <v>190</v>
      </c>
      <c r="AU430" s="145" t="s">
        <v>87</v>
      </c>
      <c r="AY430" s="13" t="s">
        <v>188</v>
      </c>
      <c r="BE430" s="146">
        <f t="shared" si="154"/>
        <v>0</v>
      </c>
      <c r="BF430" s="146">
        <f t="shared" si="155"/>
        <v>0</v>
      </c>
      <c r="BG430" s="146">
        <f t="shared" si="156"/>
        <v>0</v>
      </c>
      <c r="BH430" s="146">
        <f t="shared" si="157"/>
        <v>0</v>
      </c>
      <c r="BI430" s="146">
        <f t="shared" si="158"/>
        <v>0</v>
      </c>
      <c r="BJ430" s="13" t="s">
        <v>85</v>
      </c>
      <c r="BK430" s="146">
        <f t="shared" si="159"/>
        <v>0</v>
      </c>
      <c r="BL430" s="13" t="s">
        <v>251</v>
      </c>
      <c r="BM430" s="145" t="s">
        <v>1568</v>
      </c>
    </row>
    <row r="431" spans="2:65" s="1" customFormat="1" ht="37.700000000000003" customHeight="1">
      <c r="B431" s="28"/>
      <c r="C431" s="133" t="s">
        <v>1569</v>
      </c>
      <c r="D431" s="133" t="s">
        <v>190</v>
      </c>
      <c r="E431" s="134" t="s">
        <v>1570</v>
      </c>
      <c r="F431" s="135" t="s">
        <v>1571</v>
      </c>
      <c r="G431" s="136" t="s">
        <v>445</v>
      </c>
      <c r="H431" s="137">
        <v>1</v>
      </c>
      <c r="I431" s="138"/>
      <c r="J431" s="139">
        <f t="shared" si="150"/>
        <v>0</v>
      </c>
      <c r="K431" s="140"/>
      <c r="L431" s="28"/>
      <c r="M431" s="141" t="s">
        <v>1</v>
      </c>
      <c r="N431" s="142" t="s">
        <v>42</v>
      </c>
      <c r="P431" s="143">
        <f t="shared" si="151"/>
        <v>0</v>
      </c>
      <c r="Q431" s="143">
        <v>0</v>
      </c>
      <c r="R431" s="143">
        <f t="shared" si="152"/>
        <v>0</v>
      </c>
      <c r="S431" s="143">
        <v>0</v>
      </c>
      <c r="T431" s="144">
        <f t="shared" si="153"/>
        <v>0</v>
      </c>
      <c r="AR431" s="145" t="s">
        <v>251</v>
      </c>
      <c r="AT431" s="145" t="s">
        <v>190</v>
      </c>
      <c r="AU431" s="145" t="s">
        <v>87</v>
      </c>
      <c r="AY431" s="13" t="s">
        <v>188</v>
      </c>
      <c r="BE431" s="146">
        <f t="shared" si="154"/>
        <v>0</v>
      </c>
      <c r="BF431" s="146">
        <f t="shared" si="155"/>
        <v>0</v>
      </c>
      <c r="BG431" s="146">
        <f t="shared" si="156"/>
        <v>0</v>
      </c>
      <c r="BH431" s="146">
        <f t="shared" si="157"/>
        <v>0</v>
      </c>
      <c r="BI431" s="146">
        <f t="shared" si="158"/>
        <v>0</v>
      </c>
      <c r="BJ431" s="13" t="s">
        <v>85</v>
      </c>
      <c r="BK431" s="146">
        <f t="shared" si="159"/>
        <v>0</v>
      </c>
      <c r="BL431" s="13" t="s">
        <v>251</v>
      </c>
      <c r="BM431" s="145" t="s">
        <v>1572</v>
      </c>
    </row>
    <row r="432" spans="2:65" s="1" customFormat="1" ht="37.700000000000003" customHeight="1">
      <c r="B432" s="28"/>
      <c r="C432" s="133" t="s">
        <v>1573</v>
      </c>
      <c r="D432" s="133" t="s">
        <v>190</v>
      </c>
      <c r="E432" s="134" t="s">
        <v>1574</v>
      </c>
      <c r="F432" s="135" t="s">
        <v>1575</v>
      </c>
      <c r="G432" s="136" t="s">
        <v>445</v>
      </c>
      <c r="H432" s="137">
        <v>1</v>
      </c>
      <c r="I432" s="138"/>
      <c r="J432" s="139">
        <f t="shared" si="150"/>
        <v>0</v>
      </c>
      <c r="K432" s="140"/>
      <c r="L432" s="28"/>
      <c r="M432" s="141" t="s">
        <v>1</v>
      </c>
      <c r="N432" s="142" t="s">
        <v>42</v>
      </c>
      <c r="P432" s="143">
        <f t="shared" si="151"/>
        <v>0</v>
      </c>
      <c r="Q432" s="143">
        <v>0</v>
      </c>
      <c r="R432" s="143">
        <f t="shared" si="152"/>
        <v>0</v>
      </c>
      <c r="S432" s="143">
        <v>0</v>
      </c>
      <c r="T432" s="144">
        <f t="shared" si="153"/>
        <v>0</v>
      </c>
      <c r="AR432" s="145" t="s">
        <v>251</v>
      </c>
      <c r="AT432" s="145" t="s">
        <v>190</v>
      </c>
      <c r="AU432" s="145" t="s">
        <v>87</v>
      </c>
      <c r="AY432" s="13" t="s">
        <v>188</v>
      </c>
      <c r="BE432" s="146">
        <f t="shared" si="154"/>
        <v>0</v>
      </c>
      <c r="BF432" s="146">
        <f t="shared" si="155"/>
        <v>0</v>
      </c>
      <c r="BG432" s="146">
        <f t="shared" si="156"/>
        <v>0</v>
      </c>
      <c r="BH432" s="146">
        <f t="shared" si="157"/>
        <v>0</v>
      </c>
      <c r="BI432" s="146">
        <f t="shared" si="158"/>
        <v>0</v>
      </c>
      <c r="BJ432" s="13" t="s">
        <v>85</v>
      </c>
      <c r="BK432" s="146">
        <f t="shared" si="159"/>
        <v>0</v>
      </c>
      <c r="BL432" s="13" t="s">
        <v>251</v>
      </c>
      <c r="BM432" s="145" t="s">
        <v>1576</v>
      </c>
    </row>
    <row r="433" spans="2:65" s="1" customFormat="1" ht="24.2" customHeight="1">
      <c r="B433" s="28"/>
      <c r="C433" s="133" t="s">
        <v>1577</v>
      </c>
      <c r="D433" s="133" t="s">
        <v>190</v>
      </c>
      <c r="E433" s="134" t="s">
        <v>1578</v>
      </c>
      <c r="F433" s="135" t="s">
        <v>1579</v>
      </c>
      <c r="G433" s="136" t="s">
        <v>445</v>
      </c>
      <c r="H433" s="137">
        <v>2</v>
      </c>
      <c r="I433" s="138"/>
      <c r="J433" s="139">
        <f t="shared" si="150"/>
        <v>0</v>
      </c>
      <c r="K433" s="140"/>
      <c r="L433" s="28"/>
      <c r="M433" s="141" t="s">
        <v>1</v>
      </c>
      <c r="N433" s="142" t="s">
        <v>42</v>
      </c>
      <c r="P433" s="143">
        <f t="shared" si="151"/>
        <v>0</v>
      </c>
      <c r="Q433" s="143">
        <v>0</v>
      </c>
      <c r="R433" s="143">
        <f t="shared" si="152"/>
        <v>0</v>
      </c>
      <c r="S433" s="143">
        <v>0</v>
      </c>
      <c r="T433" s="144">
        <f t="shared" si="153"/>
        <v>0</v>
      </c>
      <c r="AR433" s="145" t="s">
        <v>251</v>
      </c>
      <c r="AT433" s="145" t="s">
        <v>190</v>
      </c>
      <c r="AU433" s="145" t="s">
        <v>87</v>
      </c>
      <c r="AY433" s="13" t="s">
        <v>188</v>
      </c>
      <c r="BE433" s="146">
        <f t="shared" si="154"/>
        <v>0</v>
      </c>
      <c r="BF433" s="146">
        <f t="shared" si="155"/>
        <v>0</v>
      </c>
      <c r="BG433" s="146">
        <f t="shared" si="156"/>
        <v>0</v>
      </c>
      <c r="BH433" s="146">
        <f t="shared" si="157"/>
        <v>0</v>
      </c>
      <c r="BI433" s="146">
        <f t="shared" si="158"/>
        <v>0</v>
      </c>
      <c r="BJ433" s="13" t="s">
        <v>85</v>
      </c>
      <c r="BK433" s="146">
        <f t="shared" si="159"/>
        <v>0</v>
      </c>
      <c r="BL433" s="13" t="s">
        <v>251</v>
      </c>
      <c r="BM433" s="145" t="s">
        <v>1580</v>
      </c>
    </row>
    <row r="434" spans="2:65" s="1" customFormat="1" ht="24.2" customHeight="1">
      <c r="B434" s="28"/>
      <c r="C434" s="133" t="s">
        <v>1581</v>
      </c>
      <c r="D434" s="133" t="s">
        <v>190</v>
      </c>
      <c r="E434" s="134" t="s">
        <v>1582</v>
      </c>
      <c r="F434" s="135" t="s">
        <v>1583</v>
      </c>
      <c r="G434" s="136" t="s">
        <v>445</v>
      </c>
      <c r="H434" s="137">
        <v>1</v>
      </c>
      <c r="I434" s="138"/>
      <c r="J434" s="139">
        <f t="shared" si="150"/>
        <v>0</v>
      </c>
      <c r="K434" s="140"/>
      <c r="L434" s="28"/>
      <c r="M434" s="141" t="s">
        <v>1</v>
      </c>
      <c r="N434" s="142" t="s">
        <v>42</v>
      </c>
      <c r="P434" s="143">
        <f t="shared" si="151"/>
        <v>0</v>
      </c>
      <c r="Q434" s="143">
        <v>0</v>
      </c>
      <c r="R434" s="143">
        <f t="shared" si="152"/>
        <v>0</v>
      </c>
      <c r="S434" s="143">
        <v>0</v>
      </c>
      <c r="T434" s="144">
        <f t="shared" si="153"/>
        <v>0</v>
      </c>
      <c r="AR434" s="145" t="s">
        <v>251</v>
      </c>
      <c r="AT434" s="145" t="s">
        <v>190</v>
      </c>
      <c r="AU434" s="145" t="s">
        <v>87</v>
      </c>
      <c r="AY434" s="13" t="s">
        <v>188</v>
      </c>
      <c r="BE434" s="146">
        <f t="shared" si="154"/>
        <v>0</v>
      </c>
      <c r="BF434" s="146">
        <f t="shared" si="155"/>
        <v>0</v>
      </c>
      <c r="BG434" s="146">
        <f t="shared" si="156"/>
        <v>0</v>
      </c>
      <c r="BH434" s="146">
        <f t="shared" si="157"/>
        <v>0</v>
      </c>
      <c r="BI434" s="146">
        <f t="shared" si="158"/>
        <v>0</v>
      </c>
      <c r="BJ434" s="13" t="s">
        <v>85</v>
      </c>
      <c r="BK434" s="146">
        <f t="shared" si="159"/>
        <v>0</v>
      </c>
      <c r="BL434" s="13" t="s">
        <v>251</v>
      </c>
      <c r="BM434" s="145" t="s">
        <v>1584</v>
      </c>
    </row>
    <row r="435" spans="2:65" s="1" customFormat="1" ht="33" customHeight="1">
      <c r="B435" s="28"/>
      <c r="C435" s="133" t="s">
        <v>1585</v>
      </c>
      <c r="D435" s="133" t="s">
        <v>190</v>
      </c>
      <c r="E435" s="134" t="s">
        <v>1586</v>
      </c>
      <c r="F435" s="135" t="s">
        <v>1587</v>
      </c>
      <c r="G435" s="136" t="s">
        <v>500</v>
      </c>
      <c r="H435" s="137">
        <v>2</v>
      </c>
      <c r="I435" s="138"/>
      <c r="J435" s="139">
        <f t="shared" si="150"/>
        <v>0</v>
      </c>
      <c r="K435" s="140"/>
      <c r="L435" s="28"/>
      <c r="M435" s="141" t="s">
        <v>1</v>
      </c>
      <c r="N435" s="142" t="s">
        <v>42</v>
      </c>
      <c r="P435" s="143">
        <f t="shared" si="151"/>
        <v>0</v>
      </c>
      <c r="Q435" s="143">
        <v>0</v>
      </c>
      <c r="R435" s="143">
        <f t="shared" si="152"/>
        <v>0</v>
      </c>
      <c r="S435" s="143">
        <v>0</v>
      </c>
      <c r="T435" s="144">
        <f t="shared" si="153"/>
        <v>0</v>
      </c>
      <c r="AR435" s="145" t="s">
        <v>251</v>
      </c>
      <c r="AT435" s="145" t="s">
        <v>190</v>
      </c>
      <c r="AU435" s="145" t="s">
        <v>87</v>
      </c>
      <c r="AY435" s="13" t="s">
        <v>188</v>
      </c>
      <c r="BE435" s="146">
        <f t="shared" si="154"/>
        <v>0</v>
      </c>
      <c r="BF435" s="146">
        <f t="shared" si="155"/>
        <v>0</v>
      </c>
      <c r="BG435" s="146">
        <f t="shared" si="156"/>
        <v>0</v>
      </c>
      <c r="BH435" s="146">
        <f t="shared" si="157"/>
        <v>0</v>
      </c>
      <c r="BI435" s="146">
        <f t="shared" si="158"/>
        <v>0</v>
      </c>
      <c r="BJ435" s="13" t="s">
        <v>85</v>
      </c>
      <c r="BK435" s="146">
        <f t="shared" si="159"/>
        <v>0</v>
      </c>
      <c r="BL435" s="13" t="s">
        <v>251</v>
      </c>
      <c r="BM435" s="145" t="s">
        <v>1588</v>
      </c>
    </row>
    <row r="436" spans="2:65" s="1" customFormat="1" ht="37.700000000000003" customHeight="1">
      <c r="B436" s="28"/>
      <c r="C436" s="133" t="s">
        <v>1589</v>
      </c>
      <c r="D436" s="133" t="s">
        <v>190</v>
      </c>
      <c r="E436" s="134" t="s">
        <v>1590</v>
      </c>
      <c r="F436" s="135" t="s">
        <v>1591</v>
      </c>
      <c r="G436" s="136" t="s">
        <v>445</v>
      </c>
      <c r="H436" s="137">
        <v>1</v>
      </c>
      <c r="I436" s="138"/>
      <c r="J436" s="139">
        <f t="shared" si="150"/>
        <v>0</v>
      </c>
      <c r="K436" s="140"/>
      <c r="L436" s="28"/>
      <c r="M436" s="141" t="s">
        <v>1</v>
      </c>
      <c r="N436" s="142" t="s">
        <v>42</v>
      </c>
      <c r="P436" s="143">
        <f t="shared" si="151"/>
        <v>0</v>
      </c>
      <c r="Q436" s="143">
        <v>0</v>
      </c>
      <c r="R436" s="143">
        <f t="shared" si="152"/>
        <v>0</v>
      </c>
      <c r="S436" s="143">
        <v>0</v>
      </c>
      <c r="T436" s="144">
        <f t="shared" si="153"/>
        <v>0</v>
      </c>
      <c r="AR436" s="145" t="s">
        <v>251</v>
      </c>
      <c r="AT436" s="145" t="s">
        <v>190</v>
      </c>
      <c r="AU436" s="145" t="s">
        <v>87</v>
      </c>
      <c r="AY436" s="13" t="s">
        <v>188</v>
      </c>
      <c r="BE436" s="146">
        <f t="shared" si="154"/>
        <v>0</v>
      </c>
      <c r="BF436" s="146">
        <f t="shared" si="155"/>
        <v>0</v>
      </c>
      <c r="BG436" s="146">
        <f t="shared" si="156"/>
        <v>0</v>
      </c>
      <c r="BH436" s="146">
        <f t="shared" si="157"/>
        <v>0</v>
      </c>
      <c r="BI436" s="146">
        <f t="shared" si="158"/>
        <v>0</v>
      </c>
      <c r="BJ436" s="13" t="s">
        <v>85</v>
      </c>
      <c r="BK436" s="146">
        <f t="shared" si="159"/>
        <v>0</v>
      </c>
      <c r="BL436" s="13" t="s">
        <v>251</v>
      </c>
      <c r="BM436" s="145" t="s">
        <v>1592</v>
      </c>
    </row>
    <row r="437" spans="2:65" s="1" customFormat="1" ht="33" customHeight="1">
      <c r="B437" s="28"/>
      <c r="C437" s="133" t="s">
        <v>1593</v>
      </c>
      <c r="D437" s="133" t="s">
        <v>190</v>
      </c>
      <c r="E437" s="134" t="s">
        <v>1594</v>
      </c>
      <c r="F437" s="135" t="s">
        <v>1595</v>
      </c>
      <c r="G437" s="136" t="s">
        <v>500</v>
      </c>
      <c r="H437" s="137">
        <v>20</v>
      </c>
      <c r="I437" s="138"/>
      <c r="J437" s="139">
        <f t="shared" si="150"/>
        <v>0</v>
      </c>
      <c r="K437" s="140"/>
      <c r="L437" s="28"/>
      <c r="M437" s="141" t="s">
        <v>1</v>
      </c>
      <c r="N437" s="142" t="s">
        <v>42</v>
      </c>
      <c r="P437" s="143">
        <f t="shared" si="151"/>
        <v>0</v>
      </c>
      <c r="Q437" s="143">
        <v>0</v>
      </c>
      <c r="R437" s="143">
        <f t="shared" si="152"/>
        <v>0</v>
      </c>
      <c r="S437" s="143">
        <v>0</v>
      </c>
      <c r="T437" s="144">
        <f t="shared" si="153"/>
        <v>0</v>
      </c>
      <c r="AR437" s="145" t="s">
        <v>251</v>
      </c>
      <c r="AT437" s="145" t="s">
        <v>190</v>
      </c>
      <c r="AU437" s="145" t="s">
        <v>87</v>
      </c>
      <c r="AY437" s="13" t="s">
        <v>188</v>
      </c>
      <c r="BE437" s="146">
        <f t="shared" si="154"/>
        <v>0</v>
      </c>
      <c r="BF437" s="146">
        <f t="shared" si="155"/>
        <v>0</v>
      </c>
      <c r="BG437" s="146">
        <f t="shared" si="156"/>
        <v>0</v>
      </c>
      <c r="BH437" s="146">
        <f t="shared" si="157"/>
        <v>0</v>
      </c>
      <c r="BI437" s="146">
        <f t="shared" si="158"/>
        <v>0</v>
      </c>
      <c r="BJ437" s="13" t="s">
        <v>85</v>
      </c>
      <c r="BK437" s="146">
        <f t="shared" si="159"/>
        <v>0</v>
      </c>
      <c r="BL437" s="13" t="s">
        <v>251</v>
      </c>
      <c r="BM437" s="145" t="s">
        <v>1596</v>
      </c>
    </row>
    <row r="438" spans="2:65" s="1" customFormat="1" ht="33" customHeight="1">
      <c r="B438" s="28"/>
      <c r="C438" s="133" t="s">
        <v>1597</v>
      </c>
      <c r="D438" s="133" t="s">
        <v>190</v>
      </c>
      <c r="E438" s="134" t="s">
        <v>1598</v>
      </c>
      <c r="F438" s="135" t="s">
        <v>1599</v>
      </c>
      <c r="G438" s="136" t="s">
        <v>500</v>
      </c>
      <c r="H438" s="137">
        <v>7</v>
      </c>
      <c r="I438" s="138"/>
      <c r="J438" s="139">
        <f t="shared" si="150"/>
        <v>0</v>
      </c>
      <c r="K438" s="140"/>
      <c r="L438" s="28"/>
      <c r="M438" s="141" t="s">
        <v>1</v>
      </c>
      <c r="N438" s="142" t="s">
        <v>42</v>
      </c>
      <c r="P438" s="143">
        <f t="shared" si="151"/>
        <v>0</v>
      </c>
      <c r="Q438" s="143">
        <v>0</v>
      </c>
      <c r="R438" s="143">
        <f t="shared" si="152"/>
        <v>0</v>
      </c>
      <c r="S438" s="143">
        <v>0</v>
      </c>
      <c r="T438" s="144">
        <f t="shared" si="153"/>
        <v>0</v>
      </c>
      <c r="AR438" s="145" t="s">
        <v>251</v>
      </c>
      <c r="AT438" s="145" t="s">
        <v>190</v>
      </c>
      <c r="AU438" s="145" t="s">
        <v>87</v>
      </c>
      <c r="AY438" s="13" t="s">
        <v>188</v>
      </c>
      <c r="BE438" s="146">
        <f t="shared" si="154"/>
        <v>0</v>
      </c>
      <c r="BF438" s="146">
        <f t="shared" si="155"/>
        <v>0</v>
      </c>
      <c r="BG438" s="146">
        <f t="shared" si="156"/>
        <v>0</v>
      </c>
      <c r="BH438" s="146">
        <f t="shared" si="157"/>
        <v>0</v>
      </c>
      <c r="BI438" s="146">
        <f t="shared" si="158"/>
        <v>0</v>
      </c>
      <c r="BJ438" s="13" t="s">
        <v>85</v>
      </c>
      <c r="BK438" s="146">
        <f t="shared" si="159"/>
        <v>0</v>
      </c>
      <c r="BL438" s="13" t="s">
        <v>251</v>
      </c>
      <c r="BM438" s="145" t="s">
        <v>1600</v>
      </c>
    </row>
    <row r="439" spans="2:65" s="1" customFormat="1" ht="24.2" customHeight="1">
      <c r="B439" s="28"/>
      <c r="C439" s="133" t="s">
        <v>1601</v>
      </c>
      <c r="D439" s="133" t="s">
        <v>190</v>
      </c>
      <c r="E439" s="134" t="s">
        <v>1602</v>
      </c>
      <c r="F439" s="135" t="s">
        <v>1603</v>
      </c>
      <c r="G439" s="136" t="s">
        <v>500</v>
      </c>
      <c r="H439" s="137">
        <v>1</v>
      </c>
      <c r="I439" s="138"/>
      <c r="J439" s="139">
        <f t="shared" si="150"/>
        <v>0</v>
      </c>
      <c r="K439" s="140"/>
      <c r="L439" s="28"/>
      <c r="M439" s="141" t="s">
        <v>1</v>
      </c>
      <c r="N439" s="142" t="s">
        <v>42</v>
      </c>
      <c r="P439" s="143">
        <f t="shared" si="151"/>
        <v>0</v>
      </c>
      <c r="Q439" s="143">
        <v>0</v>
      </c>
      <c r="R439" s="143">
        <f t="shared" si="152"/>
        <v>0</v>
      </c>
      <c r="S439" s="143">
        <v>0</v>
      </c>
      <c r="T439" s="144">
        <f t="shared" si="153"/>
        <v>0</v>
      </c>
      <c r="AR439" s="145" t="s">
        <v>251</v>
      </c>
      <c r="AT439" s="145" t="s">
        <v>190</v>
      </c>
      <c r="AU439" s="145" t="s">
        <v>87</v>
      </c>
      <c r="AY439" s="13" t="s">
        <v>188</v>
      </c>
      <c r="BE439" s="146">
        <f t="shared" si="154"/>
        <v>0</v>
      </c>
      <c r="BF439" s="146">
        <f t="shared" si="155"/>
        <v>0</v>
      </c>
      <c r="BG439" s="146">
        <f t="shared" si="156"/>
        <v>0</v>
      </c>
      <c r="BH439" s="146">
        <f t="shared" si="157"/>
        <v>0</v>
      </c>
      <c r="BI439" s="146">
        <f t="shared" si="158"/>
        <v>0</v>
      </c>
      <c r="BJ439" s="13" t="s">
        <v>85</v>
      </c>
      <c r="BK439" s="146">
        <f t="shared" si="159"/>
        <v>0</v>
      </c>
      <c r="BL439" s="13" t="s">
        <v>251</v>
      </c>
      <c r="BM439" s="145" t="s">
        <v>1604</v>
      </c>
    </row>
    <row r="440" spans="2:65" s="1" customFormat="1" ht="24.2" customHeight="1">
      <c r="B440" s="28"/>
      <c r="C440" s="133" t="s">
        <v>1605</v>
      </c>
      <c r="D440" s="133" t="s">
        <v>190</v>
      </c>
      <c r="E440" s="134" t="s">
        <v>1606</v>
      </c>
      <c r="F440" s="135" t="s">
        <v>1607</v>
      </c>
      <c r="G440" s="136" t="s">
        <v>500</v>
      </c>
      <c r="H440" s="137">
        <v>1</v>
      </c>
      <c r="I440" s="138"/>
      <c r="J440" s="139">
        <f t="shared" si="150"/>
        <v>0</v>
      </c>
      <c r="K440" s="140"/>
      <c r="L440" s="28"/>
      <c r="M440" s="141" t="s">
        <v>1</v>
      </c>
      <c r="N440" s="142" t="s">
        <v>42</v>
      </c>
      <c r="P440" s="143">
        <f t="shared" si="151"/>
        <v>0</v>
      </c>
      <c r="Q440" s="143">
        <v>0</v>
      </c>
      <c r="R440" s="143">
        <f t="shared" si="152"/>
        <v>0</v>
      </c>
      <c r="S440" s="143">
        <v>0</v>
      </c>
      <c r="T440" s="144">
        <f t="shared" si="153"/>
        <v>0</v>
      </c>
      <c r="AR440" s="145" t="s">
        <v>251</v>
      </c>
      <c r="AT440" s="145" t="s">
        <v>190</v>
      </c>
      <c r="AU440" s="145" t="s">
        <v>87</v>
      </c>
      <c r="AY440" s="13" t="s">
        <v>188</v>
      </c>
      <c r="BE440" s="146">
        <f t="shared" si="154"/>
        <v>0</v>
      </c>
      <c r="BF440" s="146">
        <f t="shared" si="155"/>
        <v>0</v>
      </c>
      <c r="BG440" s="146">
        <f t="shared" si="156"/>
        <v>0</v>
      </c>
      <c r="BH440" s="146">
        <f t="shared" si="157"/>
        <v>0</v>
      </c>
      <c r="BI440" s="146">
        <f t="shared" si="158"/>
        <v>0</v>
      </c>
      <c r="BJ440" s="13" t="s">
        <v>85</v>
      </c>
      <c r="BK440" s="146">
        <f t="shared" si="159"/>
        <v>0</v>
      </c>
      <c r="BL440" s="13" t="s">
        <v>251</v>
      </c>
      <c r="BM440" s="145" t="s">
        <v>1608</v>
      </c>
    </row>
    <row r="441" spans="2:65" s="1" customFormat="1" ht="37.700000000000003" customHeight="1">
      <c r="B441" s="28"/>
      <c r="C441" s="133" t="s">
        <v>1609</v>
      </c>
      <c r="D441" s="133" t="s">
        <v>190</v>
      </c>
      <c r="E441" s="134" t="s">
        <v>1610</v>
      </c>
      <c r="F441" s="135" t="s">
        <v>1611</v>
      </c>
      <c r="G441" s="136" t="s">
        <v>445</v>
      </c>
      <c r="H441" s="137">
        <v>1</v>
      </c>
      <c r="I441" s="138"/>
      <c r="J441" s="139">
        <f t="shared" si="150"/>
        <v>0</v>
      </c>
      <c r="K441" s="140"/>
      <c r="L441" s="28"/>
      <c r="M441" s="141" t="s">
        <v>1</v>
      </c>
      <c r="N441" s="142" t="s">
        <v>42</v>
      </c>
      <c r="P441" s="143">
        <f t="shared" si="151"/>
        <v>0</v>
      </c>
      <c r="Q441" s="143">
        <v>0</v>
      </c>
      <c r="R441" s="143">
        <f t="shared" si="152"/>
        <v>0</v>
      </c>
      <c r="S441" s="143">
        <v>0</v>
      </c>
      <c r="T441" s="144">
        <f t="shared" si="153"/>
        <v>0</v>
      </c>
      <c r="AR441" s="145" t="s">
        <v>251</v>
      </c>
      <c r="AT441" s="145" t="s">
        <v>190</v>
      </c>
      <c r="AU441" s="145" t="s">
        <v>87</v>
      </c>
      <c r="AY441" s="13" t="s">
        <v>188</v>
      </c>
      <c r="BE441" s="146">
        <f t="shared" si="154"/>
        <v>0</v>
      </c>
      <c r="BF441" s="146">
        <f t="shared" si="155"/>
        <v>0</v>
      </c>
      <c r="BG441" s="146">
        <f t="shared" si="156"/>
        <v>0</v>
      </c>
      <c r="BH441" s="146">
        <f t="shared" si="157"/>
        <v>0</v>
      </c>
      <c r="BI441" s="146">
        <f t="shared" si="158"/>
        <v>0</v>
      </c>
      <c r="BJ441" s="13" t="s">
        <v>85</v>
      </c>
      <c r="BK441" s="146">
        <f t="shared" si="159"/>
        <v>0</v>
      </c>
      <c r="BL441" s="13" t="s">
        <v>251</v>
      </c>
      <c r="BM441" s="145" t="s">
        <v>1612</v>
      </c>
    </row>
    <row r="442" spans="2:65" s="1" customFormat="1" ht="24.2" customHeight="1">
      <c r="B442" s="28"/>
      <c r="C442" s="133" t="s">
        <v>1613</v>
      </c>
      <c r="D442" s="133" t="s">
        <v>190</v>
      </c>
      <c r="E442" s="134" t="s">
        <v>1614</v>
      </c>
      <c r="F442" s="135" t="s">
        <v>1615</v>
      </c>
      <c r="G442" s="136" t="s">
        <v>445</v>
      </c>
      <c r="H442" s="137">
        <v>1</v>
      </c>
      <c r="I442" s="138"/>
      <c r="J442" s="139">
        <f t="shared" si="150"/>
        <v>0</v>
      </c>
      <c r="K442" s="140"/>
      <c r="L442" s="28"/>
      <c r="M442" s="141" t="s">
        <v>1</v>
      </c>
      <c r="N442" s="142" t="s">
        <v>42</v>
      </c>
      <c r="P442" s="143">
        <f t="shared" si="151"/>
        <v>0</v>
      </c>
      <c r="Q442" s="143">
        <v>0</v>
      </c>
      <c r="R442" s="143">
        <f t="shared" si="152"/>
        <v>0</v>
      </c>
      <c r="S442" s="143">
        <v>0</v>
      </c>
      <c r="T442" s="144">
        <f t="shared" si="153"/>
        <v>0</v>
      </c>
      <c r="AR442" s="145" t="s">
        <v>251</v>
      </c>
      <c r="AT442" s="145" t="s">
        <v>190</v>
      </c>
      <c r="AU442" s="145" t="s">
        <v>87</v>
      </c>
      <c r="AY442" s="13" t="s">
        <v>188</v>
      </c>
      <c r="BE442" s="146">
        <f t="shared" si="154"/>
        <v>0</v>
      </c>
      <c r="BF442" s="146">
        <f t="shared" si="155"/>
        <v>0</v>
      </c>
      <c r="BG442" s="146">
        <f t="shared" si="156"/>
        <v>0</v>
      </c>
      <c r="BH442" s="146">
        <f t="shared" si="157"/>
        <v>0</v>
      </c>
      <c r="BI442" s="146">
        <f t="shared" si="158"/>
        <v>0</v>
      </c>
      <c r="BJ442" s="13" t="s">
        <v>85</v>
      </c>
      <c r="BK442" s="146">
        <f t="shared" si="159"/>
        <v>0</v>
      </c>
      <c r="BL442" s="13" t="s">
        <v>251</v>
      </c>
      <c r="BM442" s="145" t="s">
        <v>1616</v>
      </c>
    </row>
    <row r="443" spans="2:65" s="1" customFormat="1" ht="24.2" customHeight="1">
      <c r="B443" s="28"/>
      <c r="C443" s="133" t="s">
        <v>1617</v>
      </c>
      <c r="D443" s="133" t="s">
        <v>190</v>
      </c>
      <c r="E443" s="134" t="s">
        <v>1618</v>
      </c>
      <c r="F443" s="135" t="s">
        <v>1619</v>
      </c>
      <c r="G443" s="136" t="s">
        <v>445</v>
      </c>
      <c r="H443" s="137">
        <v>1</v>
      </c>
      <c r="I443" s="138"/>
      <c r="J443" s="139">
        <f t="shared" si="150"/>
        <v>0</v>
      </c>
      <c r="K443" s="140"/>
      <c r="L443" s="28"/>
      <c r="M443" s="141" t="s">
        <v>1</v>
      </c>
      <c r="N443" s="142" t="s">
        <v>42</v>
      </c>
      <c r="P443" s="143">
        <f t="shared" si="151"/>
        <v>0</v>
      </c>
      <c r="Q443" s="143">
        <v>0</v>
      </c>
      <c r="R443" s="143">
        <f t="shared" si="152"/>
        <v>0</v>
      </c>
      <c r="S443" s="143">
        <v>0</v>
      </c>
      <c r="T443" s="144">
        <f t="shared" si="153"/>
        <v>0</v>
      </c>
      <c r="AR443" s="145" t="s">
        <v>251</v>
      </c>
      <c r="AT443" s="145" t="s">
        <v>190</v>
      </c>
      <c r="AU443" s="145" t="s">
        <v>87</v>
      </c>
      <c r="AY443" s="13" t="s">
        <v>188</v>
      </c>
      <c r="BE443" s="146">
        <f t="shared" si="154"/>
        <v>0</v>
      </c>
      <c r="BF443" s="146">
        <f t="shared" si="155"/>
        <v>0</v>
      </c>
      <c r="BG443" s="146">
        <f t="shared" si="156"/>
        <v>0</v>
      </c>
      <c r="BH443" s="146">
        <f t="shared" si="157"/>
        <v>0</v>
      </c>
      <c r="BI443" s="146">
        <f t="shared" si="158"/>
        <v>0</v>
      </c>
      <c r="BJ443" s="13" t="s">
        <v>85</v>
      </c>
      <c r="BK443" s="146">
        <f t="shared" si="159"/>
        <v>0</v>
      </c>
      <c r="BL443" s="13" t="s">
        <v>251</v>
      </c>
      <c r="BM443" s="145" t="s">
        <v>1620</v>
      </c>
    </row>
    <row r="444" spans="2:65" s="1" customFormat="1" ht="24.2" customHeight="1">
      <c r="B444" s="28"/>
      <c r="C444" s="133" t="s">
        <v>1621</v>
      </c>
      <c r="D444" s="133" t="s">
        <v>190</v>
      </c>
      <c r="E444" s="134" t="s">
        <v>1622</v>
      </c>
      <c r="F444" s="135" t="s">
        <v>1623</v>
      </c>
      <c r="G444" s="136" t="s">
        <v>445</v>
      </c>
      <c r="H444" s="137">
        <v>1</v>
      </c>
      <c r="I444" s="138"/>
      <c r="J444" s="139">
        <f t="shared" si="150"/>
        <v>0</v>
      </c>
      <c r="K444" s="140"/>
      <c r="L444" s="28"/>
      <c r="M444" s="141" t="s">
        <v>1</v>
      </c>
      <c r="N444" s="142" t="s">
        <v>42</v>
      </c>
      <c r="P444" s="143">
        <f t="shared" si="151"/>
        <v>0</v>
      </c>
      <c r="Q444" s="143">
        <v>0</v>
      </c>
      <c r="R444" s="143">
        <f t="shared" si="152"/>
        <v>0</v>
      </c>
      <c r="S444" s="143">
        <v>0</v>
      </c>
      <c r="T444" s="144">
        <f t="shared" si="153"/>
        <v>0</v>
      </c>
      <c r="AR444" s="145" t="s">
        <v>251</v>
      </c>
      <c r="AT444" s="145" t="s">
        <v>190</v>
      </c>
      <c r="AU444" s="145" t="s">
        <v>87</v>
      </c>
      <c r="AY444" s="13" t="s">
        <v>188</v>
      </c>
      <c r="BE444" s="146">
        <f t="shared" si="154"/>
        <v>0</v>
      </c>
      <c r="BF444" s="146">
        <f t="shared" si="155"/>
        <v>0</v>
      </c>
      <c r="BG444" s="146">
        <f t="shared" si="156"/>
        <v>0</v>
      </c>
      <c r="BH444" s="146">
        <f t="shared" si="157"/>
        <v>0</v>
      </c>
      <c r="BI444" s="146">
        <f t="shared" si="158"/>
        <v>0</v>
      </c>
      <c r="BJ444" s="13" t="s">
        <v>85</v>
      </c>
      <c r="BK444" s="146">
        <f t="shared" si="159"/>
        <v>0</v>
      </c>
      <c r="BL444" s="13" t="s">
        <v>251</v>
      </c>
      <c r="BM444" s="145" t="s">
        <v>1624</v>
      </c>
    </row>
    <row r="445" spans="2:65" s="1" customFormat="1" ht="24.2" customHeight="1">
      <c r="B445" s="28"/>
      <c r="C445" s="133" t="s">
        <v>1625</v>
      </c>
      <c r="D445" s="133" t="s">
        <v>190</v>
      </c>
      <c r="E445" s="134" t="s">
        <v>1626</v>
      </c>
      <c r="F445" s="135" t="s">
        <v>1627</v>
      </c>
      <c r="G445" s="136" t="s">
        <v>500</v>
      </c>
      <c r="H445" s="137">
        <v>6</v>
      </c>
      <c r="I445" s="138"/>
      <c r="J445" s="139">
        <f t="shared" si="150"/>
        <v>0</v>
      </c>
      <c r="K445" s="140"/>
      <c r="L445" s="28"/>
      <c r="M445" s="141" t="s">
        <v>1</v>
      </c>
      <c r="N445" s="142" t="s">
        <v>42</v>
      </c>
      <c r="P445" s="143">
        <f t="shared" si="151"/>
        <v>0</v>
      </c>
      <c r="Q445" s="143">
        <v>0</v>
      </c>
      <c r="R445" s="143">
        <f t="shared" si="152"/>
        <v>0</v>
      </c>
      <c r="S445" s="143">
        <v>0</v>
      </c>
      <c r="T445" s="144">
        <f t="shared" si="153"/>
        <v>0</v>
      </c>
      <c r="AR445" s="145" t="s">
        <v>251</v>
      </c>
      <c r="AT445" s="145" t="s">
        <v>190</v>
      </c>
      <c r="AU445" s="145" t="s">
        <v>87</v>
      </c>
      <c r="AY445" s="13" t="s">
        <v>188</v>
      </c>
      <c r="BE445" s="146">
        <f t="shared" si="154"/>
        <v>0</v>
      </c>
      <c r="BF445" s="146">
        <f t="shared" si="155"/>
        <v>0</v>
      </c>
      <c r="BG445" s="146">
        <f t="shared" si="156"/>
        <v>0</v>
      </c>
      <c r="BH445" s="146">
        <f t="shared" si="157"/>
        <v>0</v>
      </c>
      <c r="BI445" s="146">
        <f t="shared" si="158"/>
        <v>0</v>
      </c>
      <c r="BJ445" s="13" t="s">
        <v>85</v>
      </c>
      <c r="BK445" s="146">
        <f t="shared" si="159"/>
        <v>0</v>
      </c>
      <c r="BL445" s="13" t="s">
        <v>251</v>
      </c>
      <c r="BM445" s="145" t="s">
        <v>1628</v>
      </c>
    </row>
    <row r="446" spans="2:65" s="1" customFormat="1" ht="24.2" customHeight="1">
      <c r="B446" s="28"/>
      <c r="C446" s="133" t="s">
        <v>1629</v>
      </c>
      <c r="D446" s="133" t="s">
        <v>190</v>
      </c>
      <c r="E446" s="134" t="s">
        <v>1630</v>
      </c>
      <c r="F446" s="135" t="s">
        <v>1631</v>
      </c>
      <c r="G446" s="136" t="s">
        <v>445</v>
      </c>
      <c r="H446" s="137">
        <v>1</v>
      </c>
      <c r="I446" s="138"/>
      <c r="J446" s="139">
        <f t="shared" si="150"/>
        <v>0</v>
      </c>
      <c r="K446" s="140"/>
      <c r="L446" s="28"/>
      <c r="M446" s="141" t="s">
        <v>1</v>
      </c>
      <c r="N446" s="142" t="s">
        <v>42</v>
      </c>
      <c r="P446" s="143">
        <f t="shared" si="151"/>
        <v>0</v>
      </c>
      <c r="Q446" s="143">
        <v>0</v>
      </c>
      <c r="R446" s="143">
        <f t="shared" si="152"/>
        <v>0</v>
      </c>
      <c r="S446" s="143">
        <v>0</v>
      </c>
      <c r="T446" s="144">
        <f t="shared" si="153"/>
        <v>0</v>
      </c>
      <c r="AR446" s="145" t="s">
        <v>251</v>
      </c>
      <c r="AT446" s="145" t="s">
        <v>190</v>
      </c>
      <c r="AU446" s="145" t="s">
        <v>87</v>
      </c>
      <c r="AY446" s="13" t="s">
        <v>188</v>
      </c>
      <c r="BE446" s="146">
        <f t="shared" si="154"/>
        <v>0</v>
      </c>
      <c r="BF446" s="146">
        <f t="shared" si="155"/>
        <v>0</v>
      </c>
      <c r="BG446" s="146">
        <f t="shared" si="156"/>
        <v>0</v>
      </c>
      <c r="BH446" s="146">
        <f t="shared" si="157"/>
        <v>0</v>
      </c>
      <c r="BI446" s="146">
        <f t="shared" si="158"/>
        <v>0</v>
      </c>
      <c r="BJ446" s="13" t="s">
        <v>85</v>
      </c>
      <c r="BK446" s="146">
        <f t="shared" si="159"/>
        <v>0</v>
      </c>
      <c r="BL446" s="13" t="s">
        <v>251</v>
      </c>
      <c r="BM446" s="145" t="s">
        <v>1632</v>
      </c>
    </row>
    <row r="447" spans="2:65" s="1" customFormat="1" ht="37.700000000000003" customHeight="1">
      <c r="B447" s="28"/>
      <c r="C447" s="133" t="s">
        <v>1633</v>
      </c>
      <c r="D447" s="133" t="s">
        <v>190</v>
      </c>
      <c r="E447" s="134" t="s">
        <v>1634</v>
      </c>
      <c r="F447" s="135" t="s">
        <v>1635</v>
      </c>
      <c r="G447" s="136" t="s">
        <v>500</v>
      </c>
      <c r="H447" s="137">
        <v>1</v>
      </c>
      <c r="I447" s="138"/>
      <c r="J447" s="139">
        <f t="shared" si="150"/>
        <v>0</v>
      </c>
      <c r="K447" s="140"/>
      <c r="L447" s="28"/>
      <c r="M447" s="141" t="s">
        <v>1</v>
      </c>
      <c r="N447" s="142" t="s">
        <v>42</v>
      </c>
      <c r="P447" s="143">
        <f t="shared" si="151"/>
        <v>0</v>
      </c>
      <c r="Q447" s="143">
        <v>0</v>
      </c>
      <c r="R447" s="143">
        <f t="shared" si="152"/>
        <v>0</v>
      </c>
      <c r="S447" s="143">
        <v>0</v>
      </c>
      <c r="T447" s="144">
        <f t="shared" si="153"/>
        <v>0</v>
      </c>
      <c r="AR447" s="145" t="s">
        <v>251</v>
      </c>
      <c r="AT447" s="145" t="s">
        <v>190</v>
      </c>
      <c r="AU447" s="145" t="s">
        <v>87</v>
      </c>
      <c r="AY447" s="13" t="s">
        <v>188</v>
      </c>
      <c r="BE447" s="146">
        <f t="shared" si="154"/>
        <v>0</v>
      </c>
      <c r="BF447" s="146">
        <f t="shared" si="155"/>
        <v>0</v>
      </c>
      <c r="BG447" s="146">
        <f t="shared" si="156"/>
        <v>0</v>
      </c>
      <c r="BH447" s="146">
        <f t="shared" si="157"/>
        <v>0</v>
      </c>
      <c r="BI447" s="146">
        <f t="shared" si="158"/>
        <v>0</v>
      </c>
      <c r="BJ447" s="13" t="s">
        <v>85</v>
      </c>
      <c r="BK447" s="146">
        <f t="shared" si="159"/>
        <v>0</v>
      </c>
      <c r="BL447" s="13" t="s">
        <v>251</v>
      </c>
      <c r="BM447" s="145" t="s">
        <v>1636</v>
      </c>
    </row>
    <row r="448" spans="2:65" s="1" customFormat="1" ht="24.2" customHeight="1">
      <c r="B448" s="28"/>
      <c r="C448" s="133" t="s">
        <v>1637</v>
      </c>
      <c r="D448" s="133" t="s">
        <v>190</v>
      </c>
      <c r="E448" s="134" t="s">
        <v>1638</v>
      </c>
      <c r="F448" s="135" t="s">
        <v>1639</v>
      </c>
      <c r="G448" s="136" t="s">
        <v>500</v>
      </c>
      <c r="H448" s="137">
        <v>1</v>
      </c>
      <c r="I448" s="138"/>
      <c r="J448" s="139">
        <f t="shared" si="150"/>
        <v>0</v>
      </c>
      <c r="K448" s="140"/>
      <c r="L448" s="28"/>
      <c r="M448" s="141" t="s">
        <v>1</v>
      </c>
      <c r="N448" s="142" t="s">
        <v>42</v>
      </c>
      <c r="P448" s="143">
        <f t="shared" si="151"/>
        <v>0</v>
      </c>
      <c r="Q448" s="143">
        <v>0</v>
      </c>
      <c r="R448" s="143">
        <f t="shared" si="152"/>
        <v>0</v>
      </c>
      <c r="S448" s="143">
        <v>0</v>
      </c>
      <c r="T448" s="144">
        <f t="shared" si="153"/>
        <v>0</v>
      </c>
      <c r="AR448" s="145" t="s">
        <v>251</v>
      </c>
      <c r="AT448" s="145" t="s">
        <v>190</v>
      </c>
      <c r="AU448" s="145" t="s">
        <v>87</v>
      </c>
      <c r="AY448" s="13" t="s">
        <v>188</v>
      </c>
      <c r="BE448" s="146">
        <f t="shared" si="154"/>
        <v>0</v>
      </c>
      <c r="BF448" s="146">
        <f t="shared" si="155"/>
        <v>0</v>
      </c>
      <c r="BG448" s="146">
        <f t="shared" si="156"/>
        <v>0</v>
      </c>
      <c r="BH448" s="146">
        <f t="shared" si="157"/>
        <v>0</v>
      </c>
      <c r="BI448" s="146">
        <f t="shared" si="158"/>
        <v>0</v>
      </c>
      <c r="BJ448" s="13" t="s">
        <v>85</v>
      </c>
      <c r="BK448" s="146">
        <f t="shared" si="159"/>
        <v>0</v>
      </c>
      <c r="BL448" s="13" t="s">
        <v>251</v>
      </c>
      <c r="BM448" s="145" t="s">
        <v>1640</v>
      </c>
    </row>
    <row r="449" spans="2:65" s="1" customFormat="1" ht="24.2" customHeight="1">
      <c r="B449" s="28"/>
      <c r="C449" s="133" t="s">
        <v>1641</v>
      </c>
      <c r="D449" s="133" t="s">
        <v>190</v>
      </c>
      <c r="E449" s="134" t="s">
        <v>1642</v>
      </c>
      <c r="F449" s="135" t="s">
        <v>1643</v>
      </c>
      <c r="G449" s="136" t="s">
        <v>500</v>
      </c>
      <c r="H449" s="137">
        <v>18</v>
      </c>
      <c r="I449" s="138"/>
      <c r="J449" s="139">
        <f t="shared" si="150"/>
        <v>0</v>
      </c>
      <c r="K449" s="140"/>
      <c r="L449" s="28"/>
      <c r="M449" s="141" t="s">
        <v>1</v>
      </c>
      <c r="N449" s="142" t="s">
        <v>42</v>
      </c>
      <c r="P449" s="143">
        <f t="shared" si="151"/>
        <v>0</v>
      </c>
      <c r="Q449" s="143">
        <v>0</v>
      </c>
      <c r="R449" s="143">
        <f t="shared" si="152"/>
        <v>0</v>
      </c>
      <c r="S449" s="143">
        <v>0</v>
      </c>
      <c r="T449" s="144">
        <f t="shared" si="153"/>
        <v>0</v>
      </c>
      <c r="AR449" s="145" t="s">
        <v>251</v>
      </c>
      <c r="AT449" s="145" t="s">
        <v>190</v>
      </c>
      <c r="AU449" s="145" t="s">
        <v>87</v>
      </c>
      <c r="AY449" s="13" t="s">
        <v>188</v>
      </c>
      <c r="BE449" s="146">
        <f t="shared" si="154"/>
        <v>0</v>
      </c>
      <c r="BF449" s="146">
        <f t="shared" si="155"/>
        <v>0</v>
      </c>
      <c r="BG449" s="146">
        <f t="shared" si="156"/>
        <v>0</v>
      </c>
      <c r="BH449" s="146">
        <f t="shared" si="157"/>
        <v>0</v>
      </c>
      <c r="BI449" s="146">
        <f t="shared" si="158"/>
        <v>0</v>
      </c>
      <c r="BJ449" s="13" t="s">
        <v>85</v>
      </c>
      <c r="BK449" s="146">
        <f t="shared" si="159"/>
        <v>0</v>
      </c>
      <c r="BL449" s="13" t="s">
        <v>251</v>
      </c>
      <c r="BM449" s="145" t="s">
        <v>1644</v>
      </c>
    </row>
    <row r="450" spans="2:65" s="1" customFormat="1" ht="24.2" customHeight="1">
      <c r="B450" s="28"/>
      <c r="C450" s="133" t="s">
        <v>1645</v>
      </c>
      <c r="D450" s="133" t="s">
        <v>190</v>
      </c>
      <c r="E450" s="134" t="s">
        <v>1646</v>
      </c>
      <c r="F450" s="135" t="s">
        <v>1647</v>
      </c>
      <c r="G450" s="136" t="s">
        <v>500</v>
      </c>
      <c r="H450" s="137">
        <v>1</v>
      </c>
      <c r="I450" s="138"/>
      <c r="J450" s="139">
        <f t="shared" si="150"/>
        <v>0</v>
      </c>
      <c r="K450" s="140"/>
      <c r="L450" s="28"/>
      <c r="M450" s="141" t="s">
        <v>1</v>
      </c>
      <c r="N450" s="142" t="s">
        <v>42</v>
      </c>
      <c r="P450" s="143">
        <f t="shared" si="151"/>
        <v>0</v>
      </c>
      <c r="Q450" s="143">
        <v>0</v>
      </c>
      <c r="R450" s="143">
        <f t="shared" si="152"/>
        <v>0</v>
      </c>
      <c r="S450" s="143">
        <v>0</v>
      </c>
      <c r="T450" s="144">
        <f t="shared" si="153"/>
        <v>0</v>
      </c>
      <c r="AR450" s="145" t="s">
        <v>251</v>
      </c>
      <c r="AT450" s="145" t="s">
        <v>190</v>
      </c>
      <c r="AU450" s="145" t="s">
        <v>87</v>
      </c>
      <c r="AY450" s="13" t="s">
        <v>188</v>
      </c>
      <c r="BE450" s="146">
        <f t="shared" si="154"/>
        <v>0</v>
      </c>
      <c r="BF450" s="146">
        <f t="shared" si="155"/>
        <v>0</v>
      </c>
      <c r="BG450" s="146">
        <f t="shared" si="156"/>
        <v>0</v>
      </c>
      <c r="BH450" s="146">
        <f t="shared" si="157"/>
        <v>0</v>
      </c>
      <c r="BI450" s="146">
        <f t="shared" si="158"/>
        <v>0</v>
      </c>
      <c r="BJ450" s="13" t="s">
        <v>85</v>
      </c>
      <c r="BK450" s="146">
        <f t="shared" si="159"/>
        <v>0</v>
      </c>
      <c r="BL450" s="13" t="s">
        <v>251</v>
      </c>
      <c r="BM450" s="145" t="s">
        <v>1648</v>
      </c>
    </row>
    <row r="451" spans="2:65" s="1" customFormat="1" ht="24.2" customHeight="1">
      <c r="B451" s="28"/>
      <c r="C451" s="133" t="s">
        <v>1649</v>
      </c>
      <c r="D451" s="133" t="s">
        <v>190</v>
      </c>
      <c r="E451" s="134" t="s">
        <v>1650</v>
      </c>
      <c r="F451" s="135" t="s">
        <v>1651</v>
      </c>
      <c r="G451" s="136" t="s">
        <v>500</v>
      </c>
      <c r="H451" s="137">
        <v>9</v>
      </c>
      <c r="I451" s="138"/>
      <c r="J451" s="139">
        <f t="shared" si="150"/>
        <v>0</v>
      </c>
      <c r="K451" s="140"/>
      <c r="L451" s="28"/>
      <c r="M451" s="141" t="s">
        <v>1</v>
      </c>
      <c r="N451" s="142" t="s">
        <v>42</v>
      </c>
      <c r="P451" s="143">
        <f t="shared" si="151"/>
        <v>0</v>
      </c>
      <c r="Q451" s="143">
        <v>0</v>
      </c>
      <c r="R451" s="143">
        <f t="shared" si="152"/>
        <v>0</v>
      </c>
      <c r="S451" s="143">
        <v>0</v>
      </c>
      <c r="T451" s="144">
        <f t="shared" si="153"/>
        <v>0</v>
      </c>
      <c r="AR451" s="145" t="s">
        <v>251</v>
      </c>
      <c r="AT451" s="145" t="s">
        <v>190</v>
      </c>
      <c r="AU451" s="145" t="s">
        <v>87</v>
      </c>
      <c r="AY451" s="13" t="s">
        <v>188</v>
      </c>
      <c r="BE451" s="146">
        <f t="shared" si="154"/>
        <v>0</v>
      </c>
      <c r="BF451" s="146">
        <f t="shared" si="155"/>
        <v>0</v>
      </c>
      <c r="BG451" s="146">
        <f t="shared" si="156"/>
        <v>0</v>
      </c>
      <c r="BH451" s="146">
        <f t="shared" si="157"/>
        <v>0</v>
      </c>
      <c r="BI451" s="146">
        <f t="shared" si="158"/>
        <v>0</v>
      </c>
      <c r="BJ451" s="13" t="s">
        <v>85</v>
      </c>
      <c r="BK451" s="146">
        <f t="shared" si="159"/>
        <v>0</v>
      </c>
      <c r="BL451" s="13" t="s">
        <v>251</v>
      </c>
      <c r="BM451" s="145" t="s">
        <v>1652</v>
      </c>
    </row>
    <row r="452" spans="2:65" s="1" customFormat="1" ht="24.2" customHeight="1">
      <c r="B452" s="28"/>
      <c r="C452" s="133" t="s">
        <v>1653</v>
      </c>
      <c r="D452" s="133" t="s">
        <v>190</v>
      </c>
      <c r="E452" s="134" t="s">
        <v>1654</v>
      </c>
      <c r="F452" s="135" t="s">
        <v>1655</v>
      </c>
      <c r="G452" s="136" t="s">
        <v>500</v>
      </c>
      <c r="H452" s="137">
        <v>9</v>
      </c>
      <c r="I452" s="138"/>
      <c r="J452" s="139">
        <f t="shared" si="150"/>
        <v>0</v>
      </c>
      <c r="K452" s="140"/>
      <c r="L452" s="28"/>
      <c r="M452" s="141" t="s">
        <v>1</v>
      </c>
      <c r="N452" s="142" t="s">
        <v>42</v>
      </c>
      <c r="P452" s="143">
        <f t="shared" si="151"/>
        <v>0</v>
      </c>
      <c r="Q452" s="143">
        <v>0</v>
      </c>
      <c r="R452" s="143">
        <f t="shared" si="152"/>
        <v>0</v>
      </c>
      <c r="S452" s="143">
        <v>0</v>
      </c>
      <c r="T452" s="144">
        <f t="shared" si="153"/>
        <v>0</v>
      </c>
      <c r="AR452" s="145" t="s">
        <v>251</v>
      </c>
      <c r="AT452" s="145" t="s">
        <v>190</v>
      </c>
      <c r="AU452" s="145" t="s">
        <v>87</v>
      </c>
      <c r="AY452" s="13" t="s">
        <v>188</v>
      </c>
      <c r="BE452" s="146">
        <f t="shared" si="154"/>
        <v>0</v>
      </c>
      <c r="BF452" s="146">
        <f t="shared" si="155"/>
        <v>0</v>
      </c>
      <c r="BG452" s="146">
        <f t="shared" si="156"/>
        <v>0</v>
      </c>
      <c r="BH452" s="146">
        <f t="shared" si="157"/>
        <v>0</v>
      </c>
      <c r="BI452" s="146">
        <f t="shared" si="158"/>
        <v>0</v>
      </c>
      <c r="BJ452" s="13" t="s">
        <v>85</v>
      </c>
      <c r="BK452" s="146">
        <f t="shared" si="159"/>
        <v>0</v>
      </c>
      <c r="BL452" s="13" t="s">
        <v>251</v>
      </c>
      <c r="BM452" s="145" t="s">
        <v>1656</v>
      </c>
    </row>
    <row r="453" spans="2:65" s="1" customFormat="1" ht="24.2" customHeight="1">
      <c r="B453" s="28"/>
      <c r="C453" s="133" t="s">
        <v>1657</v>
      </c>
      <c r="D453" s="133" t="s">
        <v>190</v>
      </c>
      <c r="E453" s="134" t="s">
        <v>1658</v>
      </c>
      <c r="F453" s="135" t="s">
        <v>1659</v>
      </c>
      <c r="G453" s="136" t="s">
        <v>500</v>
      </c>
      <c r="H453" s="137">
        <v>9</v>
      </c>
      <c r="I453" s="138"/>
      <c r="J453" s="139">
        <f t="shared" si="150"/>
        <v>0</v>
      </c>
      <c r="K453" s="140"/>
      <c r="L453" s="28"/>
      <c r="M453" s="141" t="s">
        <v>1</v>
      </c>
      <c r="N453" s="142" t="s">
        <v>42</v>
      </c>
      <c r="P453" s="143">
        <f t="shared" si="151"/>
        <v>0</v>
      </c>
      <c r="Q453" s="143">
        <v>0</v>
      </c>
      <c r="R453" s="143">
        <f t="shared" si="152"/>
        <v>0</v>
      </c>
      <c r="S453" s="143">
        <v>0</v>
      </c>
      <c r="T453" s="144">
        <f t="shared" si="153"/>
        <v>0</v>
      </c>
      <c r="AR453" s="145" t="s">
        <v>251</v>
      </c>
      <c r="AT453" s="145" t="s">
        <v>190</v>
      </c>
      <c r="AU453" s="145" t="s">
        <v>87</v>
      </c>
      <c r="AY453" s="13" t="s">
        <v>188</v>
      </c>
      <c r="BE453" s="146">
        <f t="shared" si="154"/>
        <v>0</v>
      </c>
      <c r="BF453" s="146">
        <f t="shared" si="155"/>
        <v>0</v>
      </c>
      <c r="BG453" s="146">
        <f t="shared" si="156"/>
        <v>0</v>
      </c>
      <c r="BH453" s="146">
        <f t="shared" si="157"/>
        <v>0</v>
      </c>
      <c r="BI453" s="146">
        <f t="shared" si="158"/>
        <v>0</v>
      </c>
      <c r="BJ453" s="13" t="s">
        <v>85</v>
      </c>
      <c r="BK453" s="146">
        <f t="shared" si="159"/>
        <v>0</v>
      </c>
      <c r="BL453" s="13" t="s">
        <v>251</v>
      </c>
      <c r="BM453" s="145" t="s">
        <v>1660</v>
      </c>
    </row>
    <row r="454" spans="2:65" s="1" customFormat="1" ht="33" customHeight="1">
      <c r="B454" s="28"/>
      <c r="C454" s="133" t="s">
        <v>1661</v>
      </c>
      <c r="D454" s="133" t="s">
        <v>190</v>
      </c>
      <c r="E454" s="134" t="s">
        <v>1662</v>
      </c>
      <c r="F454" s="135" t="s">
        <v>1663</v>
      </c>
      <c r="G454" s="136" t="s">
        <v>500</v>
      </c>
      <c r="H454" s="137">
        <v>10</v>
      </c>
      <c r="I454" s="138"/>
      <c r="J454" s="139">
        <f t="shared" ref="J454:J484" si="160">ROUND(I454*H454,2)</f>
        <v>0</v>
      </c>
      <c r="K454" s="140"/>
      <c r="L454" s="28"/>
      <c r="M454" s="141" t="s">
        <v>1</v>
      </c>
      <c r="N454" s="142" t="s">
        <v>42</v>
      </c>
      <c r="P454" s="143">
        <f t="shared" ref="P454:P484" si="161">O454*H454</f>
        <v>0</v>
      </c>
      <c r="Q454" s="143">
        <v>0</v>
      </c>
      <c r="R454" s="143">
        <f t="shared" ref="R454:R484" si="162">Q454*H454</f>
        <v>0</v>
      </c>
      <c r="S454" s="143">
        <v>0</v>
      </c>
      <c r="T454" s="144">
        <f t="shared" ref="T454:T484" si="163">S454*H454</f>
        <v>0</v>
      </c>
      <c r="AR454" s="145" t="s">
        <v>251</v>
      </c>
      <c r="AT454" s="145" t="s">
        <v>190</v>
      </c>
      <c r="AU454" s="145" t="s">
        <v>87</v>
      </c>
      <c r="AY454" s="13" t="s">
        <v>188</v>
      </c>
      <c r="BE454" s="146">
        <f t="shared" ref="BE454:BE484" si="164">IF(N454="základní",J454,0)</f>
        <v>0</v>
      </c>
      <c r="BF454" s="146">
        <f t="shared" ref="BF454:BF484" si="165">IF(N454="snížená",J454,0)</f>
        <v>0</v>
      </c>
      <c r="BG454" s="146">
        <f t="shared" ref="BG454:BG484" si="166">IF(N454="zákl. přenesená",J454,0)</f>
        <v>0</v>
      </c>
      <c r="BH454" s="146">
        <f t="shared" ref="BH454:BH484" si="167">IF(N454="sníž. přenesená",J454,0)</f>
        <v>0</v>
      </c>
      <c r="BI454" s="146">
        <f t="shared" ref="BI454:BI484" si="168">IF(N454="nulová",J454,0)</f>
        <v>0</v>
      </c>
      <c r="BJ454" s="13" t="s">
        <v>85</v>
      </c>
      <c r="BK454" s="146">
        <f t="shared" ref="BK454:BK484" si="169">ROUND(I454*H454,2)</f>
        <v>0</v>
      </c>
      <c r="BL454" s="13" t="s">
        <v>251</v>
      </c>
      <c r="BM454" s="145" t="s">
        <v>1664</v>
      </c>
    </row>
    <row r="455" spans="2:65" s="1" customFormat="1" ht="33" customHeight="1">
      <c r="B455" s="28"/>
      <c r="C455" s="133" t="s">
        <v>1665</v>
      </c>
      <c r="D455" s="133" t="s">
        <v>190</v>
      </c>
      <c r="E455" s="134" t="s">
        <v>1666</v>
      </c>
      <c r="F455" s="135" t="s">
        <v>1667</v>
      </c>
      <c r="G455" s="136" t="s">
        <v>500</v>
      </c>
      <c r="H455" s="137">
        <v>5</v>
      </c>
      <c r="I455" s="138"/>
      <c r="J455" s="139">
        <f t="shared" si="160"/>
        <v>0</v>
      </c>
      <c r="K455" s="140"/>
      <c r="L455" s="28"/>
      <c r="M455" s="141" t="s">
        <v>1</v>
      </c>
      <c r="N455" s="142" t="s">
        <v>42</v>
      </c>
      <c r="P455" s="143">
        <f t="shared" si="161"/>
        <v>0</v>
      </c>
      <c r="Q455" s="143">
        <v>0</v>
      </c>
      <c r="R455" s="143">
        <f t="shared" si="162"/>
        <v>0</v>
      </c>
      <c r="S455" s="143">
        <v>0</v>
      </c>
      <c r="T455" s="144">
        <f t="shared" si="163"/>
        <v>0</v>
      </c>
      <c r="AR455" s="145" t="s">
        <v>251</v>
      </c>
      <c r="AT455" s="145" t="s">
        <v>190</v>
      </c>
      <c r="AU455" s="145" t="s">
        <v>87</v>
      </c>
      <c r="AY455" s="13" t="s">
        <v>188</v>
      </c>
      <c r="BE455" s="146">
        <f t="shared" si="164"/>
        <v>0</v>
      </c>
      <c r="BF455" s="146">
        <f t="shared" si="165"/>
        <v>0</v>
      </c>
      <c r="BG455" s="146">
        <f t="shared" si="166"/>
        <v>0</v>
      </c>
      <c r="BH455" s="146">
        <f t="shared" si="167"/>
        <v>0</v>
      </c>
      <c r="BI455" s="146">
        <f t="shared" si="168"/>
        <v>0</v>
      </c>
      <c r="BJ455" s="13" t="s">
        <v>85</v>
      </c>
      <c r="BK455" s="146">
        <f t="shared" si="169"/>
        <v>0</v>
      </c>
      <c r="BL455" s="13" t="s">
        <v>251</v>
      </c>
      <c r="BM455" s="145" t="s">
        <v>1668</v>
      </c>
    </row>
    <row r="456" spans="2:65" s="1" customFormat="1" ht="33" customHeight="1">
      <c r="B456" s="28"/>
      <c r="C456" s="133" t="s">
        <v>1669</v>
      </c>
      <c r="D456" s="133" t="s">
        <v>190</v>
      </c>
      <c r="E456" s="134" t="s">
        <v>1670</v>
      </c>
      <c r="F456" s="135" t="s">
        <v>1671</v>
      </c>
      <c r="G456" s="136" t="s">
        <v>500</v>
      </c>
      <c r="H456" s="137">
        <v>5</v>
      </c>
      <c r="I456" s="138"/>
      <c r="J456" s="139">
        <f t="shared" si="160"/>
        <v>0</v>
      </c>
      <c r="K456" s="140"/>
      <c r="L456" s="28"/>
      <c r="M456" s="141" t="s">
        <v>1</v>
      </c>
      <c r="N456" s="142" t="s">
        <v>42</v>
      </c>
      <c r="P456" s="143">
        <f t="shared" si="161"/>
        <v>0</v>
      </c>
      <c r="Q456" s="143">
        <v>0</v>
      </c>
      <c r="R456" s="143">
        <f t="shared" si="162"/>
        <v>0</v>
      </c>
      <c r="S456" s="143">
        <v>0</v>
      </c>
      <c r="T456" s="144">
        <f t="shared" si="163"/>
        <v>0</v>
      </c>
      <c r="AR456" s="145" t="s">
        <v>251</v>
      </c>
      <c r="AT456" s="145" t="s">
        <v>190</v>
      </c>
      <c r="AU456" s="145" t="s">
        <v>87</v>
      </c>
      <c r="AY456" s="13" t="s">
        <v>188</v>
      </c>
      <c r="BE456" s="146">
        <f t="shared" si="164"/>
        <v>0</v>
      </c>
      <c r="BF456" s="146">
        <f t="shared" si="165"/>
        <v>0</v>
      </c>
      <c r="BG456" s="146">
        <f t="shared" si="166"/>
        <v>0</v>
      </c>
      <c r="BH456" s="146">
        <f t="shared" si="167"/>
        <v>0</v>
      </c>
      <c r="BI456" s="146">
        <f t="shared" si="168"/>
        <v>0</v>
      </c>
      <c r="BJ456" s="13" t="s">
        <v>85</v>
      </c>
      <c r="BK456" s="146">
        <f t="shared" si="169"/>
        <v>0</v>
      </c>
      <c r="BL456" s="13" t="s">
        <v>251</v>
      </c>
      <c r="BM456" s="145" t="s">
        <v>1672</v>
      </c>
    </row>
    <row r="457" spans="2:65" s="1" customFormat="1" ht="33" customHeight="1">
      <c r="B457" s="28"/>
      <c r="C457" s="133" t="s">
        <v>1673</v>
      </c>
      <c r="D457" s="133" t="s">
        <v>190</v>
      </c>
      <c r="E457" s="134" t="s">
        <v>1674</v>
      </c>
      <c r="F457" s="135" t="s">
        <v>1675</v>
      </c>
      <c r="G457" s="136" t="s">
        <v>500</v>
      </c>
      <c r="H457" s="137">
        <v>1</v>
      </c>
      <c r="I457" s="138"/>
      <c r="J457" s="139">
        <f t="shared" si="160"/>
        <v>0</v>
      </c>
      <c r="K457" s="140"/>
      <c r="L457" s="28"/>
      <c r="M457" s="141" t="s">
        <v>1</v>
      </c>
      <c r="N457" s="142" t="s">
        <v>42</v>
      </c>
      <c r="P457" s="143">
        <f t="shared" si="161"/>
        <v>0</v>
      </c>
      <c r="Q457" s="143">
        <v>0</v>
      </c>
      <c r="R457" s="143">
        <f t="shared" si="162"/>
        <v>0</v>
      </c>
      <c r="S457" s="143">
        <v>0</v>
      </c>
      <c r="T457" s="144">
        <f t="shared" si="163"/>
        <v>0</v>
      </c>
      <c r="AR457" s="145" t="s">
        <v>251</v>
      </c>
      <c r="AT457" s="145" t="s">
        <v>190</v>
      </c>
      <c r="AU457" s="145" t="s">
        <v>87</v>
      </c>
      <c r="AY457" s="13" t="s">
        <v>188</v>
      </c>
      <c r="BE457" s="146">
        <f t="shared" si="164"/>
        <v>0</v>
      </c>
      <c r="BF457" s="146">
        <f t="shared" si="165"/>
        <v>0</v>
      </c>
      <c r="BG457" s="146">
        <f t="shared" si="166"/>
        <v>0</v>
      </c>
      <c r="BH457" s="146">
        <f t="shared" si="167"/>
        <v>0</v>
      </c>
      <c r="BI457" s="146">
        <f t="shared" si="168"/>
        <v>0</v>
      </c>
      <c r="BJ457" s="13" t="s">
        <v>85</v>
      </c>
      <c r="BK457" s="146">
        <f t="shared" si="169"/>
        <v>0</v>
      </c>
      <c r="BL457" s="13" t="s">
        <v>251</v>
      </c>
      <c r="BM457" s="145" t="s">
        <v>1676</v>
      </c>
    </row>
    <row r="458" spans="2:65" s="1" customFormat="1" ht="37.700000000000003" customHeight="1">
      <c r="B458" s="28"/>
      <c r="C458" s="133" t="s">
        <v>1677</v>
      </c>
      <c r="D458" s="133" t="s">
        <v>190</v>
      </c>
      <c r="E458" s="134" t="s">
        <v>1678</v>
      </c>
      <c r="F458" s="135" t="s">
        <v>1679</v>
      </c>
      <c r="G458" s="136" t="s">
        <v>445</v>
      </c>
      <c r="H458" s="137">
        <v>1</v>
      </c>
      <c r="I458" s="138"/>
      <c r="J458" s="139">
        <f t="shared" si="160"/>
        <v>0</v>
      </c>
      <c r="K458" s="140"/>
      <c r="L458" s="28"/>
      <c r="M458" s="141" t="s">
        <v>1</v>
      </c>
      <c r="N458" s="142" t="s">
        <v>42</v>
      </c>
      <c r="P458" s="143">
        <f t="shared" si="161"/>
        <v>0</v>
      </c>
      <c r="Q458" s="143">
        <v>0</v>
      </c>
      <c r="R458" s="143">
        <f t="shared" si="162"/>
        <v>0</v>
      </c>
      <c r="S458" s="143">
        <v>0</v>
      </c>
      <c r="T458" s="144">
        <f t="shared" si="163"/>
        <v>0</v>
      </c>
      <c r="AR458" s="145" t="s">
        <v>251</v>
      </c>
      <c r="AT458" s="145" t="s">
        <v>190</v>
      </c>
      <c r="AU458" s="145" t="s">
        <v>87</v>
      </c>
      <c r="AY458" s="13" t="s">
        <v>188</v>
      </c>
      <c r="BE458" s="146">
        <f t="shared" si="164"/>
        <v>0</v>
      </c>
      <c r="BF458" s="146">
        <f t="shared" si="165"/>
        <v>0</v>
      </c>
      <c r="BG458" s="146">
        <f t="shared" si="166"/>
        <v>0</v>
      </c>
      <c r="BH458" s="146">
        <f t="shared" si="167"/>
        <v>0</v>
      </c>
      <c r="BI458" s="146">
        <f t="shared" si="168"/>
        <v>0</v>
      </c>
      <c r="BJ458" s="13" t="s">
        <v>85</v>
      </c>
      <c r="BK458" s="146">
        <f t="shared" si="169"/>
        <v>0</v>
      </c>
      <c r="BL458" s="13" t="s">
        <v>251</v>
      </c>
      <c r="BM458" s="145" t="s">
        <v>1680</v>
      </c>
    </row>
    <row r="459" spans="2:65" s="1" customFormat="1" ht="24.2" customHeight="1">
      <c r="B459" s="28"/>
      <c r="C459" s="133" t="s">
        <v>1681</v>
      </c>
      <c r="D459" s="133" t="s">
        <v>190</v>
      </c>
      <c r="E459" s="134" t="s">
        <v>1682</v>
      </c>
      <c r="F459" s="135" t="s">
        <v>1683</v>
      </c>
      <c r="G459" s="136" t="s">
        <v>500</v>
      </c>
      <c r="H459" s="137">
        <v>16</v>
      </c>
      <c r="I459" s="138"/>
      <c r="J459" s="139">
        <f t="shared" si="160"/>
        <v>0</v>
      </c>
      <c r="K459" s="140"/>
      <c r="L459" s="28"/>
      <c r="M459" s="141" t="s">
        <v>1</v>
      </c>
      <c r="N459" s="142" t="s">
        <v>42</v>
      </c>
      <c r="P459" s="143">
        <f t="shared" si="161"/>
        <v>0</v>
      </c>
      <c r="Q459" s="143">
        <v>0</v>
      </c>
      <c r="R459" s="143">
        <f t="shared" si="162"/>
        <v>0</v>
      </c>
      <c r="S459" s="143">
        <v>0</v>
      </c>
      <c r="T459" s="144">
        <f t="shared" si="163"/>
        <v>0</v>
      </c>
      <c r="AR459" s="145" t="s">
        <v>251</v>
      </c>
      <c r="AT459" s="145" t="s">
        <v>190</v>
      </c>
      <c r="AU459" s="145" t="s">
        <v>87</v>
      </c>
      <c r="AY459" s="13" t="s">
        <v>188</v>
      </c>
      <c r="BE459" s="146">
        <f t="shared" si="164"/>
        <v>0</v>
      </c>
      <c r="BF459" s="146">
        <f t="shared" si="165"/>
        <v>0</v>
      </c>
      <c r="BG459" s="146">
        <f t="shared" si="166"/>
        <v>0</v>
      </c>
      <c r="BH459" s="146">
        <f t="shared" si="167"/>
        <v>0</v>
      </c>
      <c r="BI459" s="146">
        <f t="shared" si="168"/>
        <v>0</v>
      </c>
      <c r="BJ459" s="13" t="s">
        <v>85</v>
      </c>
      <c r="BK459" s="146">
        <f t="shared" si="169"/>
        <v>0</v>
      </c>
      <c r="BL459" s="13" t="s">
        <v>251</v>
      </c>
      <c r="BM459" s="145" t="s">
        <v>1684</v>
      </c>
    </row>
    <row r="460" spans="2:65" s="1" customFormat="1" ht="24.2" customHeight="1">
      <c r="B460" s="28"/>
      <c r="C460" s="133" t="s">
        <v>1685</v>
      </c>
      <c r="D460" s="133" t="s">
        <v>190</v>
      </c>
      <c r="E460" s="134" t="s">
        <v>1686</v>
      </c>
      <c r="F460" s="135" t="s">
        <v>1687</v>
      </c>
      <c r="G460" s="136" t="s">
        <v>500</v>
      </c>
      <c r="H460" s="137">
        <v>8</v>
      </c>
      <c r="I460" s="138"/>
      <c r="J460" s="139">
        <f t="shared" si="160"/>
        <v>0</v>
      </c>
      <c r="K460" s="140"/>
      <c r="L460" s="28"/>
      <c r="M460" s="141" t="s">
        <v>1</v>
      </c>
      <c r="N460" s="142" t="s">
        <v>42</v>
      </c>
      <c r="P460" s="143">
        <f t="shared" si="161"/>
        <v>0</v>
      </c>
      <c r="Q460" s="143">
        <v>0</v>
      </c>
      <c r="R460" s="143">
        <f t="shared" si="162"/>
        <v>0</v>
      </c>
      <c r="S460" s="143">
        <v>0</v>
      </c>
      <c r="T460" s="144">
        <f t="shared" si="163"/>
        <v>0</v>
      </c>
      <c r="AR460" s="145" t="s">
        <v>251</v>
      </c>
      <c r="AT460" s="145" t="s">
        <v>190</v>
      </c>
      <c r="AU460" s="145" t="s">
        <v>87</v>
      </c>
      <c r="AY460" s="13" t="s">
        <v>188</v>
      </c>
      <c r="BE460" s="146">
        <f t="shared" si="164"/>
        <v>0</v>
      </c>
      <c r="BF460" s="146">
        <f t="shared" si="165"/>
        <v>0</v>
      </c>
      <c r="BG460" s="146">
        <f t="shared" si="166"/>
        <v>0</v>
      </c>
      <c r="BH460" s="146">
        <f t="shared" si="167"/>
        <v>0</v>
      </c>
      <c r="BI460" s="146">
        <f t="shared" si="168"/>
        <v>0</v>
      </c>
      <c r="BJ460" s="13" t="s">
        <v>85</v>
      </c>
      <c r="BK460" s="146">
        <f t="shared" si="169"/>
        <v>0</v>
      </c>
      <c r="BL460" s="13" t="s">
        <v>251</v>
      </c>
      <c r="BM460" s="145" t="s">
        <v>1688</v>
      </c>
    </row>
    <row r="461" spans="2:65" s="1" customFormat="1" ht="24.2" customHeight="1">
      <c r="B461" s="28"/>
      <c r="C461" s="133" t="s">
        <v>1689</v>
      </c>
      <c r="D461" s="133" t="s">
        <v>190</v>
      </c>
      <c r="E461" s="134" t="s">
        <v>1690</v>
      </c>
      <c r="F461" s="135" t="s">
        <v>1691</v>
      </c>
      <c r="G461" s="136" t="s">
        <v>500</v>
      </c>
      <c r="H461" s="137">
        <v>2</v>
      </c>
      <c r="I461" s="138"/>
      <c r="J461" s="139">
        <f t="shared" si="160"/>
        <v>0</v>
      </c>
      <c r="K461" s="140"/>
      <c r="L461" s="28"/>
      <c r="M461" s="141" t="s">
        <v>1</v>
      </c>
      <c r="N461" s="142" t="s">
        <v>42</v>
      </c>
      <c r="P461" s="143">
        <f t="shared" si="161"/>
        <v>0</v>
      </c>
      <c r="Q461" s="143">
        <v>0</v>
      </c>
      <c r="R461" s="143">
        <f t="shared" si="162"/>
        <v>0</v>
      </c>
      <c r="S461" s="143">
        <v>0</v>
      </c>
      <c r="T461" s="144">
        <f t="shared" si="163"/>
        <v>0</v>
      </c>
      <c r="AR461" s="145" t="s">
        <v>251</v>
      </c>
      <c r="AT461" s="145" t="s">
        <v>190</v>
      </c>
      <c r="AU461" s="145" t="s">
        <v>87</v>
      </c>
      <c r="AY461" s="13" t="s">
        <v>188</v>
      </c>
      <c r="BE461" s="146">
        <f t="shared" si="164"/>
        <v>0</v>
      </c>
      <c r="BF461" s="146">
        <f t="shared" si="165"/>
        <v>0</v>
      </c>
      <c r="BG461" s="146">
        <f t="shared" si="166"/>
        <v>0</v>
      </c>
      <c r="BH461" s="146">
        <f t="shared" si="167"/>
        <v>0</v>
      </c>
      <c r="BI461" s="146">
        <f t="shared" si="168"/>
        <v>0</v>
      </c>
      <c r="BJ461" s="13" t="s">
        <v>85</v>
      </c>
      <c r="BK461" s="146">
        <f t="shared" si="169"/>
        <v>0</v>
      </c>
      <c r="BL461" s="13" t="s">
        <v>251</v>
      </c>
      <c r="BM461" s="145" t="s">
        <v>1692</v>
      </c>
    </row>
    <row r="462" spans="2:65" s="1" customFormat="1" ht="24.2" customHeight="1">
      <c r="B462" s="28"/>
      <c r="C462" s="133" t="s">
        <v>1693</v>
      </c>
      <c r="D462" s="133" t="s">
        <v>190</v>
      </c>
      <c r="E462" s="134" t="s">
        <v>1694</v>
      </c>
      <c r="F462" s="135" t="s">
        <v>1695</v>
      </c>
      <c r="G462" s="136" t="s">
        <v>500</v>
      </c>
      <c r="H462" s="137">
        <v>1</v>
      </c>
      <c r="I462" s="138"/>
      <c r="J462" s="139">
        <f t="shared" si="160"/>
        <v>0</v>
      </c>
      <c r="K462" s="140"/>
      <c r="L462" s="28"/>
      <c r="M462" s="141" t="s">
        <v>1</v>
      </c>
      <c r="N462" s="142" t="s">
        <v>42</v>
      </c>
      <c r="P462" s="143">
        <f t="shared" si="161"/>
        <v>0</v>
      </c>
      <c r="Q462" s="143">
        <v>0</v>
      </c>
      <c r="R462" s="143">
        <f t="shared" si="162"/>
        <v>0</v>
      </c>
      <c r="S462" s="143">
        <v>0</v>
      </c>
      <c r="T462" s="144">
        <f t="shared" si="163"/>
        <v>0</v>
      </c>
      <c r="AR462" s="145" t="s">
        <v>251</v>
      </c>
      <c r="AT462" s="145" t="s">
        <v>190</v>
      </c>
      <c r="AU462" s="145" t="s">
        <v>87</v>
      </c>
      <c r="AY462" s="13" t="s">
        <v>188</v>
      </c>
      <c r="BE462" s="146">
        <f t="shared" si="164"/>
        <v>0</v>
      </c>
      <c r="BF462" s="146">
        <f t="shared" si="165"/>
        <v>0</v>
      </c>
      <c r="BG462" s="146">
        <f t="shared" si="166"/>
        <v>0</v>
      </c>
      <c r="BH462" s="146">
        <f t="shared" si="167"/>
        <v>0</v>
      </c>
      <c r="BI462" s="146">
        <f t="shared" si="168"/>
        <v>0</v>
      </c>
      <c r="BJ462" s="13" t="s">
        <v>85</v>
      </c>
      <c r="BK462" s="146">
        <f t="shared" si="169"/>
        <v>0</v>
      </c>
      <c r="BL462" s="13" t="s">
        <v>251</v>
      </c>
      <c r="BM462" s="145" t="s">
        <v>1696</v>
      </c>
    </row>
    <row r="463" spans="2:65" s="1" customFormat="1" ht="33" customHeight="1">
      <c r="B463" s="28"/>
      <c r="C463" s="133" t="s">
        <v>1697</v>
      </c>
      <c r="D463" s="133" t="s">
        <v>190</v>
      </c>
      <c r="E463" s="134" t="s">
        <v>1698</v>
      </c>
      <c r="F463" s="135" t="s">
        <v>1699</v>
      </c>
      <c r="G463" s="136" t="s">
        <v>500</v>
      </c>
      <c r="H463" s="137">
        <v>1</v>
      </c>
      <c r="I463" s="138"/>
      <c r="J463" s="139">
        <f t="shared" si="160"/>
        <v>0</v>
      </c>
      <c r="K463" s="140"/>
      <c r="L463" s="28"/>
      <c r="M463" s="141" t="s">
        <v>1</v>
      </c>
      <c r="N463" s="142" t="s">
        <v>42</v>
      </c>
      <c r="P463" s="143">
        <f t="shared" si="161"/>
        <v>0</v>
      </c>
      <c r="Q463" s="143">
        <v>0</v>
      </c>
      <c r="R463" s="143">
        <f t="shared" si="162"/>
        <v>0</v>
      </c>
      <c r="S463" s="143">
        <v>0</v>
      </c>
      <c r="T463" s="144">
        <f t="shared" si="163"/>
        <v>0</v>
      </c>
      <c r="AR463" s="145" t="s">
        <v>251</v>
      </c>
      <c r="AT463" s="145" t="s">
        <v>190</v>
      </c>
      <c r="AU463" s="145" t="s">
        <v>87</v>
      </c>
      <c r="AY463" s="13" t="s">
        <v>188</v>
      </c>
      <c r="BE463" s="146">
        <f t="shared" si="164"/>
        <v>0</v>
      </c>
      <c r="BF463" s="146">
        <f t="shared" si="165"/>
        <v>0</v>
      </c>
      <c r="BG463" s="146">
        <f t="shared" si="166"/>
        <v>0</v>
      </c>
      <c r="BH463" s="146">
        <f t="shared" si="167"/>
        <v>0</v>
      </c>
      <c r="BI463" s="146">
        <f t="shared" si="168"/>
        <v>0</v>
      </c>
      <c r="BJ463" s="13" t="s">
        <v>85</v>
      </c>
      <c r="BK463" s="146">
        <f t="shared" si="169"/>
        <v>0</v>
      </c>
      <c r="BL463" s="13" t="s">
        <v>251</v>
      </c>
      <c r="BM463" s="145" t="s">
        <v>1700</v>
      </c>
    </row>
    <row r="464" spans="2:65" s="1" customFormat="1" ht="24.2" customHeight="1">
      <c r="B464" s="28"/>
      <c r="C464" s="133" t="s">
        <v>1701</v>
      </c>
      <c r="D464" s="133" t="s">
        <v>190</v>
      </c>
      <c r="E464" s="134" t="s">
        <v>1702</v>
      </c>
      <c r="F464" s="135" t="s">
        <v>1703</v>
      </c>
      <c r="G464" s="136" t="s">
        <v>500</v>
      </c>
      <c r="H464" s="137">
        <v>1</v>
      </c>
      <c r="I464" s="138"/>
      <c r="J464" s="139">
        <f t="shared" si="160"/>
        <v>0</v>
      </c>
      <c r="K464" s="140"/>
      <c r="L464" s="28"/>
      <c r="M464" s="141" t="s">
        <v>1</v>
      </c>
      <c r="N464" s="142" t="s">
        <v>42</v>
      </c>
      <c r="P464" s="143">
        <f t="shared" si="161"/>
        <v>0</v>
      </c>
      <c r="Q464" s="143">
        <v>0</v>
      </c>
      <c r="R464" s="143">
        <f t="shared" si="162"/>
        <v>0</v>
      </c>
      <c r="S464" s="143">
        <v>0</v>
      </c>
      <c r="T464" s="144">
        <f t="shared" si="163"/>
        <v>0</v>
      </c>
      <c r="AR464" s="145" t="s">
        <v>251</v>
      </c>
      <c r="AT464" s="145" t="s">
        <v>190</v>
      </c>
      <c r="AU464" s="145" t="s">
        <v>87</v>
      </c>
      <c r="AY464" s="13" t="s">
        <v>188</v>
      </c>
      <c r="BE464" s="146">
        <f t="shared" si="164"/>
        <v>0</v>
      </c>
      <c r="BF464" s="146">
        <f t="shared" si="165"/>
        <v>0</v>
      </c>
      <c r="BG464" s="146">
        <f t="shared" si="166"/>
        <v>0</v>
      </c>
      <c r="BH464" s="146">
        <f t="shared" si="167"/>
        <v>0</v>
      </c>
      <c r="BI464" s="146">
        <f t="shared" si="168"/>
        <v>0</v>
      </c>
      <c r="BJ464" s="13" t="s">
        <v>85</v>
      </c>
      <c r="BK464" s="146">
        <f t="shared" si="169"/>
        <v>0</v>
      </c>
      <c r="BL464" s="13" t="s">
        <v>251</v>
      </c>
      <c r="BM464" s="145" t="s">
        <v>1704</v>
      </c>
    </row>
    <row r="465" spans="2:65" s="1" customFormat="1" ht="24.2" customHeight="1">
      <c r="B465" s="28"/>
      <c r="C465" s="133" t="s">
        <v>1705</v>
      </c>
      <c r="D465" s="133" t="s">
        <v>190</v>
      </c>
      <c r="E465" s="134" t="s">
        <v>1706</v>
      </c>
      <c r="F465" s="135" t="s">
        <v>1707</v>
      </c>
      <c r="G465" s="136" t="s">
        <v>500</v>
      </c>
      <c r="H465" s="137">
        <v>1</v>
      </c>
      <c r="I465" s="138"/>
      <c r="J465" s="139">
        <f t="shared" si="160"/>
        <v>0</v>
      </c>
      <c r="K465" s="140"/>
      <c r="L465" s="28"/>
      <c r="M465" s="141" t="s">
        <v>1</v>
      </c>
      <c r="N465" s="142" t="s">
        <v>42</v>
      </c>
      <c r="P465" s="143">
        <f t="shared" si="161"/>
        <v>0</v>
      </c>
      <c r="Q465" s="143">
        <v>0</v>
      </c>
      <c r="R465" s="143">
        <f t="shared" si="162"/>
        <v>0</v>
      </c>
      <c r="S465" s="143">
        <v>0</v>
      </c>
      <c r="T465" s="144">
        <f t="shared" si="163"/>
        <v>0</v>
      </c>
      <c r="AR465" s="145" t="s">
        <v>251</v>
      </c>
      <c r="AT465" s="145" t="s">
        <v>190</v>
      </c>
      <c r="AU465" s="145" t="s">
        <v>87</v>
      </c>
      <c r="AY465" s="13" t="s">
        <v>188</v>
      </c>
      <c r="BE465" s="146">
        <f t="shared" si="164"/>
        <v>0</v>
      </c>
      <c r="BF465" s="146">
        <f t="shared" si="165"/>
        <v>0</v>
      </c>
      <c r="BG465" s="146">
        <f t="shared" si="166"/>
        <v>0</v>
      </c>
      <c r="BH465" s="146">
        <f t="shared" si="167"/>
        <v>0</v>
      </c>
      <c r="BI465" s="146">
        <f t="shared" si="168"/>
        <v>0</v>
      </c>
      <c r="BJ465" s="13" t="s">
        <v>85</v>
      </c>
      <c r="BK465" s="146">
        <f t="shared" si="169"/>
        <v>0</v>
      </c>
      <c r="BL465" s="13" t="s">
        <v>251</v>
      </c>
      <c r="BM465" s="145" t="s">
        <v>1708</v>
      </c>
    </row>
    <row r="466" spans="2:65" s="1" customFormat="1" ht="24.2" customHeight="1">
      <c r="B466" s="28"/>
      <c r="C466" s="133" t="s">
        <v>1709</v>
      </c>
      <c r="D466" s="133" t="s">
        <v>190</v>
      </c>
      <c r="E466" s="134" t="s">
        <v>1710</v>
      </c>
      <c r="F466" s="135" t="s">
        <v>1711</v>
      </c>
      <c r="G466" s="136" t="s">
        <v>500</v>
      </c>
      <c r="H466" s="137">
        <v>1</v>
      </c>
      <c r="I466" s="138"/>
      <c r="J466" s="139">
        <f t="shared" si="160"/>
        <v>0</v>
      </c>
      <c r="K466" s="140"/>
      <c r="L466" s="28"/>
      <c r="M466" s="141" t="s">
        <v>1</v>
      </c>
      <c r="N466" s="142" t="s">
        <v>42</v>
      </c>
      <c r="P466" s="143">
        <f t="shared" si="161"/>
        <v>0</v>
      </c>
      <c r="Q466" s="143">
        <v>0</v>
      </c>
      <c r="R466" s="143">
        <f t="shared" si="162"/>
        <v>0</v>
      </c>
      <c r="S466" s="143">
        <v>0</v>
      </c>
      <c r="T466" s="144">
        <f t="shared" si="163"/>
        <v>0</v>
      </c>
      <c r="AR466" s="145" t="s">
        <v>251</v>
      </c>
      <c r="AT466" s="145" t="s">
        <v>190</v>
      </c>
      <c r="AU466" s="145" t="s">
        <v>87</v>
      </c>
      <c r="AY466" s="13" t="s">
        <v>188</v>
      </c>
      <c r="BE466" s="146">
        <f t="shared" si="164"/>
        <v>0</v>
      </c>
      <c r="BF466" s="146">
        <f t="shared" si="165"/>
        <v>0</v>
      </c>
      <c r="BG466" s="146">
        <f t="shared" si="166"/>
        <v>0</v>
      </c>
      <c r="BH466" s="146">
        <f t="shared" si="167"/>
        <v>0</v>
      </c>
      <c r="BI466" s="146">
        <f t="shared" si="168"/>
        <v>0</v>
      </c>
      <c r="BJ466" s="13" t="s">
        <v>85</v>
      </c>
      <c r="BK466" s="146">
        <f t="shared" si="169"/>
        <v>0</v>
      </c>
      <c r="BL466" s="13" t="s">
        <v>251</v>
      </c>
      <c r="BM466" s="145" t="s">
        <v>1712</v>
      </c>
    </row>
    <row r="467" spans="2:65" s="1" customFormat="1" ht="24.2" customHeight="1">
      <c r="B467" s="28"/>
      <c r="C467" s="133" t="s">
        <v>1713</v>
      </c>
      <c r="D467" s="133" t="s">
        <v>190</v>
      </c>
      <c r="E467" s="134" t="s">
        <v>1714</v>
      </c>
      <c r="F467" s="135" t="s">
        <v>1715</v>
      </c>
      <c r="G467" s="136" t="s">
        <v>500</v>
      </c>
      <c r="H467" s="137">
        <v>2</v>
      </c>
      <c r="I467" s="138"/>
      <c r="J467" s="139">
        <f t="shared" si="160"/>
        <v>0</v>
      </c>
      <c r="K467" s="140"/>
      <c r="L467" s="28"/>
      <c r="M467" s="141" t="s">
        <v>1</v>
      </c>
      <c r="N467" s="142" t="s">
        <v>42</v>
      </c>
      <c r="P467" s="143">
        <f t="shared" si="161"/>
        <v>0</v>
      </c>
      <c r="Q467" s="143">
        <v>0</v>
      </c>
      <c r="R467" s="143">
        <f t="shared" si="162"/>
        <v>0</v>
      </c>
      <c r="S467" s="143">
        <v>0</v>
      </c>
      <c r="T467" s="144">
        <f t="shared" si="163"/>
        <v>0</v>
      </c>
      <c r="AR467" s="145" t="s">
        <v>251</v>
      </c>
      <c r="AT467" s="145" t="s">
        <v>190</v>
      </c>
      <c r="AU467" s="145" t="s">
        <v>87</v>
      </c>
      <c r="AY467" s="13" t="s">
        <v>188</v>
      </c>
      <c r="BE467" s="146">
        <f t="shared" si="164"/>
        <v>0</v>
      </c>
      <c r="BF467" s="146">
        <f t="shared" si="165"/>
        <v>0</v>
      </c>
      <c r="BG467" s="146">
        <f t="shared" si="166"/>
        <v>0</v>
      </c>
      <c r="BH467" s="146">
        <f t="shared" si="167"/>
        <v>0</v>
      </c>
      <c r="BI467" s="146">
        <f t="shared" si="168"/>
        <v>0</v>
      </c>
      <c r="BJ467" s="13" t="s">
        <v>85</v>
      </c>
      <c r="BK467" s="146">
        <f t="shared" si="169"/>
        <v>0</v>
      </c>
      <c r="BL467" s="13" t="s">
        <v>251</v>
      </c>
      <c r="BM467" s="145" t="s">
        <v>1716</v>
      </c>
    </row>
    <row r="468" spans="2:65" s="1" customFormat="1" ht="24.2" customHeight="1">
      <c r="B468" s="28"/>
      <c r="C468" s="133" t="s">
        <v>1717</v>
      </c>
      <c r="D468" s="133" t="s">
        <v>190</v>
      </c>
      <c r="E468" s="134" t="s">
        <v>1718</v>
      </c>
      <c r="F468" s="135" t="s">
        <v>1719</v>
      </c>
      <c r="G468" s="136" t="s">
        <v>500</v>
      </c>
      <c r="H468" s="137">
        <v>1</v>
      </c>
      <c r="I468" s="138"/>
      <c r="J468" s="139">
        <f t="shared" si="160"/>
        <v>0</v>
      </c>
      <c r="K468" s="140"/>
      <c r="L468" s="28"/>
      <c r="M468" s="141" t="s">
        <v>1</v>
      </c>
      <c r="N468" s="142" t="s">
        <v>42</v>
      </c>
      <c r="P468" s="143">
        <f t="shared" si="161"/>
        <v>0</v>
      </c>
      <c r="Q468" s="143">
        <v>0</v>
      </c>
      <c r="R468" s="143">
        <f t="shared" si="162"/>
        <v>0</v>
      </c>
      <c r="S468" s="143">
        <v>0</v>
      </c>
      <c r="T468" s="144">
        <f t="shared" si="163"/>
        <v>0</v>
      </c>
      <c r="AR468" s="145" t="s">
        <v>251</v>
      </c>
      <c r="AT468" s="145" t="s">
        <v>190</v>
      </c>
      <c r="AU468" s="145" t="s">
        <v>87</v>
      </c>
      <c r="AY468" s="13" t="s">
        <v>188</v>
      </c>
      <c r="BE468" s="146">
        <f t="shared" si="164"/>
        <v>0</v>
      </c>
      <c r="BF468" s="146">
        <f t="shared" si="165"/>
        <v>0</v>
      </c>
      <c r="BG468" s="146">
        <f t="shared" si="166"/>
        <v>0</v>
      </c>
      <c r="BH468" s="146">
        <f t="shared" si="167"/>
        <v>0</v>
      </c>
      <c r="BI468" s="146">
        <f t="shared" si="168"/>
        <v>0</v>
      </c>
      <c r="BJ468" s="13" t="s">
        <v>85</v>
      </c>
      <c r="BK468" s="146">
        <f t="shared" si="169"/>
        <v>0</v>
      </c>
      <c r="BL468" s="13" t="s">
        <v>251</v>
      </c>
      <c r="BM468" s="145" t="s">
        <v>1720</v>
      </c>
    </row>
    <row r="469" spans="2:65" s="1" customFormat="1" ht="24.2" customHeight="1">
      <c r="B469" s="28"/>
      <c r="C469" s="133" t="s">
        <v>1721</v>
      </c>
      <c r="D469" s="133" t="s">
        <v>190</v>
      </c>
      <c r="E469" s="134" t="s">
        <v>1722</v>
      </c>
      <c r="F469" s="135" t="s">
        <v>1723</v>
      </c>
      <c r="G469" s="136" t="s">
        <v>500</v>
      </c>
      <c r="H469" s="137">
        <v>1</v>
      </c>
      <c r="I469" s="138"/>
      <c r="J469" s="139">
        <f t="shared" si="160"/>
        <v>0</v>
      </c>
      <c r="K469" s="140"/>
      <c r="L469" s="28"/>
      <c r="M469" s="141" t="s">
        <v>1</v>
      </c>
      <c r="N469" s="142" t="s">
        <v>42</v>
      </c>
      <c r="P469" s="143">
        <f t="shared" si="161"/>
        <v>0</v>
      </c>
      <c r="Q469" s="143">
        <v>0</v>
      </c>
      <c r="R469" s="143">
        <f t="shared" si="162"/>
        <v>0</v>
      </c>
      <c r="S469" s="143">
        <v>0</v>
      </c>
      <c r="T469" s="144">
        <f t="shared" si="163"/>
        <v>0</v>
      </c>
      <c r="AR469" s="145" t="s">
        <v>251</v>
      </c>
      <c r="AT469" s="145" t="s">
        <v>190</v>
      </c>
      <c r="AU469" s="145" t="s">
        <v>87</v>
      </c>
      <c r="AY469" s="13" t="s">
        <v>188</v>
      </c>
      <c r="BE469" s="146">
        <f t="shared" si="164"/>
        <v>0</v>
      </c>
      <c r="BF469" s="146">
        <f t="shared" si="165"/>
        <v>0</v>
      </c>
      <c r="BG469" s="146">
        <f t="shared" si="166"/>
        <v>0</v>
      </c>
      <c r="BH469" s="146">
        <f t="shared" si="167"/>
        <v>0</v>
      </c>
      <c r="BI469" s="146">
        <f t="shared" si="168"/>
        <v>0</v>
      </c>
      <c r="BJ469" s="13" t="s">
        <v>85</v>
      </c>
      <c r="BK469" s="146">
        <f t="shared" si="169"/>
        <v>0</v>
      </c>
      <c r="BL469" s="13" t="s">
        <v>251</v>
      </c>
      <c r="BM469" s="145" t="s">
        <v>1724</v>
      </c>
    </row>
    <row r="470" spans="2:65" s="1" customFormat="1" ht="24.2" customHeight="1">
      <c r="B470" s="28"/>
      <c r="C470" s="133" t="s">
        <v>1725</v>
      </c>
      <c r="D470" s="133" t="s">
        <v>190</v>
      </c>
      <c r="E470" s="134" t="s">
        <v>1726</v>
      </c>
      <c r="F470" s="135" t="s">
        <v>1727</v>
      </c>
      <c r="G470" s="136" t="s">
        <v>500</v>
      </c>
      <c r="H470" s="137">
        <v>1</v>
      </c>
      <c r="I470" s="138"/>
      <c r="J470" s="139">
        <f t="shared" si="160"/>
        <v>0</v>
      </c>
      <c r="K470" s="140"/>
      <c r="L470" s="28"/>
      <c r="M470" s="141" t="s">
        <v>1</v>
      </c>
      <c r="N470" s="142" t="s">
        <v>42</v>
      </c>
      <c r="P470" s="143">
        <f t="shared" si="161"/>
        <v>0</v>
      </c>
      <c r="Q470" s="143">
        <v>0</v>
      </c>
      <c r="R470" s="143">
        <f t="shared" si="162"/>
        <v>0</v>
      </c>
      <c r="S470" s="143">
        <v>0</v>
      </c>
      <c r="T470" s="144">
        <f t="shared" si="163"/>
        <v>0</v>
      </c>
      <c r="AR470" s="145" t="s">
        <v>251</v>
      </c>
      <c r="AT470" s="145" t="s">
        <v>190</v>
      </c>
      <c r="AU470" s="145" t="s">
        <v>87</v>
      </c>
      <c r="AY470" s="13" t="s">
        <v>188</v>
      </c>
      <c r="BE470" s="146">
        <f t="shared" si="164"/>
        <v>0</v>
      </c>
      <c r="BF470" s="146">
        <f t="shared" si="165"/>
        <v>0</v>
      </c>
      <c r="BG470" s="146">
        <f t="shared" si="166"/>
        <v>0</v>
      </c>
      <c r="BH470" s="146">
        <f t="shared" si="167"/>
        <v>0</v>
      </c>
      <c r="BI470" s="146">
        <f t="shared" si="168"/>
        <v>0</v>
      </c>
      <c r="BJ470" s="13" t="s">
        <v>85</v>
      </c>
      <c r="BK470" s="146">
        <f t="shared" si="169"/>
        <v>0</v>
      </c>
      <c r="BL470" s="13" t="s">
        <v>251</v>
      </c>
      <c r="BM470" s="145" t="s">
        <v>1728</v>
      </c>
    </row>
    <row r="471" spans="2:65" s="1" customFormat="1" ht="24.2" customHeight="1">
      <c r="B471" s="28"/>
      <c r="C471" s="133" t="s">
        <v>1729</v>
      </c>
      <c r="D471" s="133" t="s">
        <v>190</v>
      </c>
      <c r="E471" s="134" t="s">
        <v>1730</v>
      </c>
      <c r="F471" s="135" t="s">
        <v>1731</v>
      </c>
      <c r="G471" s="136" t="s">
        <v>500</v>
      </c>
      <c r="H471" s="137">
        <v>1</v>
      </c>
      <c r="I471" s="138"/>
      <c r="J471" s="139">
        <f t="shared" si="160"/>
        <v>0</v>
      </c>
      <c r="K471" s="140"/>
      <c r="L471" s="28"/>
      <c r="M471" s="141" t="s">
        <v>1</v>
      </c>
      <c r="N471" s="142" t="s">
        <v>42</v>
      </c>
      <c r="P471" s="143">
        <f t="shared" si="161"/>
        <v>0</v>
      </c>
      <c r="Q471" s="143">
        <v>0</v>
      </c>
      <c r="R471" s="143">
        <f t="shared" si="162"/>
        <v>0</v>
      </c>
      <c r="S471" s="143">
        <v>0</v>
      </c>
      <c r="T471" s="144">
        <f t="shared" si="163"/>
        <v>0</v>
      </c>
      <c r="AR471" s="145" t="s">
        <v>251</v>
      </c>
      <c r="AT471" s="145" t="s">
        <v>190</v>
      </c>
      <c r="AU471" s="145" t="s">
        <v>87</v>
      </c>
      <c r="AY471" s="13" t="s">
        <v>188</v>
      </c>
      <c r="BE471" s="146">
        <f t="shared" si="164"/>
        <v>0</v>
      </c>
      <c r="BF471" s="146">
        <f t="shared" si="165"/>
        <v>0</v>
      </c>
      <c r="BG471" s="146">
        <f t="shared" si="166"/>
        <v>0</v>
      </c>
      <c r="BH471" s="146">
        <f t="shared" si="167"/>
        <v>0</v>
      </c>
      <c r="BI471" s="146">
        <f t="shared" si="168"/>
        <v>0</v>
      </c>
      <c r="BJ471" s="13" t="s">
        <v>85</v>
      </c>
      <c r="BK471" s="146">
        <f t="shared" si="169"/>
        <v>0</v>
      </c>
      <c r="BL471" s="13" t="s">
        <v>251</v>
      </c>
      <c r="BM471" s="145" t="s">
        <v>1732</v>
      </c>
    </row>
    <row r="472" spans="2:65" s="1" customFormat="1" ht="33" customHeight="1">
      <c r="B472" s="28"/>
      <c r="C472" s="133" t="s">
        <v>1733</v>
      </c>
      <c r="D472" s="133" t="s">
        <v>190</v>
      </c>
      <c r="E472" s="134" t="s">
        <v>1734</v>
      </c>
      <c r="F472" s="135" t="s">
        <v>1735</v>
      </c>
      <c r="G472" s="136" t="s">
        <v>500</v>
      </c>
      <c r="H472" s="137">
        <v>2</v>
      </c>
      <c r="I472" s="138"/>
      <c r="J472" s="139">
        <f t="shared" si="160"/>
        <v>0</v>
      </c>
      <c r="K472" s="140"/>
      <c r="L472" s="28"/>
      <c r="M472" s="141" t="s">
        <v>1</v>
      </c>
      <c r="N472" s="142" t="s">
        <v>42</v>
      </c>
      <c r="P472" s="143">
        <f t="shared" si="161"/>
        <v>0</v>
      </c>
      <c r="Q472" s="143">
        <v>0</v>
      </c>
      <c r="R472" s="143">
        <f t="shared" si="162"/>
        <v>0</v>
      </c>
      <c r="S472" s="143">
        <v>0</v>
      </c>
      <c r="T472" s="144">
        <f t="shared" si="163"/>
        <v>0</v>
      </c>
      <c r="AR472" s="145" t="s">
        <v>251</v>
      </c>
      <c r="AT472" s="145" t="s">
        <v>190</v>
      </c>
      <c r="AU472" s="145" t="s">
        <v>87</v>
      </c>
      <c r="AY472" s="13" t="s">
        <v>188</v>
      </c>
      <c r="BE472" s="146">
        <f t="shared" si="164"/>
        <v>0</v>
      </c>
      <c r="BF472" s="146">
        <f t="shared" si="165"/>
        <v>0</v>
      </c>
      <c r="BG472" s="146">
        <f t="shared" si="166"/>
        <v>0</v>
      </c>
      <c r="BH472" s="146">
        <f t="shared" si="167"/>
        <v>0</v>
      </c>
      <c r="BI472" s="146">
        <f t="shared" si="168"/>
        <v>0</v>
      </c>
      <c r="BJ472" s="13" t="s">
        <v>85</v>
      </c>
      <c r="BK472" s="146">
        <f t="shared" si="169"/>
        <v>0</v>
      </c>
      <c r="BL472" s="13" t="s">
        <v>251</v>
      </c>
      <c r="BM472" s="145" t="s">
        <v>1736</v>
      </c>
    </row>
    <row r="473" spans="2:65" s="1" customFormat="1" ht="24.2" customHeight="1">
      <c r="B473" s="28"/>
      <c r="C473" s="133" t="s">
        <v>1737</v>
      </c>
      <c r="D473" s="133" t="s">
        <v>190</v>
      </c>
      <c r="E473" s="134" t="s">
        <v>1738</v>
      </c>
      <c r="F473" s="135" t="s">
        <v>1739</v>
      </c>
      <c r="G473" s="136" t="s">
        <v>500</v>
      </c>
      <c r="H473" s="137">
        <v>1</v>
      </c>
      <c r="I473" s="138"/>
      <c r="J473" s="139">
        <f t="shared" si="160"/>
        <v>0</v>
      </c>
      <c r="K473" s="140"/>
      <c r="L473" s="28"/>
      <c r="M473" s="141" t="s">
        <v>1</v>
      </c>
      <c r="N473" s="142" t="s">
        <v>42</v>
      </c>
      <c r="P473" s="143">
        <f t="shared" si="161"/>
        <v>0</v>
      </c>
      <c r="Q473" s="143">
        <v>0</v>
      </c>
      <c r="R473" s="143">
        <f t="shared" si="162"/>
        <v>0</v>
      </c>
      <c r="S473" s="143">
        <v>0</v>
      </c>
      <c r="T473" s="144">
        <f t="shared" si="163"/>
        <v>0</v>
      </c>
      <c r="AR473" s="145" t="s">
        <v>251</v>
      </c>
      <c r="AT473" s="145" t="s">
        <v>190</v>
      </c>
      <c r="AU473" s="145" t="s">
        <v>87</v>
      </c>
      <c r="AY473" s="13" t="s">
        <v>188</v>
      </c>
      <c r="BE473" s="146">
        <f t="shared" si="164"/>
        <v>0</v>
      </c>
      <c r="BF473" s="146">
        <f t="shared" si="165"/>
        <v>0</v>
      </c>
      <c r="BG473" s="146">
        <f t="shared" si="166"/>
        <v>0</v>
      </c>
      <c r="BH473" s="146">
        <f t="shared" si="167"/>
        <v>0</v>
      </c>
      <c r="BI473" s="146">
        <f t="shared" si="168"/>
        <v>0</v>
      </c>
      <c r="BJ473" s="13" t="s">
        <v>85</v>
      </c>
      <c r="BK473" s="146">
        <f t="shared" si="169"/>
        <v>0</v>
      </c>
      <c r="BL473" s="13" t="s">
        <v>251</v>
      </c>
      <c r="BM473" s="145" t="s">
        <v>1740</v>
      </c>
    </row>
    <row r="474" spans="2:65" s="1" customFormat="1" ht="24.2" customHeight="1">
      <c r="B474" s="28"/>
      <c r="C474" s="133" t="s">
        <v>1741</v>
      </c>
      <c r="D474" s="133" t="s">
        <v>190</v>
      </c>
      <c r="E474" s="134" t="s">
        <v>1742</v>
      </c>
      <c r="F474" s="135" t="s">
        <v>1743</v>
      </c>
      <c r="G474" s="136" t="s">
        <v>500</v>
      </c>
      <c r="H474" s="137">
        <v>1</v>
      </c>
      <c r="I474" s="138"/>
      <c r="J474" s="139">
        <f t="shared" si="160"/>
        <v>0</v>
      </c>
      <c r="K474" s="140"/>
      <c r="L474" s="28"/>
      <c r="M474" s="141" t="s">
        <v>1</v>
      </c>
      <c r="N474" s="142" t="s">
        <v>42</v>
      </c>
      <c r="P474" s="143">
        <f t="shared" si="161"/>
        <v>0</v>
      </c>
      <c r="Q474" s="143">
        <v>0</v>
      </c>
      <c r="R474" s="143">
        <f t="shared" si="162"/>
        <v>0</v>
      </c>
      <c r="S474" s="143">
        <v>0</v>
      </c>
      <c r="T474" s="144">
        <f t="shared" si="163"/>
        <v>0</v>
      </c>
      <c r="AR474" s="145" t="s">
        <v>251</v>
      </c>
      <c r="AT474" s="145" t="s">
        <v>190</v>
      </c>
      <c r="AU474" s="145" t="s">
        <v>87</v>
      </c>
      <c r="AY474" s="13" t="s">
        <v>188</v>
      </c>
      <c r="BE474" s="146">
        <f t="shared" si="164"/>
        <v>0</v>
      </c>
      <c r="BF474" s="146">
        <f t="shared" si="165"/>
        <v>0</v>
      </c>
      <c r="BG474" s="146">
        <f t="shared" si="166"/>
        <v>0</v>
      </c>
      <c r="BH474" s="146">
        <f t="shared" si="167"/>
        <v>0</v>
      </c>
      <c r="BI474" s="146">
        <f t="shared" si="168"/>
        <v>0</v>
      </c>
      <c r="BJ474" s="13" t="s">
        <v>85</v>
      </c>
      <c r="BK474" s="146">
        <f t="shared" si="169"/>
        <v>0</v>
      </c>
      <c r="BL474" s="13" t="s">
        <v>251</v>
      </c>
      <c r="BM474" s="145" t="s">
        <v>1744</v>
      </c>
    </row>
    <row r="475" spans="2:65" s="1" customFormat="1" ht="24.2" customHeight="1">
      <c r="B475" s="28"/>
      <c r="C475" s="133" t="s">
        <v>1745</v>
      </c>
      <c r="D475" s="133" t="s">
        <v>190</v>
      </c>
      <c r="E475" s="134" t="s">
        <v>1746</v>
      </c>
      <c r="F475" s="135" t="s">
        <v>1747</v>
      </c>
      <c r="G475" s="136" t="s">
        <v>500</v>
      </c>
      <c r="H475" s="137">
        <v>1</v>
      </c>
      <c r="I475" s="138"/>
      <c r="J475" s="139">
        <f t="shared" si="160"/>
        <v>0</v>
      </c>
      <c r="K475" s="140"/>
      <c r="L475" s="28"/>
      <c r="M475" s="141" t="s">
        <v>1</v>
      </c>
      <c r="N475" s="142" t="s">
        <v>42</v>
      </c>
      <c r="P475" s="143">
        <f t="shared" si="161"/>
        <v>0</v>
      </c>
      <c r="Q475" s="143">
        <v>0</v>
      </c>
      <c r="R475" s="143">
        <f t="shared" si="162"/>
        <v>0</v>
      </c>
      <c r="S475" s="143">
        <v>0</v>
      </c>
      <c r="T475" s="144">
        <f t="shared" si="163"/>
        <v>0</v>
      </c>
      <c r="AR475" s="145" t="s">
        <v>251</v>
      </c>
      <c r="AT475" s="145" t="s">
        <v>190</v>
      </c>
      <c r="AU475" s="145" t="s">
        <v>87</v>
      </c>
      <c r="AY475" s="13" t="s">
        <v>188</v>
      </c>
      <c r="BE475" s="146">
        <f t="shared" si="164"/>
        <v>0</v>
      </c>
      <c r="BF475" s="146">
        <f t="shared" si="165"/>
        <v>0</v>
      </c>
      <c r="BG475" s="146">
        <f t="shared" si="166"/>
        <v>0</v>
      </c>
      <c r="BH475" s="146">
        <f t="shared" si="167"/>
        <v>0</v>
      </c>
      <c r="BI475" s="146">
        <f t="shared" si="168"/>
        <v>0</v>
      </c>
      <c r="BJ475" s="13" t="s">
        <v>85</v>
      </c>
      <c r="BK475" s="146">
        <f t="shared" si="169"/>
        <v>0</v>
      </c>
      <c r="BL475" s="13" t="s">
        <v>251</v>
      </c>
      <c r="BM475" s="145" t="s">
        <v>1748</v>
      </c>
    </row>
    <row r="476" spans="2:65" s="1" customFormat="1" ht="24.2" customHeight="1">
      <c r="B476" s="28"/>
      <c r="C476" s="133" t="s">
        <v>1749</v>
      </c>
      <c r="D476" s="133" t="s">
        <v>190</v>
      </c>
      <c r="E476" s="134" t="s">
        <v>1750</v>
      </c>
      <c r="F476" s="135" t="s">
        <v>1751</v>
      </c>
      <c r="G476" s="136" t="s">
        <v>500</v>
      </c>
      <c r="H476" s="137">
        <v>1</v>
      </c>
      <c r="I476" s="138"/>
      <c r="J476" s="139">
        <f t="shared" si="160"/>
        <v>0</v>
      </c>
      <c r="K476" s="140"/>
      <c r="L476" s="28"/>
      <c r="M476" s="141" t="s">
        <v>1</v>
      </c>
      <c r="N476" s="142" t="s">
        <v>42</v>
      </c>
      <c r="P476" s="143">
        <f t="shared" si="161"/>
        <v>0</v>
      </c>
      <c r="Q476" s="143">
        <v>0</v>
      </c>
      <c r="R476" s="143">
        <f t="shared" si="162"/>
        <v>0</v>
      </c>
      <c r="S476" s="143">
        <v>0</v>
      </c>
      <c r="T476" s="144">
        <f t="shared" si="163"/>
        <v>0</v>
      </c>
      <c r="AR476" s="145" t="s">
        <v>251</v>
      </c>
      <c r="AT476" s="145" t="s">
        <v>190</v>
      </c>
      <c r="AU476" s="145" t="s">
        <v>87</v>
      </c>
      <c r="AY476" s="13" t="s">
        <v>188</v>
      </c>
      <c r="BE476" s="146">
        <f t="shared" si="164"/>
        <v>0</v>
      </c>
      <c r="BF476" s="146">
        <f t="shared" si="165"/>
        <v>0</v>
      </c>
      <c r="BG476" s="146">
        <f t="shared" si="166"/>
        <v>0</v>
      </c>
      <c r="BH476" s="146">
        <f t="shared" si="167"/>
        <v>0</v>
      </c>
      <c r="BI476" s="146">
        <f t="shared" si="168"/>
        <v>0</v>
      </c>
      <c r="BJ476" s="13" t="s">
        <v>85</v>
      </c>
      <c r="BK476" s="146">
        <f t="shared" si="169"/>
        <v>0</v>
      </c>
      <c r="BL476" s="13" t="s">
        <v>251</v>
      </c>
      <c r="BM476" s="145" t="s">
        <v>1752</v>
      </c>
    </row>
    <row r="477" spans="2:65" s="1" customFormat="1" ht="24.2" customHeight="1">
      <c r="B477" s="28"/>
      <c r="C477" s="133" t="s">
        <v>1753</v>
      </c>
      <c r="D477" s="133" t="s">
        <v>190</v>
      </c>
      <c r="E477" s="134" t="s">
        <v>1754</v>
      </c>
      <c r="F477" s="135" t="s">
        <v>1755</v>
      </c>
      <c r="G477" s="136" t="s">
        <v>500</v>
      </c>
      <c r="H477" s="137">
        <v>1</v>
      </c>
      <c r="I477" s="138"/>
      <c r="J477" s="139">
        <f t="shared" si="160"/>
        <v>0</v>
      </c>
      <c r="K477" s="140"/>
      <c r="L477" s="28"/>
      <c r="M477" s="141" t="s">
        <v>1</v>
      </c>
      <c r="N477" s="142" t="s">
        <v>42</v>
      </c>
      <c r="P477" s="143">
        <f t="shared" si="161"/>
        <v>0</v>
      </c>
      <c r="Q477" s="143">
        <v>0</v>
      </c>
      <c r="R477" s="143">
        <f t="shared" si="162"/>
        <v>0</v>
      </c>
      <c r="S477" s="143">
        <v>0</v>
      </c>
      <c r="T477" s="144">
        <f t="shared" si="163"/>
        <v>0</v>
      </c>
      <c r="AR477" s="145" t="s">
        <v>251</v>
      </c>
      <c r="AT477" s="145" t="s">
        <v>190</v>
      </c>
      <c r="AU477" s="145" t="s">
        <v>87</v>
      </c>
      <c r="AY477" s="13" t="s">
        <v>188</v>
      </c>
      <c r="BE477" s="146">
        <f t="shared" si="164"/>
        <v>0</v>
      </c>
      <c r="BF477" s="146">
        <f t="shared" si="165"/>
        <v>0</v>
      </c>
      <c r="BG477" s="146">
        <f t="shared" si="166"/>
        <v>0</v>
      </c>
      <c r="BH477" s="146">
        <f t="shared" si="167"/>
        <v>0</v>
      </c>
      <c r="BI477" s="146">
        <f t="shared" si="168"/>
        <v>0</v>
      </c>
      <c r="BJ477" s="13" t="s">
        <v>85</v>
      </c>
      <c r="BK477" s="146">
        <f t="shared" si="169"/>
        <v>0</v>
      </c>
      <c r="BL477" s="13" t="s">
        <v>251</v>
      </c>
      <c r="BM477" s="145" t="s">
        <v>1756</v>
      </c>
    </row>
    <row r="478" spans="2:65" s="1" customFormat="1" ht="24.2" customHeight="1">
      <c r="B478" s="28"/>
      <c r="C478" s="133" t="s">
        <v>1757</v>
      </c>
      <c r="D478" s="133" t="s">
        <v>190</v>
      </c>
      <c r="E478" s="134" t="s">
        <v>1758</v>
      </c>
      <c r="F478" s="135" t="s">
        <v>1759</v>
      </c>
      <c r="G478" s="136" t="s">
        <v>500</v>
      </c>
      <c r="H478" s="137">
        <v>1</v>
      </c>
      <c r="I478" s="138"/>
      <c r="J478" s="139">
        <f t="shared" si="160"/>
        <v>0</v>
      </c>
      <c r="K478" s="140"/>
      <c r="L478" s="28"/>
      <c r="M478" s="141" t="s">
        <v>1</v>
      </c>
      <c r="N478" s="142" t="s">
        <v>42</v>
      </c>
      <c r="P478" s="143">
        <f t="shared" si="161"/>
        <v>0</v>
      </c>
      <c r="Q478" s="143">
        <v>0</v>
      </c>
      <c r="R478" s="143">
        <f t="shared" si="162"/>
        <v>0</v>
      </c>
      <c r="S478" s="143">
        <v>0</v>
      </c>
      <c r="T478" s="144">
        <f t="shared" si="163"/>
        <v>0</v>
      </c>
      <c r="AR478" s="145" t="s">
        <v>251</v>
      </c>
      <c r="AT478" s="145" t="s">
        <v>190</v>
      </c>
      <c r="AU478" s="145" t="s">
        <v>87</v>
      </c>
      <c r="AY478" s="13" t="s">
        <v>188</v>
      </c>
      <c r="BE478" s="146">
        <f t="shared" si="164"/>
        <v>0</v>
      </c>
      <c r="BF478" s="146">
        <f t="shared" si="165"/>
        <v>0</v>
      </c>
      <c r="BG478" s="146">
        <f t="shared" si="166"/>
        <v>0</v>
      </c>
      <c r="BH478" s="146">
        <f t="shared" si="167"/>
        <v>0</v>
      </c>
      <c r="BI478" s="146">
        <f t="shared" si="168"/>
        <v>0</v>
      </c>
      <c r="BJ478" s="13" t="s">
        <v>85</v>
      </c>
      <c r="BK478" s="146">
        <f t="shared" si="169"/>
        <v>0</v>
      </c>
      <c r="BL478" s="13" t="s">
        <v>251</v>
      </c>
      <c r="BM478" s="145" t="s">
        <v>1760</v>
      </c>
    </row>
    <row r="479" spans="2:65" s="1" customFormat="1" ht="24.2" customHeight="1">
      <c r="B479" s="28"/>
      <c r="C479" s="133" t="s">
        <v>1761</v>
      </c>
      <c r="D479" s="133" t="s">
        <v>190</v>
      </c>
      <c r="E479" s="134" t="s">
        <v>1762</v>
      </c>
      <c r="F479" s="135" t="s">
        <v>1763</v>
      </c>
      <c r="G479" s="136" t="s">
        <v>500</v>
      </c>
      <c r="H479" s="137">
        <v>1</v>
      </c>
      <c r="I479" s="138"/>
      <c r="J479" s="139">
        <f t="shared" si="160"/>
        <v>0</v>
      </c>
      <c r="K479" s="140"/>
      <c r="L479" s="28"/>
      <c r="M479" s="141" t="s">
        <v>1</v>
      </c>
      <c r="N479" s="142" t="s">
        <v>42</v>
      </c>
      <c r="P479" s="143">
        <f t="shared" si="161"/>
        <v>0</v>
      </c>
      <c r="Q479" s="143">
        <v>0</v>
      </c>
      <c r="R479" s="143">
        <f t="shared" si="162"/>
        <v>0</v>
      </c>
      <c r="S479" s="143">
        <v>0</v>
      </c>
      <c r="T479" s="144">
        <f t="shared" si="163"/>
        <v>0</v>
      </c>
      <c r="AR479" s="145" t="s">
        <v>251</v>
      </c>
      <c r="AT479" s="145" t="s">
        <v>190</v>
      </c>
      <c r="AU479" s="145" t="s">
        <v>87</v>
      </c>
      <c r="AY479" s="13" t="s">
        <v>188</v>
      </c>
      <c r="BE479" s="146">
        <f t="shared" si="164"/>
        <v>0</v>
      </c>
      <c r="BF479" s="146">
        <f t="shared" si="165"/>
        <v>0</v>
      </c>
      <c r="BG479" s="146">
        <f t="shared" si="166"/>
        <v>0</v>
      </c>
      <c r="BH479" s="146">
        <f t="shared" si="167"/>
        <v>0</v>
      </c>
      <c r="BI479" s="146">
        <f t="shared" si="168"/>
        <v>0</v>
      </c>
      <c r="BJ479" s="13" t="s">
        <v>85</v>
      </c>
      <c r="BK479" s="146">
        <f t="shared" si="169"/>
        <v>0</v>
      </c>
      <c r="BL479" s="13" t="s">
        <v>251</v>
      </c>
      <c r="BM479" s="145" t="s">
        <v>1764</v>
      </c>
    </row>
    <row r="480" spans="2:65" s="1" customFormat="1" ht="24.2" customHeight="1">
      <c r="B480" s="28"/>
      <c r="C480" s="133" t="s">
        <v>1765</v>
      </c>
      <c r="D480" s="133" t="s">
        <v>190</v>
      </c>
      <c r="E480" s="134" t="s">
        <v>1766</v>
      </c>
      <c r="F480" s="135" t="s">
        <v>1767</v>
      </c>
      <c r="G480" s="136" t="s">
        <v>500</v>
      </c>
      <c r="H480" s="137">
        <v>1</v>
      </c>
      <c r="I480" s="138"/>
      <c r="J480" s="139">
        <f t="shared" si="160"/>
        <v>0</v>
      </c>
      <c r="K480" s="140"/>
      <c r="L480" s="28"/>
      <c r="M480" s="141" t="s">
        <v>1</v>
      </c>
      <c r="N480" s="142" t="s">
        <v>42</v>
      </c>
      <c r="P480" s="143">
        <f t="shared" si="161"/>
        <v>0</v>
      </c>
      <c r="Q480" s="143">
        <v>0</v>
      </c>
      <c r="R480" s="143">
        <f t="shared" si="162"/>
        <v>0</v>
      </c>
      <c r="S480" s="143">
        <v>0</v>
      </c>
      <c r="T480" s="144">
        <f t="shared" si="163"/>
        <v>0</v>
      </c>
      <c r="AR480" s="145" t="s">
        <v>251</v>
      </c>
      <c r="AT480" s="145" t="s">
        <v>190</v>
      </c>
      <c r="AU480" s="145" t="s">
        <v>87</v>
      </c>
      <c r="AY480" s="13" t="s">
        <v>188</v>
      </c>
      <c r="BE480" s="146">
        <f t="shared" si="164"/>
        <v>0</v>
      </c>
      <c r="BF480" s="146">
        <f t="shared" si="165"/>
        <v>0</v>
      </c>
      <c r="BG480" s="146">
        <f t="shared" si="166"/>
        <v>0</v>
      </c>
      <c r="BH480" s="146">
        <f t="shared" si="167"/>
        <v>0</v>
      </c>
      <c r="BI480" s="146">
        <f t="shared" si="168"/>
        <v>0</v>
      </c>
      <c r="BJ480" s="13" t="s">
        <v>85</v>
      </c>
      <c r="BK480" s="146">
        <f t="shared" si="169"/>
        <v>0</v>
      </c>
      <c r="BL480" s="13" t="s">
        <v>251</v>
      </c>
      <c r="BM480" s="145" t="s">
        <v>1768</v>
      </c>
    </row>
    <row r="481" spans="2:65" s="1" customFormat="1" ht="24.2" customHeight="1">
      <c r="B481" s="28"/>
      <c r="C481" s="133" t="s">
        <v>1769</v>
      </c>
      <c r="D481" s="133" t="s">
        <v>190</v>
      </c>
      <c r="E481" s="134" t="s">
        <v>1770</v>
      </c>
      <c r="F481" s="135" t="s">
        <v>1771</v>
      </c>
      <c r="G481" s="136" t="s">
        <v>500</v>
      </c>
      <c r="H481" s="137">
        <v>1</v>
      </c>
      <c r="I481" s="138"/>
      <c r="J481" s="139">
        <f t="shared" si="160"/>
        <v>0</v>
      </c>
      <c r="K481" s="140"/>
      <c r="L481" s="28"/>
      <c r="M481" s="141" t="s">
        <v>1</v>
      </c>
      <c r="N481" s="142" t="s">
        <v>42</v>
      </c>
      <c r="P481" s="143">
        <f t="shared" si="161"/>
        <v>0</v>
      </c>
      <c r="Q481" s="143">
        <v>0</v>
      </c>
      <c r="R481" s="143">
        <f t="shared" si="162"/>
        <v>0</v>
      </c>
      <c r="S481" s="143">
        <v>0</v>
      </c>
      <c r="T481" s="144">
        <f t="shared" si="163"/>
        <v>0</v>
      </c>
      <c r="AR481" s="145" t="s">
        <v>251</v>
      </c>
      <c r="AT481" s="145" t="s">
        <v>190</v>
      </c>
      <c r="AU481" s="145" t="s">
        <v>87</v>
      </c>
      <c r="AY481" s="13" t="s">
        <v>188</v>
      </c>
      <c r="BE481" s="146">
        <f t="shared" si="164"/>
        <v>0</v>
      </c>
      <c r="BF481" s="146">
        <f t="shared" si="165"/>
        <v>0</v>
      </c>
      <c r="BG481" s="146">
        <f t="shared" si="166"/>
        <v>0</v>
      </c>
      <c r="BH481" s="146">
        <f t="shared" si="167"/>
        <v>0</v>
      </c>
      <c r="BI481" s="146">
        <f t="shared" si="168"/>
        <v>0</v>
      </c>
      <c r="BJ481" s="13" t="s">
        <v>85</v>
      </c>
      <c r="BK481" s="146">
        <f t="shared" si="169"/>
        <v>0</v>
      </c>
      <c r="BL481" s="13" t="s">
        <v>251</v>
      </c>
      <c r="BM481" s="145" t="s">
        <v>1772</v>
      </c>
    </row>
    <row r="482" spans="2:65" s="1" customFormat="1" ht="24.2" customHeight="1">
      <c r="B482" s="28"/>
      <c r="C482" s="133" t="s">
        <v>1773</v>
      </c>
      <c r="D482" s="133" t="s">
        <v>190</v>
      </c>
      <c r="E482" s="134" t="s">
        <v>1774</v>
      </c>
      <c r="F482" s="135" t="s">
        <v>1775</v>
      </c>
      <c r="G482" s="136" t="s">
        <v>500</v>
      </c>
      <c r="H482" s="137">
        <v>1</v>
      </c>
      <c r="I482" s="138"/>
      <c r="J482" s="139">
        <f t="shared" si="160"/>
        <v>0</v>
      </c>
      <c r="K482" s="140"/>
      <c r="L482" s="28"/>
      <c r="M482" s="141" t="s">
        <v>1</v>
      </c>
      <c r="N482" s="142" t="s">
        <v>42</v>
      </c>
      <c r="P482" s="143">
        <f t="shared" si="161"/>
        <v>0</v>
      </c>
      <c r="Q482" s="143">
        <v>0</v>
      </c>
      <c r="R482" s="143">
        <f t="shared" si="162"/>
        <v>0</v>
      </c>
      <c r="S482" s="143">
        <v>0</v>
      </c>
      <c r="T482" s="144">
        <f t="shared" si="163"/>
        <v>0</v>
      </c>
      <c r="AR482" s="145" t="s">
        <v>251</v>
      </c>
      <c r="AT482" s="145" t="s">
        <v>190</v>
      </c>
      <c r="AU482" s="145" t="s">
        <v>87</v>
      </c>
      <c r="AY482" s="13" t="s">
        <v>188</v>
      </c>
      <c r="BE482" s="146">
        <f t="shared" si="164"/>
        <v>0</v>
      </c>
      <c r="BF482" s="146">
        <f t="shared" si="165"/>
        <v>0</v>
      </c>
      <c r="BG482" s="146">
        <f t="shared" si="166"/>
        <v>0</v>
      </c>
      <c r="BH482" s="146">
        <f t="shared" si="167"/>
        <v>0</v>
      </c>
      <c r="BI482" s="146">
        <f t="shared" si="168"/>
        <v>0</v>
      </c>
      <c r="BJ482" s="13" t="s">
        <v>85</v>
      </c>
      <c r="BK482" s="146">
        <f t="shared" si="169"/>
        <v>0</v>
      </c>
      <c r="BL482" s="13" t="s">
        <v>251</v>
      </c>
      <c r="BM482" s="145" t="s">
        <v>1776</v>
      </c>
    </row>
    <row r="483" spans="2:65" s="1" customFormat="1" ht="24.2" customHeight="1">
      <c r="B483" s="28"/>
      <c r="C483" s="133" t="s">
        <v>1777</v>
      </c>
      <c r="D483" s="133" t="s">
        <v>190</v>
      </c>
      <c r="E483" s="134" t="s">
        <v>1778</v>
      </c>
      <c r="F483" s="135" t="s">
        <v>1779</v>
      </c>
      <c r="G483" s="136" t="s">
        <v>500</v>
      </c>
      <c r="H483" s="137">
        <v>11</v>
      </c>
      <c r="I483" s="138"/>
      <c r="J483" s="139">
        <f t="shared" si="160"/>
        <v>0</v>
      </c>
      <c r="K483" s="140"/>
      <c r="L483" s="28"/>
      <c r="M483" s="141" t="s">
        <v>1</v>
      </c>
      <c r="N483" s="142" t="s">
        <v>42</v>
      </c>
      <c r="P483" s="143">
        <f t="shared" si="161"/>
        <v>0</v>
      </c>
      <c r="Q483" s="143">
        <v>0</v>
      </c>
      <c r="R483" s="143">
        <f t="shared" si="162"/>
        <v>0</v>
      </c>
      <c r="S483" s="143">
        <v>0</v>
      </c>
      <c r="T483" s="144">
        <f t="shared" si="163"/>
        <v>0</v>
      </c>
      <c r="AR483" s="145" t="s">
        <v>251</v>
      </c>
      <c r="AT483" s="145" t="s">
        <v>190</v>
      </c>
      <c r="AU483" s="145" t="s">
        <v>87</v>
      </c>
      <c r="AY483" s="13" t="s">
        <v>188</v>
      </c>
      <c r="BE483" s="146">
        <f t="shared" si="164"/>
        <v>0</v>
      </c>
      <c r="BF483" s="146">
        <f t="shared" si="165"/>
        <v>0</v>
      </c>
      <c r="BG483" s="146">
        <f t="shared" si="166"/>
        <v>0</v>
      </c>
      <c r="BH483" s="146">
        <f t="shared" si="167"/>
        <v>0</v>
      </c>
      <c r="BI483" s="146">
        <f t="shared" si="168"/>
        <v>0</v>
      </c>
      <c r="BJ483" s="13" t="s">
        <v>85</v>
      </c>
      <c r="BK483" s="146">
        <f t="shared" si="169"/>
        <v>0</v>
      </c>
      <c r="BL483" s="13" t="s">
        <v>251</v>
      </c>
      <c r="BM483" s="145" t="s">
        <v>1780</v>
      </c>
    </row>
    <row r="484" spans="2:65" s="1" customFormat="1" ht="24.2" customHeight="1">
      <c r="B484" s="28"/>
      <c r="C484" s="133" t="s">
        <v>1781</v>
      </c>
      <c r="D484" s="133" t="s">
        <v>190</v>
      </c>
      <c r="E484" s="134" t="s">
        <v>1782</v>
      </c>
      <c r="F484" s="135" t="s">
        <v>1783</v>
      </c>
      <c r="G484" s="136" t="s">
        <v>500</v>
      </c>
      <c r="H484" s="137">
        <v>4</v>
      </c>
      <c r="I484" s="138"/>
      <c r="J484" s="139">
        <f t="shared" si="160"/>
        <v>0</v>
      </c>
      <c r="K484" s="140"/>
      <c r="L484" s="28"/>
      <c r="M484" s="141" t="s">
        <v>1</v>
      </c>
      <c r="N484" s="142" t="s">
        <v>42</v>
      </c>
      <c r="P484" s="143">
        <f t="shared" si="161"/>
        <v>0</v>
      </c>
      <c r="Q484" s="143">
        <v>0</v>
      </c>
      <c r="R484" s="143">
        <f t="shared" si="162"/>
        <v>0</v>
      </c>
      <c r="S484" s="143">
        <v>0</v>
      </c>
      <c r="T484" s="144">
        <f t="shared" si="163"/>
        <v>0</v>
      </c>
      <c r="AR484" s="145" t="s">
        <v>251</v>
      </c>
      <c r="AT484" s="145" t="s">
        <v>190</v>
      </c>
      <c r="AU484" s="145" t="s">
        <v>87</v>
      </c>
      <c r="AY484" s="13" t="s">
        <v>188</v>
      </c>
      <c r="BE484" s="146">
        <f t="shared" si="164"/>
        <v>0</v>
      </c>
      <c r="BF484" s="146">
        <f t="shared" si="165"/>
        <v>0</v>
      </c>
      <c r="BG484" s="146">
        <f t="shared" si="166"/>
        <v>0</v>
      </c>
      <c r="BH484" s="146">
        <f t="shared" si="167"/>
        <v>0</v>
      </c>
      <c r="BI484" s="146">
        <f t="shared" si="168"/>
        <v>0</v>
      </c>
      <c r="BJ484" s="13" t="s">
        <v>85</v>
      </c>
      <c r="BK484" s="146">
        <f t="shared" si="169"/>
        <v>0</v>
      </c>
      <c r="BL484" s="13" t="s">
        <v>251</v>
      </c>
      <c r="BM484" s="145" t="s">
        <v>1784</v>
      </c>
    </row>
    <row r="485" spans="2:65" s="11" customFormat="1" ht="25.9" customHeight="1">
      <c r="B485" s="121"/>
      <c r="D485" s="122" t="s">
        <v>76</v>
      </c>
      <c r="E485" s="123" t="s">
        <v>433</v>
      </c>
      <c r="F485" s="123" t="s">
        <v>1785</v>
      </c>
      <c r="I485" s="124"/>
      <c r="J485" s="125">
        <f>BK485</f>
        <v>0</v>
      </c>
      <c r="L485" s="121"/>
      <c r="M485" s="126"/>
      <c r="P485" s="127">
        <f>P486</f>
        <v>0</v>
      </c>
      <c r="R485" s="127">
        <f>R486</f>
        <v>0</v>
      </c>
      <c r="T485" s="128">
        <f>T486</f>
        <v>0</v>
      </c>
      <c r="AR485" s="122" t="s">
        <v>199</v>
      </c>
      <c r="AT485" s="129" t="s">
        <v>76</v>
      </c>
      <c r="AU485" s="129" t="s">
        <v>77</v>
      </c>
      <c r="AY485" s="122" t="s">
        <v>188</v>
      </c>
      <c r="BK485" s="130">
        <f>BK486</f>
        <v>0</v>
      </c>
    </row>
    <row r="486" spans="2:65" s="11" customFormat="1" ht="22.7" customHeight="1">
      <c r="B486" s="121"/>
      <c r="D486" s="122" t="s">
        <v>76</v>
      </c>
      <c r="E486" s="131" t="s">
        <v>1786</v>
      </c>
      <c r="F486" s="131" t="s">
        <v>1787</v>
      </c>
      <c r="I486" s="124"/>
      <c r="J486" s="132">
        <f>BK486</f>
        <v>0</v>
      </c>
      <c r="L486" s="121"/>
      <c r="M486" s="126"/>
      <c r="P486" s="127">
        <f>SUM(P487:P491)</f>
        <v>0</v>
      </c>
      <c r="R486" s="127">
        <f>SUM(R487:R491)</f>
        <v>0</v>
      </c>
      <c r="T486" s="128">
        <f>SUM(T487:T491)</f>
        <v>0</v>
      </c>
      <c r="AR486" s="122" t="s">
        <v>199</v>
      </c>
      <c r="AT486" s="129" t="s">
        <v>76</v>
      </c>
      <c r="AU486" s="129" t="s">
        <v>85</v>
      </c>
      <c r="AY486" s="122" t="s">
        <v>188</v>
      </c>
      <c r="BK486" s="130">
        <f>SUM(BK487:BK491)</f>
        <v>0</v>
      </c>
    </row>
    <row r="487" spans="2:65" s="1" customFormat="1" ht="24.2" customHeight="1">
      <c r="B487" s="28"/>
      <c r="C487" s="133" t="s">
        <v>1788</v>
      </c>
      <c r="D487" s="133" t="s">
        <v>190</v>
      </c>
      <c r="E487" s="134" t="s">
        <v>1789</v>
      </c>
      <c r="F487" s="135" t="s">
        <v>1790</v>
      </c>
      <c r="G487" s="136" t="s">
        <v>377</v>
      </c>
      <c r="H487" s="137">
        <v>4361</v>
      </c>
      <c r="I487" s="138"/>
      <c r="J487" s="139">
        <f>ROUND(I487*H487,2)</f>
        <v>0</v>
      </c>
      <c r="K487" s="140"/>
      <c r="L487" s="28"/>
      <c r="M487" s="141" t="s">
        <v>1</v>
      </c>
      <c r="N487" s="142" t="s">
        <v>42</v>
      </c>
      <c r="P487" s="143">
        <f>O487*H487</f>
        <v>0</v>
      </c>
      <c r="Q487" s="143">
        <v>0</v>
      </c>
      <c r="R487" s="143">
        <f>Q487*H487</f>
        <v>0</v>
      </c>
      <c r="S487" s="143">
        <v>0</v>
      </c>
      <c r="T487" s="144">
        <f>S487*H487</f>
        <v>0</v>
      </c>
      <c r="AR487" s="145" t="s">
        <v>790</v>
      </c>
      <c r="AT487" s="145" t="s">
        <v>190</v>
      </c>
      <c r="AU487" s="145" t="s">
        <v>87</v>
      </c>
      <c r="AY487" s="13" t="s">
        <v>188</v>
      </c>
      <c r="BE487" s="146">
        <f>IF(N487="základní",J487,0)</f>
        <v>0</v>
      </c>
      <c r="BF487" s="146">
        <f>IF(N487="snížená",J487,0)</f>
        <v>0</v>
      </c>
      <c r="BG487" s="146">
        <f>IF(N487="zákl. přenesená",J487,0)</f>
        <v>0</v>
      </c>
      <c r="BH487" s="146">
        <f>IF(N487="sníž. přenesená",J487,0)</f>
        <v>0</v>
      </c>
      <c r="BI487" s="146">
        <f>IF(N487="nulová",J487,0)</f>
        <v>0</v>
      </c>
      <c r="BJ487" s="13" t="s">
        <v>85</v>
      </c>
      <c r="BK487" s="146">
        <f>ROUND(I487*H487,2)</f>
        <v>0</v>
      </c>
      <c r="BL487" s="13" t="s">
        <v>790</v>
      </c>
      <c r="BM487" s="145" t="s">
        <v>1791</v>
      </c>
    </row>
    <row r="488" spans="2:65" s="1" customFormat="1" ht="37.700000000000003" customHeight="1">
      <c r="B488" s="28"/>
      <c r="C488" s="133" t="s">
        <v>1792</v>
      </c>
      <c r="D488" s="133" t="s">
        <v>190</v>
      </c>
      <c r="E488" s="134" t="s">
        <v>1793</v>
      </c>
      <c r="F488" s="135" t="s">
        <v>1794</v>
      </c>
      <c r="G488" s="136" t="s">
        <v>377</v>
      </c>
      <c r="H488" s="137">
        <v>1123</v>
      </c>
      <c r="I488" s="138"/>
      <c r="J488" s="139">
        <f>ROUND(I488*H488,2)</f>
        <v>0</v>
      </c>
      <c r="K488" s="140"/>
      <c r="L488" s="28"/>
      <c r="M488" s="141" t="s">
        <v>1</v>
      </c>
      <c r="N488" s="142" t="s">
        <v>42</v>
      </c>
      <c r="P488" s="143">
        <f>O488*H488</f>
        <v>0</v>
      </c>
      <c r="Q488" s="143">
        <v>0</v>
      </c>
      <c r="R488" s="143">
        <f>Q488*H488</f>
        <v>0</v>
      </c>
      <c r="S488" s="143">
        <v>0</v>
      </c>
      <c r="T488" s="144">
        <f>S488*H488</f>
        <v>0</v>
      </c>
      <c r="AR488" s="145" t="s">
        <v>790</v>
      </c>
      <c r="AT488" s="145" t="s">
        <v>190</v>
      </c>
      <c r="AU488" s="145" t="s">
        <v>87</v>
      </c>
      <c r="AY488" s="13" t="s">
        <v>188</v>
      </c>
      <c r="BE488" s="146">
        <f>IF(N488="základní",J488,0)</f>
        <v>0</v>
      </c>
      <c r="BF488" s="146">
        <f>IF(N488="snížená",J488,0)</f>
        <v>0</v>
      </c>
      <c r="BG488" s="146">
        <f>IF(N488="zákl. přenesená",J488,0)</f>
        <v>0</v>
      </c>
      <c r="BH488" s="146">
        <f>IF(N488="sníž. přenesená",J488,0)</f>
        <v>0</v>
      </c>
      <c r="BI488" s="146">
        <f>IF(N488="nulová",J488,0)</f>
        <v>0</v>
      </c>
      <c r="BJ488" s="13" t="s">
        <v>85</v>
      </c>
      <c r="BK488" s="146">
        <f>ROUND(I488*H488,2)</f>
        <v>0</v>
      </c>
      <c r="BL488" s="13" t="s">
        <v>790</v>
      </c>
      <c r="BM488" s="145" t="s">
        <v>1795</v>
      </c>
    </row>
    <row r="489" spans="2:65" s="1" customFormat="1" ht="37.700000000000003" customHeight="1">
      <c r="B489" s="28"/>
      <c r="C489" s="133" t="s">
        <v>1796</v>
      </c>
      <c r="D489" s="133" t="s">
        <v>190</v>
      </c>
      <c r="E489" s="134" t="s">
        <v>1797</v>
      </c>
      <c r="F489" s="135" t="s">
        <v>1798</v>
      </c>
      <c r="G489" s="136" t="s">
        <v>377</v>
      </c>
      <c r="H489" s="137">
        <v>21105</v>
      </c>
      <c r="I489" s="138"/>
      <c r="J489" s="139">
        <f>ROUND(I489*H489,2)</f>
        <v>0</v>
      </c>
      <c r="K489" s="140"/>
      <c r="L489" s="28"/>
      <c r="M489" s="141" t="s">
        <v>1</v>
      </c>
      <c r="N489" s="142" t="s">
        <v>42</v>
      </c>
      <c r="P489" s="143">
        <f>O489*H489</f>
        <v>0</v>
      </c>
      <c r="Q489" s="143">
        <v>0</v>
      </c>
      <c r="R489" s="143">
        <f>Q489*H489</f>
        <v>0</v>
      </c>
      <c r="S489" s="143">
        <v>0</v>
      </c>
      <c r="T489" s="144">
        <f>S489*H489</f>
        <v>0</v>
      </c>
      <c r="AR489" s="145" t="s">
        <v>790</v>
      </c>
      <c r="AT489" s="145" t="s">
        <v>190</v>
      </c>
      <c r="AU489" s="145" t="s">
        <v>87</v>
      </c>
      <c r="AY489" s="13" t="s">
        <v>188</v>
      </c>
      <c r="BE489" s="146">
        <f>IF(N489="základní",J489,0)</f>
        <v>0</v>
      </c>
      <c r="BF489" s="146">
        <f>IF(N489="snížená",J489,0)</f>
        <v>0</v>
      </c>
      <c r="BG489" s="146">
        <f>IF(N489="zákl. přenesená",J489,0)</f>
        <v>0</v>
      </c>
      <c r="BH489" s="146">
        <f>IF(N489="sníž. přenesená",J489,0)</f>
        <v>0</v>
      </c>
      <c r="BI489" s="146">
        <f>IF(N489="nulová",J489,0)</f>
        <v>0</v>
      </c>
      <c r="BJ489" s="13" t="s">
        <v>85</v>
      </c>
      <c r="BK489" s="146">
        <f>ROUND(I489*H489,2)</f>
        <v>0</v>
      </c>
      <c r="BL489" s="13" t="s">
        <v>790</v>
      </c>
      <c r="BM489" s="145" t="s">
        <v>1799</v>
      </c>
    </row>
    <row r="490" spans="2:65" s="1" customFormat="1" ht="24.2" customHeight="1">
      <c r="B490" s="28"/>
      <c r="C490" s="133" t="s">
        <v>1800</v>
      </c>
      <c r="D490" s="133" t="s">
        <v>190</v>
      </c>
      <c r="E490" s="134" t="s">
        <v>1801</v>
      </c>
      <c r="F490" s="135" t="s">
        <v>1802</v>
      </c>
      <c r="G490" s="136" t="s">
        <v>377</v>
      </c>
      <c r="H490" s="137">
        <v>1233</v>
      </c>
      <c r="I490" s="138"/>
      <c r="J490" s="139">
        <f>ROUND(I490*H490,2)</f>
        <v>0</v>
      </c>
      <c r="K490" s="140"/>
      <c r="L490" s="28"/>
      <c r="M490" s="141" t="s">
        <v>1</v>
      </c>
      <c r="N490" s="142" t="s">
        <v>42</v>
      </c>
      <c r="P490" s="143">
        <f>O490*H490</f>
        <v>0</v>
      </c>
      <c r="Q490" s="143">
        <v>0</v>
      </c>
      <c r="R490" s="143">
        <f>Q490*H490</f>
        <v>0</v>
      </c>
      <c r="S490" s="143">
        <v>0</v>
      </c>
      <c r="T490" s="144">
        <f>S490*H490</f>
        <v>0</v>
      </c>
      <c r="AR490" s="145" t="s">
        <v>790</v>
      </c>
      <c r="AT490" s="145" t="s">
        <v>190</v>
      </c>
      <c r="AU490" s="145" t="s">
        <v>87</v>
      </c>
      <c r="AY490" s="13" t="s">
        <v>188</v>
      </c>
      <c r="BE490" s="146">
        <f>IF(N490="základní",J490,0)</f>
        <v>0</v>
      </c>
      <c r="BF490" s="146">
        <f>IF(N490="snížená",J490,0)</f>
        <v>0</v>
      </c>
      <c r="BG490" s="146">
        <f>IF(N490="zákl. přenesená",J490,0)</f>
        <v>0</v>
      </c>
      <c r="BH490" s="146">
        <f>IF(N490="sníž. přenesená",J490,0)</f>
        <v>0</v>
      </c>
      <c r="BI490" s="146">
        <f>IF(N490="nulová",J490,0)</f>
        <v>0</v>
      </c>
      <c r="BJ490" s="13" t="s">
        <v>85</v>
      </c>
      <c r="BK490" s="146">
        <f>ROUND(I490*H490,2)</f>
        <v>0</v>
      </c>
      <c r="BL490" s="13" t="s">
        <v>790</v>
      </c>
      <c r="BM490" s="145" t="s">
        <v>1803</v>
      </c>
    </row>
    <row r="491" spans="2:65" s="1" customFormat="1" ht="24.2" customHeight="1">
      <c r="B491" s="28"/>
      <c r="C491" s="133" t="s">
        <v>1804</v>
      </c>
      <c r="D491" s="133" t="s">
        <v>190</v>
      </c>
      <c r="E491" s="134" t="s">
        <v>1805</v>
      </c>
      <c r="F491" s="135" t="s">
        <v>1806</v>
      </c>
      <c r="G491" s="136" t="s">
        <v>377</v>
      </c>
      <c r="H491" s="137">
        <v>68</v>
      </c>
      <c r="I491" s="138"/>
      <c r="J491" s="139">
        <f>ROUND(I491*H491,2)</f>
        <v>0</v>
      </c>
      <c r="K491" s="140"/>
      <c r="L491" s="28"/>
      <c r="M491" s="141" t="s">
        <v>1</v>
      </c>
      <c r="N491" s="142" t="s">
        <v>42</v>
      </c>
      <c r="P491" s="143">
        <f>O491*H491</f>
        <v>0</v>
      </c>
      <c r="Q491" s="143">
        <v>0</v>
      </c>
      <c r="R491" s="143">
        <f>Q491*H491</f>
        <v>0</v>
      </c>
      <c r="S491" s="143">
        <v>0</v>
      </c>
      <c r="T491" s="144">
        <f>S491*H491</f>
        <v>0</v>
      </c>
      <c r="AR491" s="145" t="s">
        <v>790</v>
      </c>
      <c r="AT491" s="145" t="s">
        <v>190</v>
      </c>
      <c r="AU491" s="145" t="s">
        <v>87</v>
      </c>
      <c r="AY491" s="13" t="s">
        <v>188</v>
      </c>
      <c r="BE491" s="146">
        <f>IF(N491="základní",J491,0)</f>
        <v>0</v>
      </c>
      <c r="BF491" s="146">
        <f>IF(N491="snížená",J491,0)</f>
        <v>0</v>
      </c>
      <c r="BG491" s="146">
        <f>IF(N491="zákl. přenesená",J491,0)</f>
        <v>0</v>
      </c>
      <c r="BH491" s="146">
        <f>IF(N491="sníž. přenesená",J491,0)</f>
        <v>0</v>
      </c>
      <c r="BI491" s="146">
        <f>IF(N491="nulová",J491,0)</f>
        <v>0</v>
      </c>
      <c r="BJ491" s="13" t="s">
        <v>85</v>
      </c>
      <c r="BK491" s="146">
        <f>ROUND(I491*H491,2)</f>
        <v>0</v>
      </c>
      <c r="BL491" s="13" t="s">
        <v>790</v>
      </c>
      <c r="BM491" s="145" t="s">
        <v>1807</v>
      </c>
    </row>
    <row r="492" spans="2:65" s="11" customFormat="1" ht="25.9" customHeight="1">
      <c r="B492" s="121"/>
      <c r="D492" s="122" t="s">
        <v>76</v>
      </c>
      <c r="E492" s="123" t="s">
        <v>379</v>
      </c>
      <c r="F492" s="123" t="s">
        <v>380</v>
      </c>
      <c r="I492" s="124"/>
      <c r="J492" s="125">
        <f>BK492</f>
        <v>0</v>
      </c>
      <c r="L492" s="121"/>
      <c r="M492" s="126"/>
      <c r="P492" s="127">
        <f>P493+P495+P497+P499</f>
        <v>0</v>
      </c>
      <c r="R492" s="127">
        <f>R493+R495+R497+R499</f>
        <v>0</v>
      </c>
      <c r="T492" s="128">
        <f>T493+T495+T497+T499</f>
        <v>0</v>
      </c>
      <c r="AR492" s="122" t="s">
        <v>207</v>
      </c>
      <c r="AT492" s="129" t="s">
        <v>76</v>
      </c>
      <c r="AU492" s="129" t="s">
        <v>77</v>
      </c>
      <c r="AY492" s="122" t="s">
        <v>188</v>
      </c>
      <c r="BK492" s="130">
        <f>BK493+BK495+BK497+BK499</f>
        <v>0</v>
      </c>
    </row>
    <row r="493" spans="2:65" s="11" customFormat="1" ht="22.7" customHeight="1">
      <c r="B493" s="121"/>
      <c r="D493" s="122" t="s">
        <v>76</v>
      </c>
      <c r="E493" s="131" t="s">
        <v>381</v>
      </c>
      <c r="F493" s="131" t="s">
        <v>382</v>
      </c>
      <c r="I493" s="124"/>
      <c r="J493" s="132">
        <f>BK493</f>
        <v>0</v>
      </c>
      <c r="L493" s="121"/>
      <c r="M493" s="126"/>
      <c r="P493" s="127">
        <f>P494</f>
        <v>0</v>
      </c>
      <c r="R493" s="127">
        <f>R494</f>
        <v>0</v>
      </c>
      <c r="T493" s="128">
        <f>T494</f>
        <v>0</v>
      </c>
      <c r="AR493" s="122" t="s">
        <v>207</v>
      </c>
      <c r="AT493" s="129" t="s">
        <v>76</v>
      </c>
      <c r="AU493" s="129" t="s">
        <v>85</v>
      </c>
      <c r="AY493" s="122" t="s">
        <v>188</v>
      </c>
      <c r="BK493" s="130">
        <f>BK494</f>
        <v>0</v>
      </c>
    </row>
    <row r="494" spans="2:65" s="1" customFormat="1" ht="21.75" customHeight="1">
      <c r="B494" s="28"/>
      <c r="C494" s="133" t="s">
        <v>1808</v>
      </c>
      <c r="D494" s="133" t="s">
        <v>190</v>
      </c>
      <c r="E494" s="134" t="s">
        <v>552</v>
      </c>
      <c r="F494" s="135" t="s">
        <v>385</v>
      </c>
      <c r="G494" s="136" t="s">
        <v>386</v>
      </c>
      <c r="H494" s="137">
        <v>48</v>
      </c>
      <c r="I494" s="138"/>
      <c r="J494" s="139">
        <f>ROUND(I494*H494,2)</f>
        <v>0</v>
      </c>
      <c r="K494" s="140"/>
      <c r="L494" s="28"/>
      <c r="M494" s="141" t="s">
        <v>1</v>
      </c>
      <c r="N494" s="142" t="s">
        <v>42</v>
      </c>
      <c r="P494" s="143">
        <f>O494*H494</f>
        <v>0</v>
      </c>
      <c r="Q494" s="143">
        <v>0</v>
      </c>
      <c r="R494" s="143">
        <f>Q494*H494</f>
        <v>0</v>
      </c>
      <c r="S494" s="143">
        <v>0</v>
      </c>
      <c r="T494" s="144">
        <f>S494*H494</f>
        <v>0</v>
      </c>
      <c r="AR494" s="145" t="s">
        <v>387</v>
      </c>
      <c r="AT494" s="145" t="s">
        <v>190</v>
      </c>
      <c r="AU494" s="145" t="s">
        <v>87</v>
      </c>
      <c r="AY494" s="13" t="s">
        <v>188</v>
      </c>
      <c r="BE494" s="146">
        <f>IF(N494="základní",J494,0)</f>
        <v>0</v>
      </c>
      <c r="BF494" s="146">
        <f>IF(N494="snížená",J494,0)</f>
        <v>0</v>
      </c>
      <c r="BG494" s="146">
        <f>IF(N494="zákl. přenesená",J494,0)</f>
        <v>0</v>
      </c>
      <c r="BH494" s="146">
        <f>IF(N494="sníž. přenesená",J494,0)</f>
        <v>0</v>
      </c>
      <c r="BI494" s="146">
        <f>IF(N494="nulová",J494,0)</f>
        <v>0</v>
      </c>
      <c r="BJ494" s="13" t="s">
        <v>85</v>
      </c>
      <c r="BK494" s="146">
        <f>ROUND(I494*H494,2)</f>
        <v>0</v>
      </c>
      <c r="BL494" s="13" t="s">
        <v>387</v>
      </c>
      <c r="BM494" s="145" t="s">
        <v>1809</v>
      </c>
    </row>
    <row r="495" spans="2:65" s="11" customFormat="1" ht="22.7" customHeight="1">
      <c r="B495" s="121"/>
      <c r="D495" s="122" t="s">
        <v>76</v>
      </c>
      <c r="E495" s="131" t="s">
        <v>389</v>
      </c>
      <c r="F495" s="131" t="s">
        <v>390</v>
      </c>
      <c r="I495" s="124"/>
      <c r="J495" s="132">
        <f>BK495</f>
        <v>0</v>
      </c>
      <c r="L495" s="121"/>
      <c r="M495" s="126"/>
      <c r="P495" s="127">
        <f>P496</f>
        <v>0</v>
      </c>
      <c r="R495" s="127">
        <f>R496</f>
        <v>0</v>
      </c>
      <c r="T495" s="128">
        <f>T496</f>
        <v>0</v>
      </c>
      <c r="AR495" s="122" t="s">
        <v>207</v>
      </c>
      <c r="AT495" s="129" t="s">
        <v>76</v>
      </c>
      <c r="AU495" s="129" t="s">
        <v>85</v>
      </c>
      <c r="AY495" s="122" t="s">
        <v>188</v>
      </c>
      <c r="BK495" s="130">
        <f>BK496</f>
        <v>0</v>
      </c>
    </row>
    <row r="496" spans="2:65" s="1" customFormat="1" ht="16.5" customHeight="1">
      <c r="B496" s="28"/>
      <c r="C496" s="133" t="s">
        <v>1810</v>
      </c>
      <c r="D496" s="133" t="s">
        <v>190</v>
      </c>
      <c r="E496" s="134" t="s">
        <v>392</v>
      </c>
      <c r="F496" s="135" t="s">
        <v>390</v>
      </c>
      <c r="G496" s="136" t="s">
        <v>393</v>
      </c>
      <c r="H496" s="147"/>
      <c r="I496" s="138"/>
      <c r="J496" s="139">
        <f>ROUND(I496*H496,2)</f>
        <v>0</v>
      </c>
      <c r="K496" s="140"/>
      <c r="L496" s="28"/>
      <c r="M496" s="141" t="s">
        <v>1</v>
      </c>
      <c r="N496" s="142" t="s">
        <v>42</v>
      </c>
      <c r="P496" s="143">
        <f>O496*H496</f>
        <v>0</v>
      </c>
      <c r="Q496" s="143">
        <v>0</v>
      </c>
      <c r="R496" s="143">
        <f>Q496*H496</f>
        <v>0</v>
      </c>
      <c r="S496" s="143">
        <v>0</v>
      </c>
      <c r="T496" s="144">
        <f>S496*H496</f>
        <v>0</v>
      </c>
      <c r="AR496" s="145" t="s">
        <v>387</v>
      </c>
      <c r="AT496" s="145" t="s">
        <v>190</v>
      </c>
      <c r="AU496" s="145" t="s">
        <v>87</v>
      </c>
      <c r="AY496" s="13" t="s">
        <v>188</v>
      </c>
      <c r="BE496" s="146">
        <f>IF(N496="základní",J496,0)</f>
        <v>0</v>
      </c>
      <c r="BF496" s="146">
        <f>IF(N496="snížená",J496,0)</f>
        <v>0</v>
      </c>
      <c r="BG496" s="146">
        <f>IF(N496="zákl. přenesená",J496,0)</f>
        <v>0</v>
      </c>
      <c r="BH496" s="146">
        <f>IF(N496="sníž. přenesená",J496,0)</f>
        <v>0</v>
      </c>
      <c r="BI496" s="146">
        <f>IF(N496="nulová",J496,0)</f>
        <v>0</v>
      </c>
      <c r="BJ496" s="13" t="s">
        <v>85</v>
      </c>
      <c r="BK496" s="146">
        <f>ROUND(I496*H496,2)</f>
        <v>0</v>
      </c>
      <c r="BL496" s="13" t="s">
        <v>387</v>
      </c>
      <c r="BM496" s="145" t="s">
        <v>1811</v>
      </c>
    </row>
    <row r="497" spans="2:65" s="11" customFormat="1" ht="22.7" customHeight="1">
      <c r="B497" s="121"/>
      <c r="D497" s="122" t="s">
        <v>76</v>
      </c>
      <c r="E497" s="131" t="s">
        <v>395</v>
      </c>
      <c r="F497" s="131" t="s">
        <v>396</v>
      </c>
      <c r="I497" s="124"/>
      <c r="J497" s="132">
        <f>BK497</f>
        <v>0</v>
      </c>
      <c r="L497" s="121"/>
      <c r="M497" s="126"/>
      <c r="P497" s="127">
        <f>P498</f>
        <v>0</v>
      </c>
      <c r="R497" s="127">
        <f>R498</f>
        <v>0</v>
      </c>
      <c r="T497" s="128">
        <f>T498</f>
        <v>0</v>
      </c>
      <c r="AR497" s="122" t="s">
        <v>207</v>
      </c>
      <c r="AT497" s="129" t="s">
        <v>76</v>
      </c>
      <c r="AU497" s="129" t="s">
        <v>85</v>
      </c>
      <c r="AY497" s="122" t="s">
        <v>188</v>
      </c>
      <c r="BK497" s="130">
        <f>BK498</f>
        <v>0</v>
      </c>
    </row>
    <row r="498" spans="2:65" s="1" customFormat="1" ht="16.5" customHeight="1">
      <c r="B498" s="28"/>
      <c r="C498" s="133" t="s">
        <v>1812</v>
      </c>
      <c r="D498" s="133" t="s">
        <v>190</v>
      </c>
      <c r="E498" s="134" t="s">
        <v>398</v>
      </c>
      <c r="F498" s="135" t="s">
        <v>396</v>
      </c>
      <c r="G498" s="136" t="s">
        <v>393</v>
      </c>
      <c r="H498" s="147"/>
      <c r="I498" s="138"/>
      <c r="J498" s="139">
        <f>ROUND(I498*H498,2)</f>
        <v>0</v>
      </c>
      <c r="K498" s="140"/>
      <c r="L498" s="28"/>
      <c r="M498" s="141" t="s">
        <v>1</v>
      </c>
      <c r="N498" s="142" t="s">
        <v>42</v>
      </c>
      <c r="P498" s="143">
        <f>O498*H498</f>
        <v>0</v>
      </c>
      <c r="Q498" s="143">
        <v>0</v>
      </c>
      <c r="R498" s="143">
        <f>Q498*H498</f>
        <v>0</v>
      </c>
      <c r="S498" s="143">
        <v>0</v>
      </c>
      <c r="T498" s="144">
        <f>S498*H498</f>
        <v>0</v>
      </c>
      <c r="AR498" s="145" t="s">
        <v>387</v>
      </c>
      <c r="AT498" s="145" t="s">
        <v>190</v>
      </c>
      <c r="AU498" s="145" t="s">
        <v>87</v>
      </c>
      <c r="AY498" s="13" t="s">
        <v>188</v>
      </c>
      <c r="BE498" s="146">
        <f>IF(N498="základní",J498,0)</f>
        <v>0</v>
      </c>
      <c r="BF498" s="146">
        <f>IF(N498="snížená",J498,0)</f>
        <v>0</v>
      </c>
      <c r="BG498" s="146">
        <f>IF(N498="zákl. přenesená",J498,0)</f>
        <v>0</v>
      </c>
      <c r="BH498" s="146">
        <f>IF(N498="sníž. přenesená",J498,0)</f>
        <v>0</v>
      </c>
      <c r="BI498" s="146">
        <f>IF(N498="nulová",J498,0)</f>
        <v>0</v>
      </c>
      <c r="BJ498" s="13" t="s">
        <v>85</v>
      </c>
      <c r="BK498" s="146">
        <f>ROUND(I498*H498,2)</f>
        <v>0</v>
      </c>
      <c r="BL498" s="13" t="s">
        <v>387</v>
      </c>
      <c r="BM498" s="145" t="s">
        <v>1813</v>
      </c>
    </row>
    <row r="499" spans="2:65" s="11" customFormat="1" ht="22.7" customHeight="1">
      <c r="B499" s="121"/>
      <c r="D499" s="122" t="s">
        <v>76</v>
      </c>
      <c r="E499" s="131" t="s">
        <v>400</v>
      </c>
      <c r="F499" s="131" t="s">
        <v>401</v>
      </c>
      <c r="I499" s="124"/>
      <c r="J499" s="132">
        <f>BK499</f>
        <v>0</v>
      </c>
      <c r="L499" s="121"/>
      <c r="M499" s="126"/>
      <c r="P499" s="127">
        <f>P500</f>
        <v>0</v>
      </c>
      <c r="R499" s="127">
        <f>R500</f>
        <v>0</v>
      </c>
      <c r="T499" s="128">
        <f>T500</f>
        <v>0</v>
      </c>
      <c r="AR499" s="122" t="s">
        <v>207</v>
      </c>
      <c r="AT499" s="129" t="s">
        <v>76</v>
      </c>
      <c r="AU499" s="129" t="s">
        <v>85</v>
      </c>
      <c r="AY499" s="122" t="s">
        <v>188</v>
      </c>
      <c r="BK499" s="130">
        <f>BK500</f>
        <v>0</v>
      </c>
    </row>
    <row r="500" spans="2:65" s="1" customFormat="1" ht="16.5" customHeight="1">
      <c r="B500" s="28"/>
      <c r="C500" s="133" t="s">
        <v>1814</v>
      </c>
      <c r="D500" s="133" t="s">
        <v>190</v>
      </c>
      <c r="E500" s="134" t="s">
        <v>403</v>
      </c>
      <c r="F500" s="135" t="s">
        <v>404</v>
      </c>
      <c r="G500" s="136" t="s">
        <v>393</v>
      </c>
      <c r="H500" s="147"/>
      <c r="I500" s="138"/>
      <c r="J500" s="139">
        <f>ROUND(I500*H500,2)</f>
        <v>0</v>
      </c>
      <c r="K500" s="140"/>
      <c r="L500" s="28"/>
      <c r="M500" s="148" t="s">
        <v>1</v>
      </c>
      <c r="N500" s="149" t="s">
        <v>42</v>
      </c>
      <c r="O500" s="150"/>
      <c r="P500" s="151">
        <f>O500*H500</f>
        <v>0</v>
      </c>
      <c r="Q500" s="151">
        <v>0</v>
      </c>
      <c r="R500" s="151">
        <f>Q500*H500</f>
        <v>0</v>
      </c>
      <c r="S500" s="151">
        <v>0</v>
      </c>
      <c r="T500" s="152">
        <f>S500*H500</f>
        <v>0</v>
      </c>
      <c r="AR500" s="145" t="s">
        <v>387</v>
      </c>
      <c r="AT500" s="145" t="s">
        <v>190</v>
      </c>
      <c r="AU500" s="145" t="s">
        <v>87</v>
      </c>
      <c r="AY500" s="13" t="s">
        <v>188</v>
      </c>
      <c r="BE500" s="146">
        <f>IF(N500="základní",J500,0)</f>
        <v>0</v>
      </c>
      <c r="BF500" s="146">
        <f>IF(N500="snížená",J500,0)</f>
        <v>0</v>
      </c>
      <c r="BG500" s="146">
        <f>IF(N500="zákl. přenesená",J500,0)</f>
        <v>0</v>
      </c>
      <c r="BH500" s="146">
        <f>IF(N500="sníž. přenesená",J500,0)</f>
        <v>0</v>
      </c>
      <c r="BI500" s="146">
        <f>IF(N500="nulová",J500,0)</f>
        <v>0</v>
      </c>
      <c r="BJ500" s="13" t="s">
        <v>85</v>
      </c>
      <c r="BK500" s="146">
        <f>ROUND(I500*H500,2)</f>
        <v>0</v>
      </c>
      <c r="BL500" s="13" t="s">
        <v>387</v>
      </c>
      <c r="BM500" s="145" t="s">
        <v>1815</v>
      </c>
    </row>
    <row r="501" spans="2:65" s="1" customFormat="1" ht="6.95" customHeight="1">
      <c r="B501" s="40"/>
      <c r="C501" s="41"/>
      <c r="D501" s="41"/>
      <c r="E501" s="41"/>
      <c r="F501" s="41"/>
      <c r="G501" s="41"/>
      <c r="H501" s="41"/>
      <c r="I501" s="41"/>
      <c r="J501" s="41"/>
      <c r="K501" s="41"/>
      <c r="L501" s="28"/>
    </row>
  </sheetData>
  <sheetProtection algorithmName="SHA-512" hashValue="xenFU0IYlhxcc/tURizdoJCoZ2BhnVir0GwYvaz5tFCSxR9w42cpmPmedgIZKFpKc89EEquEwHhNBYlY41BWTQ==" saltValue="hu/0ZR5mAuUGNcYoto4b5WQP4eDM0td5hQsnHy7vE3zugsR6TpJ4T3BflqiUaGQxtAVudsNb0ReBG0z3xXbOtg==" spinCount="100000" sheet="1" objects="1" scenarios="1" formatColumns="0" formatRows="0" autoFilter="0"/>
  <autoFilter ref="C150:K500"/>
  <mergeCells count="12">
    <mergeCell ref="E143:H143"/>
    <mergeCell ref="L2:V2"/>
    <mergeCell ref="E85:H85"/>
    <mergeCell ref="E87:H87"/>
    <mergeCell ref="E89:H89"/>
    <mergeCell ref="E139:H139"/>
    <mergeCell ref="E141:H141"/>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289"/>
  <sheetViews>
    <sheetView showGridLines="0" topLeftCell="A125" workbookViewId="0">
      <selection activeCell="G142" sqref="G142"/>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105</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ht="12" customHeight="1">
      <c r="B8" s="16"/>
      <c r="D8" s="23" t="s">
        <v>153</v>
      </c>
      <c r="L8" s="16"/>
    </row>
    <row r="9" spans="2:46" s="1" customFormat="1" ht="16.5" customHeight="1">
      <c r="B9" s="28"/>
      <c r="E9" s="655" t="s">
        <v>567</v>
      </c>
      <c r="F9" s="654"/>
      <c r="G9" s="654"/>
      <c r="H9" s="654"/>
      <c r="L9" s="28"/>
    </row>
    <row r="10" spans="2:46" s="1" customFormat="1" ht="12" customHeight="1">
      <c r="B10" s="28"/>
      <c r="D10" s="23" t="s">
        <v>407</v>
      </c>
      <c r="L10" s="28"/>
    </row>
    <row r="11" spans="2:46" s="1" customFormat="1" ht="16.5" customHeight="1">
      <c r="B11" s="28"/>
      <c r="E11" s="614" t="s">
        <v>1816</v>
      </c>
      <c r="F11" s="654"/>
      <c r="G11" s="654"/>
      <c r="H11" s="654"/>
      <c r="L11" s="28"/>
    </row>
    <row r="12" spans="2:46" s="1" customFormat="1">
      <c r="B12" s="28"/>
      <c r="L12" s="28"/>
    </row>
    <row r="13" spans="2:46" s="1" customFormat="1" ht="12" customHeight="1">
      <c r="B13" s="28"/>
      <c r="D13" s="23" t="s">
        <v>18</v>
      </c>
      <c r="F13" s="21" t="s">
        <v>1</v>
      </c>
      <c r="I13" s="23" t="s">
        <v>19</v>
      </c>
      <c r="J13" s="21" t="s">
        <v>1</v>
      </c>
      <c r="L13" s="28"/>
    </row>
    <row r="14" spans="2:46" s="1" customFormat="1" ht="12" customHeight="1">
      <c r="B14" s="28"/>
      <c r="D14" s="23" t="s">
        <v>20</v>
      </c>
      <c r="F14" s="21" t="s">
        <v>21</v>
      </c>
      <c r="I14" s="23" t="s">
        <v>22</v>
      </c>
      <c r="J14" s="48" t="str">
        <f>'Rekapitulace stavby'!AN8</f>
        <v>19. 12. 2025</v>
      </c>
      <c r="L14" s="28"/>
    </row>
    <row r="15" spans="2:46" s="1" customFormat="1" ht="10.7" customHeight="1">
      <c r="B15" s="28"/>
      <c r="L15" s="28"/>
    </row>
    <row r="16" spans="2:46" s="1" customFormat="1" ht="12" customHeight="1">
      <c r="B16" s="28"/>
      <c r="D16" s="23" t="s">
        <v>24</v>
      </c>
      <c r="I16" s="23" t="s">
        <v>25</v>
      </c>
      <c r="J16" s="21" t="s">
        <v>1</v>
      </c>
      <c r="L16" s="28"/>
    </row>
    <row r="17" spans="2:12" s="1" customFormat="1" ht="18" customHeight="1">
      <c r="B17" s="28"/>
      <c r="E17" s="21" t="s">
        <v>26</v>
      </c>
      <c r="I17" s="23" t="s">
        <v>27</v>
      </c>
      <c r="J17" s="21" t="s">
        <v>1</v>
      </c>
      <c r="L17" s="28"/>
    </row>
    <row r="18" spans="2:12" s="1" customFormat="1" ht="6.95" customHeight="1">
      <c r="B18" s="28"/>
      <c r="L18" s="28"/>
    </row>
    <row r="19" spans="2:12" s="1" customFormat="1" ht="12" customHeight="1">
      <c r="B19" s="28"/>
      <c r="D19" s="23" t="s">
        <v>28</v>
      </c>
      <c r="I19" s="23" t="s">
        <v>25</v>
      </c>
      <c r="J19" s="24" t="str">
        <f>'Rekapitulace stavby'!AN13</f>
        <v>Vyplň údaj</v>
      </c>
      <c r="L19" s="28"/>
    </row>
    <row r="20" spans="2:12" s="1" customFormat="1" ht="18" customHeight="1">
      <c r="B20" s="28"/>
      <c r="E20" s="657" t="str">
        <f>'Rekapitulace stavby'!E14</f>
        <v>Vyplň údaj</v>
      </c>
      <c r="F20" s="646"/>
      <c r="G20" s="646"/>
      <c r="H20" s="646"/>
      <c r="I20" s="23" t="s">
        <v>27</v>
      </c>
      <c r="J20" s="24" t="str">
        <f>'Rekapitulace stavby'!AN14</f>
        <v>Vyplň údaj</v>
      </c>
      <c r="L20" s="28"/>
    </row>
    <row r="21" spans="2:12" s="1" customFormat="1" ht="6.95" customHeight="1">
      <c r="B21" s="28"/>
      <c r="L21" s="28"/>
    </row>
    <row r="22" spans="2:12" s="1" customFormat="1" ht="12" customHeight="1">
      <c r="B22" s="28"/>
      <c r="D22" s="23" t="s">
        <v>30</v>
      </c>
      <c r="I22" s="23" t="s">
        <v>25</v>
      </c>
      <c r="J22" s="21" t="s">
        <v>1</v>
      </c>
      <c r="L22" s="28"/>
    </row>
    <row r="23" spans="2:12" s="1" customFormat="1" ht="18" customHeight="1">
      <c r="B23" s="28"/>
      <c r="E23" s="21" t="s">
        <v>31</v>
      </c>
      <c r="I23" s="23" t="s">
        <v>27</v>
      </c>
      <c r="J23" s="21" t="s">
        <v>1</v>
      </c>
      <c r="L23" s="28"/>
    </row>
    <row r="24" spans="2:12" s="1" customFormat="1" ht="6.95" customHeight="1">
      <c r="B24" s="28"/>
      <c r="L24" s="28"/>
    </row>
    <row r="25" spans="2:12" s="1" customFormat="1" ht="12" customHeight="1">
      <c r="B25" s="28"/>
      <c r="D25" s="23" t="s">
        <v>33</v>
      </c>
      <c r="I25" s="23" t="s">
        <v>25</v>
      </c>
      <c r="J25" s="21" t="s">
        <v>1</v>
      </c>
      <c r="L25" s="28"/>
    </row>
    <row r="26" spans="2:12" s="1" customFormat="1" ht="18" customHeight="1">
      <c r="B26" s="28"/>
      <c r="E26" s="21" t="s">
        <v>34</v>
      </c>
      <c r="I26" s="23" t="s">
        <v>27</v>
      </c>
      <c r="J26" s="21" t="s">
        <v>1</v>
      </c>
      <c r="L26" s="28"/>
    </row>
    <row r="27" spans="2:12" s="1" customFormat="1" ht="6.95" customHeight="1">
      <c r="B27" s="28"/>
      <c r="L27" s="28"/>
    </row>
    <row r="28" spans="2:12" s="1" customFormat="1" ht="12" customHeight="1">
      <c r="B28" s="28"/>
      <c r="D28" s="23" t="s">
        <v>35</v>
      </c>
      <c r="L28" s="28"/>
    </row>
    <row r="29" spans="2:12" s="7" customFormat="1" ht="16.5" customHeight="1">
      <c r="B29" s="90"/>
      <c r="E29" s="650" t="s">
        <v>1</v>
      </c>
      <c r="F29" s="650"/>
      <c r="G29" s="650"/>
      <c r="H29" s="650"/>
      <c r="L29" s="90"/>
    </row>
    <row r="30" spans="2:12" s="1" customFormat="1" ht="6.95" customHeight="1">
      <c r="B30" s="28"/>
      <c r="L30" s="28"/>
    </row>
    <row r="31" spans="2:12" s="1" customFormat="1" ht="6.95" customHeight="1">
      <c r="B31" s="28"/>
      <c r="D31" s="49"/>
      <c r="E31" s="49"/>
      <c r="F31" s="49"/>
      <c r="G31" s="49"/>
      <c r="H31" s="49"/>
      <c r="I31" s="49"/>
      <c r="J31" s="49"/>
      <c r="K31" s="49"/>
      <c r="L31" s="28"/>
    </row>
    <row r="32" spans="2:12" s="1" customFormat="1" ht="25.35" customHeight="1">
      <c r="B32" s="28"/>
      <c r="D32" s="91" t="s">
        <v>37</v>
      </c>
      <c r="J32" s="62">
        <f>ROUND(J137, 2)</f>
        <v>0</v>
      </c>
      <c r="L32" s="28"/>
    </row>
    <row r="33" spans="2:12" s="1" customFormat="1" ht="6.95" customHeight="1">
      <c r="B33" s="28"/>
      <c r="D33" s="49"/>
      <c r="E33" s="49"/>
      <c r="F33" s="49"/>
      <c r="G33" s="49"/>
      <c r="H33" s="49"/>
      <c r="I33" s="49"/>
      <c r="J33" s="49"/>
      <c r="K33" s="49"/>
      <c r="L33" s="28"/>
    </row>
    <row r="34" spans="2:12" s="1" customFormat="1" ht="14.45" customHeight="1">
      <c r="B34" s="28"/>
      <c r="F34" s="31" t="s">
        <v>39</v>
      </c>
      <c r="I34" s="31" t="s">
        <v>38</v>
      </c>
      <c r="J34" s="31" t="s">
        <v>40</v>
      </c>
      <c r="L34" s="28"/>
    </row>
    <row r="35" spans="2:12" s="1" customFormat="1" ht="14.45" customHeight="1">
      <c r="B35" s="28"/>
      <c r="D35" s="51" t="s">
        <v>41</v>
      </c>
      <c r="E35" s="23" t="s">
        <v>42</v>
      </c>
      <c r="F35" s="82">
        <f>ROUND((SUM(BE137:BE288)),  2)</f>
        <v>0</v>
      </c>
      <c r="I35" s="92">
        <v>0.21</v>
      </c>
      <c r="J35" s="82">
        <f>ROUND(((SUM(BE137:BE288))*I35),  2)</f>
        <v>0</v>
      </c>
      <c r="L35" s="28"/>
    </row>
    <row r="36" spans="2:12" s="1" customFormat="1" ht="14.45" customHeight="1">
      <c r="B36" s="28"/>
      <c r="E36" s="23" t="s">
        <v>43</v>
      </c>
      <c r="F36" s="82">
        <f>ROUND((SUM(BF137:BF288)),  2)</f>
        <v>0</v>
      </c>
      <c r="I36" s="92">
        <v>0.12</v>
      </c>
      <c r="J36" s="82">
        <f>ROUND(((SUM(BF137:BF288))*I36),  2)</f>
        <v>0</v>
      </c>
      <c r="L36" s="28"/>
    </row>
    <row r="37" spans="2:12" s="1" customFormat="1" ht="14.45" hidden="1" customHeight="1">
      <c r="B37" s="28"/>
      <c r="E37" s="23" t="s">
        <v>44</v>
      </c>
      <c r="F37" s="82">
        <f>ROUND((SUM(BG137:BG288)),  2)</f>
        <v>0</v>
      </c>
      <c r="I37" s="92">
        <v>0.21</v>
      </c>
      <c r="J37" s="82">
        <f>0</f>
        <v>0</v>
      </c>
      <c r="L37" s="28"/>
    </row>
    <row r="38" spans="2:12" s="1" customFormat="1" ht="14.45" hidden="1" customHeight="1">
      <c r="B38" s="28"/>
      <c r="E38" s="23" t="s">
        <v>45</v>
      </c>
      <c r="F38" s="82">
        <f>ROUND((SUM(BH137:BH288)),  2)</f>
        <v>0</v>
      </c>
      <c r="I38" s="92">
        <v>0.12</v>
      </c>
      <c r="J38" s="82">
        <f>0</f>
        <v>0</v>
      </c>
      <c r="L38" s="28"/>
    </row>
    <row r="39" spans="2:12" s="1" customFormat="1" ht="14.45" hidden="1" customHeight="1">
      <c r="B39" s="28"/>
      <c r="E39" s="23" t="s">
        <v>46</v>
      </c>
      <c r="F39" s="82">
        <f>ROUND((SUM(BI137:BI288)),  2)</f>
        <v>0</v>
      </c>
      <c r="I39" s="92">
        <v>0</v>
      </c>
      <c r="J39" s="82">
        <f>0</f>
        <v>0</v>
      </c>
      <c r="L39" s="28"/>
    </row>
    <row r="40" spans="2:12" s="1" customFormat="1" ht="6.95" customHeight="1">
      <c r="B40" s="28"/>
      <c r="L40" s="28"/>
    </row>
    <row r="41" spans="2:12" s="1" customFormat="1" ht="25.35" customHeight="1">
      <c r="B41" s="28"/>
      <c r="C41" s="93"/>
      <c r="D41" s="94" t="s">
        <v>47</v>
      </c>
      <c r="E41" s="53"/>
      <c r="F41" s="53"/>
      <c r="G41" s="95" t="s">
        <v>48</v>
      </c>
      <c r="H41" s="96" t="s">
        <v>49</v>
      </c>
      <c r="I41" s="53"/>
      <c r="J41" s="97">
        <f>SUM(J32:J39)</f>
        <v>0</v>
      </c>
      <c r="K41" s="98"/>
      <c r="L41" s="28"/>
    </row>
    <row r="42" spans="2:12" s="1" customFormat="1" ht="14.45" customHeight="1">
      <c r="B42" s="28"/>
      <c r="L42" s="28"/>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12" s="1" customFormat="1" ht="6.95" customHeight="1">
      <c r="B81" s="42"/>
      <c r="C81" s="43"/>
      <c r="D81" s="43"/>
      <c r="E81" s="43"/>
      <c r="F81" s="43"/>
      <c r="G81" s="43"/>
      <c r="H81" s="43"/>
      <c r="I81" s="43"/>
      <c r="J81" s="43"/>
      <c r="K81" s="43"/>
      <c r="L81" s="28"/>
    </row>
    <row r="82" spans="2:12" s="1" customFormat="1" ht="24.95" customHeight="1">
      <c r="B82" s="28"/>
      <c r="C82" s="17" t="s">
        <v>155</v>
      </c>
      <c r="L82" s="28"/>
    </row>
    <row r="83" spans="2:12" s="1" customFormat="1" ht="6.95" customHeight="1">
      <c r="B83" s="28"/>
      <c r="L83" s="28"/>
    </row>
    <row r="84" spans="2:12" s="1" customFormat="1" ht="12" customHeight="1">
      <c r="B84" s="28"/>
      <c r="C84" s="23" t="s">
        <v>16</v>
      </c>
      <c r="L84" s="28"/>
    </row>
    <row r="85" spans="2:12" s="1" customFormat="1" ht="16.5" customHeight="1">
      <c r="B85" s="28"/>
      <c r="E85" s="655" t="str">
        <f>E7</f>
        <v>Rekonstrukce a modernizace fotbalového hřiště SK Union Břevnov</v>
      </c>
      <c r="F85" s="656"/>
      <c r="G85" s="656"/>
      <c r="H85" s="656"/>
      <c r="L85" s="28"/>
    </row>
    <row r="86" spans="2:12" ht="12" customHeight="1">
      <c r="B86" s="16"/>
      <c r="C86" s="23" t="s">
        <v>153</v>
      </c>
      <c r="L86" s="16"/>
    </row>
    <row r="87" spans="2:12" s="1" customFormat="1" ht="16.5" customHeight="1">
      <c r="B87" s="28"/>
      <c r="E87" s="655" t="s">
        <v>567</v>
      </c>
      <c r="F87" s="654"/>
      <c r="G87" s="654"/>
      <c r="H87" s="654"/>
      <c r="L87" s="28"/>
    </row>
    <row r="88" spans="2:12" s="1" customFormat="1" ht="12" customHeight="1">
      <c r="B88" s="28"/>
      <c r="C88" s="23" t="s">
        <v>407</v>
      </c>
      <c r="L88" s="28"/>
    </row>
    <row r="89" spans="2:12" s="1" customFormat="1" ht="16.5" customHeight="1">
      <c r="B89" s="28"/>
      <c r="E89" s="614" t="str">
        <f>E11</f>
        <v>SO-03.4 - ZTI</v>
      </c>
      <c r="F89" s="654"/>
      <c r="G89" s="654"/>
      <c r="H89" s="654"/>
      <c r="L89" s="28"/>
    </row>
    <row r="90" spans="2:12" s="1" customFormat="1" ht="6.95" customHeight="1">
      <c r="B90" s="28"/>
      <c r="L90" s="28"/>
    </row>
    <row r="91" spans="2:12" s="1" customFormat="1" ht="12" customHeight="1">
      <c r="B91" s="28"/>
      <c r="C91" s="23" t="s">
        <v>20</v>
      </c>
      <c r="F91" s="21" t="str">
        <f>F14</f>
        <v>Praha 6</v>
      </c>
      <c r="I91" s="23" t="s">
        <v>22</v>
      </c>
      <c r="J91" s="48" t="str">
        <f>IF(J14="","",J14)</f>
        <v>19. 12. 2025</v>
      </c>
      <c r="L91" s="28"/>
    </row>
    <row r="92" spans="2:12" s="1" customFormat="1" ht="6.95" customHeight="1">
      <c r="B92" s="28"/>
      <c r="L92" s="28"/>
    </row>
    <row r="93" spans="2:12" s="1" customFormat="1" ht="25.7" customHeight="1">
      <c r="B93" s="28"/>
      <c r="C93" s="23" t="s">
        <v>24</v>
      </c>
      <c r="F93" s="21" t="str">
        <f>E17</f>
        <v>Městská část Praha 6</v>
      </c>
      <c r="I93" s="23" t="s">
        <v>30</v>
      </c>
      <c r="J93" s="26" t="str">
        <f>E23</f>
        <v>Sportovní projekty s.r.o.</v>
      </c>
      <c r="L93" s="28"/>
    </row>
    <row r="94" spans="2:12" s="1" customFormat="1" ht="15.2" customHeight="1">
      <c r="B94" s="28"/>
      <c r="C94" s="23" t="s">
        <v>28</v>
      </c>
      <c r="F94" s="21" t="str">
        <f>IF(E20="","",E20)</f>
        <v>Vyplň údaj</v>
      </c>
      <c r="I94" s="23" t="s">
        <v>33</v>
      </c>
      <c r="J94" s="26" t="str">
        <f>E26</f>
        <v>F.Pecka</v>
      </c>
      <c r="L94" s="28"/>
    </row>
    <row r="95" spans="2:12" s="1" customFormat="1" ht="10.35" customHeight="1">
      <c r="B95" s="28"/>
      <c r="L95" s="28"/>
    </row>
    <row r="96" spans="2:12" s="1" customFormat="1" ht="29.25" customHeight="1">
      <c r="B96" s="28"/>
      <c r="C96" s="101" t="s">
        <v>156</v>
      </c>
      <c r="D96" s="93"/>
      <c r="E96" s="93"/>
      <c r="F96" s="93"/>
      <c r="G96" s="93"/>
      <c r="H96" s="93"/>
      <c r="I96" s="93"/>
      <c r="J96" s="102" t="s">
        <v>157</v>
      </c>
      <c r="K96" s="93"/>
      <c r="L96" s="28"/>
    </row>
    <row r="97" spans="2:47" s="1" customFormat="1" ht="10.35" customHeight="1">
      <c r="B97" s="28"/>
      <c r="L97" s="28"/>
    </row>
    <row r="98" spans="2:47" s="1" customFormat="1" ht="22.7" customHeight="1">
      <c r="B98" s="28"/>
      <c r="C98" s="103" t="s">
        <v>158</v>
      </c>
      <c r="J98" s="62">
        <f>J137</f>
        <v>0</v>
      </c>
      <c r="L98" s="28"/>
      <c r="AU98" s="13" t="s">
        <v>159</v>
      </c>
    </row>
    <row r="99" spans="2:47" s="8" customFormat="1" ht="24.95" customHeight="1">
      <c r="B99" s="104"/>
      <c r="D99" s="105" t="s">
        <v>160</v>
      </c>
      <c r="E99" s="106"/>
      <c r="F99" s="106"/>
      <c r="G99" s="106"/>
      <c r="H99" s="106"/>
      <c r="I99" s="106"/>
      <c r="J99" s="107">
        <f>J138</f>
        <v>0</v>
      </c>
      <c r="L99" s="104"/>
    </row>
    <row r="100" spans="2:47" s="9" customFormat="1" ht="19.899999999999999" customHeight="1">
      <c r="B100" s="108"/>
      <c r="D100" s="109" t="s">
        <v>161</v>
      </c>
      <c r="E100" s="110"/>
      <c r="F100" s="110"/>
      <c r="G100" s="110"/>
      <c r="H100" s="110"/>
      <c r="I100" s="110"/>
      <c r="J100" s="111">
        <f>J139</f>
        <v>0</v>
      </c>
      <c r="L100" s="108"/>
    </row>
    <row r="101" spans="2:47" s="9" customFormat="1" ht="19.899999999999999" customHeight="1">
      <c r="B101" s="108"/>
      <c r="D101" s="109" t="s">
        <v>569</v>
      </c>
      <c r="E101" s="110"/>
      <c r="F101" s="110"/>
      <c r="G101" s="110"/>
      <c r="H101" s="110"/>
      <c r="I101" s="110"/>
      <c r="J101" s="111">
        <f>J154</f>
        <v>0</v>
      </c>
      <c r="L101" s="108"/>
    </row>
    <row r="102" spans="2:47" s="9" customFormat="1" ht="19.899999999999999" customHeight="1">
      <c r="B102" s="108"/>
      <c r="D102" s="109" t="s">
        <v>411</v>
      </c>
      <c r="E102" s="110"/>
      <c r="F102" s="110"/>
      <c r="G102" s="110"/>
      <c r="H102" s="110"/>
      <c r="I102" s="110"/>
      <c r="J102" s="111">
        <f>J156</f>
        <v>0</v>
      </c>
      <c r="L102" s="108"/>
    </row>
    <row r="103" spans="2:47" s="9" customFormat="1" ht="19.899999999999999" customHeight="1">
      <c r="B103" s="108"/>
      <c r="D103" s="109" t="s">
        <v>165</v>
      </c>
      <c r="E103" s="110"/>
      <c r="F103" s="110"/>
      <c r="G103" s="110"/>
      <c r="H103" s="110"/>
      <c r="I103" s="110"/>
      <c r="J103" s="111">
        <f>J159</f>
        <v>0</v>
      </c>
      <c r="L103" s="108"/>
    </row>
    <row r="104" spans="2:47" s="8" customFormat="1" ht="24.95" customHeight="1">
      <c r="B104" s="104"/>
      <c r="D104" s="105" t="s">
        <v>166</v>
      </c>
      <c r="E104" s="106"/>
      <c r="F104" s="106"/>
      <c r="G104" s="106"/>
      <c r="H104" s="106"/>
      <c r="I104" s="106"/>
      <c r="J104" s="107">
        <f>J161</f>
        <v>0</v>
      </c>
      <c r="L104" s="104"/>
    </row>
    <row r="105" spans="2:47" s="9" customFormat="1" ht="19.899999999999999" customHeight="1">
      <c r="B105" s="108"/>
      <c r="D105" s="109" t="s">
        <v>1817</v>
      </c>
      <c r="E105" s="110"/>
      <c r="F105" s="110"/>
      <c r="G105" s="110"/>
      <c r="H105" s="110"/>
      <c r="I105" s="110"/>
      <c r="J105" s="111">
        <f>J162</f>
        <v>0</v>
      </c>
      <c r="L105" s="108"/>
    </row>
    <row r="106" spans="2:47" s="9" customFormat="1" ht="19.899999999999999" customHeight="1">
      <c r="B106" s="108"/>
      <c r="D106" s="109" t="s">
        <v>1818</v>
      </c>
      <c r="E106" s="110"/>
      <c r="F106" s="110"/>
      <c r="G106" s="110"/>
      <c r="H106" s="110"/>
      <c r="I106" s="110"/>
      <c r="J106" s="111">
        <f>J191</f>
        <v>0</v>
      </c>
      <c r="L106" s="108"/>
    </row>
    <row r="107" spans="2:47" s="9" customFormat="1" ht="19.899999999999999" customHeight="1">
      <c r="B107" s="108"/>
      <c r="D107" s="109" t="s">
        <v>1819</v>
      </c>
      <c r="E107" s="110"/>
      <c r="F107" s="110"/>
      <c r="G107" s="110"/>
      <c r="H107" s="110"/>
      <c r="I107" s="110"/>
      <c r="J107" s="111">
        <f>J241</f>
        <v>0</v>
      </c>
      <c r="L107" s="108"/>
    </row>
    <row r="108" spans="2:47" s="9" customFormat="1" ht="19.899999999999999" customHeight="1">
      <c r="B108" s="108"/>
      <c r="D108" s="109" t="s">
        <v>1820</v>
      </c>
      <c r="E108" s="110"/>
      <c r="F108" s="110"/>
      <c r="G108" s="110"/>
      <c r="H108" s="110"/>
      <c r="I108" s="110"/>
      <c r="J108" s="111">
        <f>J252</f>
        <v>0</v>
      </c>
      <c r="L108" s="108"/>
    </row>
    <row r="109" spans="2:47" s="9" customFormat="1" ht="19.899999999999999" customHeight="1">
      <c r="B109" s="108"/>
      <c r="D109" s="109" t="s">
        <v>1821</v>
      </c>
      <c r="E109" s="110"/>
      <c r="F109" s="110"/>
      <c r="G109" s="110"/>
      <c r="H109" s="110"/>
      <c r="I109" s="110"/>
      <c r="J109" s="111">
        <f>J271</f>
        <v>0</v>
      </c>
      <c r="L109" s="108"/>
    </row>
    <row r="110" spans="2:47" s="9" customFormat="1" ht="19.899999999999999" customHeight="1">
      <c r="B110" s="108"/>
      <c r="D110" s="109" t="s">
        <v>1822</v>
      </c>
      <c r="E110" s="110"/>
      <c r="F110" s="110"/>
      <c r="G110" s="110"/>
      <c r="H110" s="110"/>
      <c r="I110" s="110"/>
      <c r="J110" s="111">
        <f>J276</f>
        <v>0</v>
      </c>
      <c r="L110" s="108"/>
    </row>
    <row r="111" spans="2:47" s="9" customFormat="1" ht="19.899999999999999" customHeight="1">
      <c r="B111" s="108"/>
      <c r="D111" s="109" t="s">
        <v>581</v>
      </c>
      <c r="E111" s="110"/>
      <c r="F111" s="110"/>
      <c r="G111" s="110"/>
      <c r="H111" s="110"/>
      <c r="I111" s="110"/>
      <c r="J111" s="111">
        <f>J279</f>
        <v>0</v>
      </c>
      <c r="L111" s="108"/>
    </row>
    <row r="112" spans="2:47" s="8" customFormat="1" ht="24.95" customHeight="1">
      <c r="B112" s="104"/>
      <c r="D112" s="105" t="s">
        <v>168</v>
      </c>
      <c r="E112" s="106"/>
      <c r="F112" s="106"/>
      <c r="G112" s="106"/>
      <c r="H112" s="106"/>
      <c r="I112" s="106"/>
      <c r="J112" s="107">
        <f>J282</f>
        <v>0</v>
      </c>
      <c r="L112" s="104"/>
    </row>
    <row r="113" spans="2:12" s="9" customFormat="1" ht="19.899999999999999" customHeight="1">
      <c r="B113" s="108"/>
      <c r="D113" s="109" t="s">
        <v>170</v>
      </c>
      <c r="E113" s="110"/>
      <c r="F113" s="110"/>
      <c r="G113" s="110"/>
      <c r="H113" s="110"/>
      <c r="I113" s="110"/>
      <c r="J113" s="111">
        <f>J283</f>
        <v>0</v>
      </c>
      <c r="L113" s="108"/>
    </row>
    <row r="114" spans="2:12" s="9" customFormat="1" ht="19.899999999999999" customHeight="1">
      <c r="B114" s="108"/>
      <c r="D114" s="109" t="s">
        <v>171</v>
      </c>
      <c r="E114" s="110"/>
      <c r="F114" s="110"/>
      <c r="G114" s="110"/>
      <c r="H114" s="110"/>
      <c r="I114" s="110"/>
      <c r="J114" s="111">
        <f>J285</f>
        <v>0</v>
      </c>
      <c r="L114" s="108"/>
    </row>
    <row r="115" spans="2:12" s="9" customFormat="1" ht="19.899999999999999" customHeight="1">
      <c r="B115" s="108"/>
      <c r="D115" s="109" t="s">
        <v>172</v>
      </c>
      <c r="E115" s="110"/>
      <c r="F115" s="110"/>
      <c r="G115" s="110"/>
      <c r="H115" s="110"/>
      <c r="I115" s="110"/>
      <c r="J115" s="111">
        <f>J287</f>
        <v>0</v>
      </c>
      <c r="L115" s="108"/>
    </row>
    <row r="116" spans="2:12" s="1" customFormat="1" ht="21.75" customHeight="1">
      <c r="B116" s="28"/>
      <c r="L116" s="28"/>
    </row>
    <row r="117" spans="2:12" s="1" customFormat="1" ht="6.95" customHeight="1">
      <c r="B117" s="40"/>
      <c r="C117" s="41"/>
      <c r="D117" s="41"/>
      <c r="E117" s="41"/>
      <c r="F117" s="41"/>
      <c r="G117" s="41"/>
      <c r="H117" s="41"/>
      <c r="I117" s="41"/>
      <c r="J117" s="41"/>
      <c r="K117" s="41"/>
      <c r="L117" s="28"/>
    </row>
    <row r="121" spans="2:12" s="1" customFormat="1" ht="6.95" customHeight="1">
      <c r="B121" s="42"/>
      <c r="C121" s="43"/>
      <c r="D121" s="43"/>
      <c r="E121" s="43"/>
      <c r="F121" s="43"/>
      <c r="G121" s="43"/>
      <c r="H121" s="43"/>
      <c r="I121" s="43"/>
      <c r="J121" s="43"/>
      <c r="K121" s="43"/>
      <c r="L121" s="28"/>
    </row>
    <row r="122" spans="2:12" s="1" customFormat="1" ht="24.95" customHeight="1">
      <c r="B122" s="28"/>
      <c r="C122" s="17" t="s">
        <v>173</v>
      </c>
      <c r="L122" s="28"/>
    </row>
    <row r="123" spans="2:12" s="1" customFormat="1" ht="6.95" customHeight="1">
      <c r="B123" s="28"/>
      <c r="L123" s="28"/>
    </row>
    <row r="124" spans="2:12" s="1" customFormat="1" ht="12" customHeight="1">
      <c r="B124" s="28"/>
      <c r="C124" s="23" t="s">
        <v>16</v>
      </c>
      <c r="L124" s="28"/>
    </row>
    <row r="125" spans="2:12" s="1" customFormat="1" ht="16.5" customHeight="1">
      <c r="B125" s="28"/>
      <c r="E125" s="655" t="str">
        <f>E7</f>
        <v>Rekonstrukce a modernizace fotbalového hřiště SK Union Břevnov</v>
      </c>
      <c r="F125" s="656"/>
      <c r="G125" s="656"/>
      <c r="H125" s="656"/>
      <c r="L125" s="28"/>
    </row>
    <row r="126" spans="2:12" ht="12" customHeight="1">
      <c r="B126" s="16"/>
      <c r="C126" s="23" t="s">
        <v>153</v>
      </c>
      <c r="L126" s="16"/>
    </row>
    <row r="127" spans="2:12" s="1" customFormat="1" ht="16.5" customHeight="1">
      <c r="B127" s="28"/>
      <c r="E127" s="655" t="s">
        <v>567</v>
      </c>
      <c r="F127" s="654"/>
      <c r="G127" s="654"/>
      <c r="H127" s="654"/>
      <c r="L127" s="28"/>
    </row>
    <row r="128" spans="2:12" s="1" customFormat="1" ht="12" customHeight="1">
      <c r="B128" s="28"/>
      <c r="C128" s="23" t="s">
        <v>407</v>
      </c>
      <c r="L128" s="28"/>
    </row>
    <row r="129" spans="2:65" s="1" customFormat="1" ht="16.5" customHeight="1">
      <c r="B129" s="28"/>
      <c r="E129" s="614" t="str">
        <f>E11</f>
        <v>SO-03.4 - ZTI</v>
      </c>
      <c r="F129" s="654"/>
      <c r="G129" s="654"/>
      <c r="H129" s="654"/>
      <c r="L129" s="28"/>
    </row>
    <row r="130" spans="2:65" s="1" customFormat="1" ht="6.95" customHeight="1">
      <c r="B130" s="28"/>
      <c r="L130" s="28"/>
    </row>
    <row r="131" spans="2:65" s="1" customFormat="1" ht="12" customHeight="1">
      <c r="B131" s="28"/>
      <c r="C131" s="23" t="s">
        <v>20</v>
      </c>
      <c r="F131" s="21" t="str">
        <f>F14</f>
        <v>Praha 6</v>
      </c>
      <c r="I131" s="23" t="s">
        <v>22</v>
      </c>
      <c r="J131" s="48" t="str">
        <f>IF(J14="","",J14)</f>
        <v>19. 12. 2025</v>
      </c>
      <c r="L131" s="28"/>
    </row>
    <row r="132" spans="2:65" s="1" customFormat="1" ht="6.95" customHeight="1">
      <c r="B132" s="28"/>
      <c r="L132" s="28"/>
    </row>
    <row r="133" spans="2:65" s="1" customFormat="1" ht="25.7" customHeight="1">
      <c r="B133" s="28"/>
      <c r="C133" s="23" t="s">
        <v>24</v>
      </c>
      <c r="F133" s="21" t="str">
        <f>E17</f>
        <v>Městská část Praha 6</v>
      </c>
      <c r="I133" s="23" t="s">
        <v>30</v>
      </c>
      <c r="J133" s="26" t="str">
        <f>E23</f>
        <v>Sportovní projekty s.r.o.</v>
      </c>
      <c r="L133" s="28"/>
    </row>
    <row r="134" spans="2:65" s="1" customFormat="1" ht="15.2" customHeight="1">
      <c r="B134" s="28"/>
      <c r="C134" s="23" t="s">
        <v>28</v>
      </c>
      <c r="F134" s="21" t="str">
        <f>IF(E20="","",E20)</f>
        <v>Vyplň údaj</v>
      </c>
      <c r="I134" s="23" t="s">
        <v>33</v>
      </c>
      <c r="J134" s="26" t="str">
        <f>E26</f>
        <v>F.Pecka</v>
      </c>
      <c r="L134" s="28"/>
    </row>
    <row r="135" spans="2:65" s="1" customFormat="1" ht="10.35" customHeight="1">
      <c r="B135" s="28"/>
      <c r="L135" s="28"/>
    </row>
    <row r="136" spans="2:65" s="10" customFormat="1" ht="29.25" customHeight="1">
      <c r="B136" s="112"/>
      <c r="C136" s="113" t="s">
        <v>174</v>
      </c>
      <c r="D136" s="114" t="s">
        <v>62</v>
      </c>
      <c r="E136" s="114" t="s">
        <v>58</v>
      </c>
      <c r="F136" s="114" t="s">
        <v>59</v>
      </c>
      <c r="G136" s="114" t="s">
        <v>175</v>
      </c>
      <c r="H136" s="114" t="s">
        <v>176</v>
      </c>
      <c r="I136" s="114" t="s">
        <v>177</v>
      </c>
      <c r="J136" s="115" t="s">
        <v>157</v>
      </c>
      <c r="K136" s="116" t="s">
        <v>178</v>
      </c>
      <c r="L136" s="112"/>
      <c r="M136" s="55" t="s">
        <v>1</v>
      </c>
      <c r="N136" s="56" t="s">
        <v>41</v>
      </c>
      <c r="O136" s="56" t="s">
        <v>179</v>
      </c>
      <c r="P136" s="56" t="s">
        <v>180</v>
      </c>
      <c r="Q136" s="56" t="s">
        <v>181</v>
      </c>
      <c r="R136" s="56" t="s">
        <v>182</v>
      </c>
      <c r="S136" s="56" t="s">
        <v>183</v>
      </c>
      <c r="T136" s="57" t="s">
        <v>184</v>
      </c>
    </row>
    <row r="137" spans="2:65" s="1" customFormat="1" ht="22.7" customHeight="1">
      <c r="B137" s="28"/>
      <c r="C137" s="60" t="s">
        <v>185</v>
      </c>
      <c r="J137" s="117">
        <f>BK137</f>
        <v>0</v>
      </c>
      <c r="L137" s="28"/>
      <c r="M137" s="58"/>
      <c r="N137" s="49"/>
      <c r="O137" s="49"/>
      <c r="P137" s="118">
        <f>P138+P161+P282</f>
        <v>0</v>
      </c>
      <c r="Q137" s="49"/>
      <c r="R137" s="118">
        <f>R138+R161+R282</f>
        <v>65.877830149999994</v>
      </c>
      <c r="S137" s="49"/>
      <c r="T137" s="119">
        <f>T138+T161+T282</f>
        <v>0</v>
      </c>
      <c r="AT137" s="13" t="s">
        <v>76</v>
      </c>
      <c r="AU137" s="13" t="s">
        <v>159</v>
      </c>
      <c r="BK137" s="120">
        <f>BK138+BK161+BK282</f>
        <v>0</v>
      </c>
    </row>
    <row r="138" spans="2:65" s="11" customFormat="1" ht="25.9" customHeight="1">
      <c r="B138" s="121"/>
      <c r="D138" s="122" t="s">
        <v>76</v>
      </c>
      <c r="E138" s="123" t="s">
        <v>186</v>
      </c>
      <c r="F138" s="123" t="s">
        <v>187</v>
      </c>
      <c r="I138" s="124"/>
      <c r="J138" s="125">
        <f>BK138</f>
        <v>0</v>
      </c>
      <c r="L138" s="121"/>
      <c r="M138" s="126"/>
      <c r="P138" s="127">
        <f>P139+P154+P156+P159</f>
        <v>0</v>
      </c>
      <c r="R138" s="127">
        <f>R139+R154+R156+R159</f>
        <v>63.746540149999994</v>
      </c>
      <c r="T138" s="128">
        <f>T139+T154+T156+T159</f>
        <v>0</v>
      </c>
      <c r="AR138" s="122" t="s">
        <v>85</v>
      </c>
      <c r="AT138" s="129" t="s">
        <v>76</v>
      </c>
      <c r="AU138" s="129" t="s">
        <v>77</v>
      </c>
      <c r="AY138" s="122" t="s">
        <v>188</v>
      </c>
      <c r="BK138" s="130">
        <f>BK139+BK154+BK156+BK159</f>
        <v>0</v>
      </c>
    </row>
    <row r="139" spans="2:65" s="11" customFormat="1" ht="22.7" customHeight="1">
      <c r="B139" s="121"/>
      <c r="D139" s="122" t="s">
        <v>76</v>
      </c>
      <c r="E139" s="131" t="s">
        <v>85</v>
      </c>
      <c r="F139" s="131" t="s">
        <v>189</v>
      </c>
      <c r="I139" s="124"/>
      <c r="J139" s="132">
        <f>BK139</f>
        <v>0</v>
      </c>
      <c r="L139" s="121"/>
      <c r="M139" s="126"/>
      <c r="P139" s="127">
        <f>SUM(P140:P153)</f>
        <v>0</v>
      </c>
      <c r="R139" s="127">
        <f>SUM(R140:R153)</f>
        <v>63.744499999999995</v>
      </c>
      <c r="T139" s="128">
        <f>SUM(T140:T153)</f>
        <v>0</v>
      </c>
      <c r="AR139" s="122" t="s">
        <v>85</v>
      </c>
      <c r="AT139" s="129" t="s">
        <v>76</v>
      </c>
      <c r="AU139" s="129" t="s">
        <v>85</v>
      </c>
      <c r="AY139" s="122" t="s">
        <v>188</v>
      </c>
      <c r="BK139" s="130">
        <f>SUM(BK140:BK153)</f>
        <v>0</v>
      </c>
    </row>
    <row r="140" spans="2:65" s="1" customFormat="1" ht="24.2" customHeight="1">
      <c r="B140" s="28"/>
      <c r="C140" s="133" t="s">
        <v>85</v>
      </c>
      <c r="D140" s="133" t="s">
        <v>190</v>
      </c>
      <c r="E140" s="134" t="s">
        <v>1823</v>
      </c>
      <c r="F140" s="135" t="s">
        <v>1824</v>
      </c>
      <c r="G140" s="136" t="s">
        <v>205</v>
      </c>
      <c r="H140" s="137">
        <v>95</v>
      </c>
      <c r="I140" s="138"/>
      <c r="J140" s="139">
        <f t="shared" ref="J140:J153" si="0">ROUND(I140*H140,2)</f>
        <v>0</v>
      </c>
      <c r="K140" s="140"/>
      <c r="L140" s="28"/>
      <c r="M140" s="141" t="s">
        <v>1</v>
      </c>
      <c r="N140" s="142" t="s">
        <v>42</v>
      </c>
      <c r="P140" s="143">
        <f t="shared" ref="P140:P153" si="1">O140*H140</f>
        <v>0</v>
      </c>
      <c r="Q140" s="143">
        <v>0</v>
      </c>
      <c r="R140" s="143">
        <f t="shared" ref="R140:R153" si="2">Q140*H140</f>
        <v>0</v>
      </c>
      <c r="S140" s="143">
        <v>0</v>
      </c>
      <c r="T140" s="144">
        <f t="shared" ref="T140:T153" si="3">S140*H140</f>
        <v>0</v>
      </c>
      <c r="AR140" s="145" t="s">
        <v>194</v>
      </c>
      <c r="AT140" s="145" t="s">
        <v>190</v>
      </c>
      <c r="AU140" s="145" t="s">
        <v>87</v>
      </c>
      <c r="AY140" s="13" t="s">
        <v>188</v>
      </c>
      <c r="BE140" s="146">
        <f t="shared" ref="BE140:BE153" si="4">IF(N140="základní",J140,0)</f>
        <v>0</v>
      </c>
      <c r="BF140" s="146">
        <f t="shared" ref="BF140:BF153" si="5">IF(N140="snížená",J140,0)</f>
        <v>0</v>
      </c>
      <c r="BG140" s="146">
        <f t="shared" ref="BG140:BG153" si="6">IF(N140="zákl. přenesená",J140,0)</f>
        <v>0</v>
      </c>
      <c r="BH140" s="146">
        <f t="shared" ref="BH140:BH153" si="7">IF(N140="sníž. přenesená",J140,0)</f>
        <v>0</v>
      </c>
      <c r="BI140" s="146">
        <f t="shared" ref="BI140:BI153" si="8">IF(N140="nulová",J140,0)</f>
        <v>0</v>
      </c>
      <c r="BJ140" s="13" t="s">
        <v>85</v>
      </c>
      <c r="BK140" s="146">
        <f t="shared" ref="BK140:BK153" si="9">ROUND(I140*H140,2)</f>
        <v>0</v>
      </c>
      <c r="BL140" s="13" t="s">
        <v>194</v>
      </c>
      <c r="BM140" s="145" t="s">
        <v>1825</v>
      </c>
    </row>
    <row r="141" spans="2:65" s="1" customFormat="1" ht="48.95" customHeight="1">
      <c r="B141" s="28"/>
      <c r="C141" s="133" t="s">
        <v>87</v>
      </c>
      <c r="D141" s="133" t="s">
        <v>190</v>
      </c>
      <c r="E141" s="134" t="s">
        <v>1826</v>
      </c>
      <c r="F141" s="135" t="s">
        <v>1827</v>
      </c>
      <c r="G141" s="136" t="s">
        <v>258</v>
      </c>
      <c r="H141" s="137">
        <v>120</v>
      </c>
      <c r="I141" s="138"/>
      <c r="J141" s="139">
        <f t="shared" si="0"/>
        <v>0</v>
      </c>
      <c r="K141" s="140"/>
      <c r="L141" s="28"/>
      <c r="M141" s="141" t="s">
        <v>1</v>
      </c>
      <c r="N141" s="142" t="s">
        <v>42</v>
      </c>
      <c r="P141" s="143">
        <f t="shared" si="1"/>
        <v>0</v>
      </c>
      <c r="Q141" s="143">
        <v>0</v>
      </c>
      <c r="R141" s="143">
        <f t="shared" si="2"/>
        <v>0</v>
      </c>
      <c r="S141" s="143">
        <v>0</v>
      </c>
      <c r="T141" s="144">
        <f t="shared" si="3"/>
        <v>0</v>
      </c>
      <c r="AR141" s="145" t="s">
        <v>194</v>
      </c>
      <c r="AT141" s="145" t="s">
        <v>190</v>
      </c>
      <c r="AU141" s="145" t="s">
        <v>87</v>
      </c>
      <c r="AY141" s="13" t="s">
        <v>188</v>
      </c>
      <c r="BE141" s="146">
        <f t="shared" si="4"/>
        <v>0</v>
      </c>
      <c r="BF141" s="146">
        <f t="shared" si="5"/>
        <v>0</v>
      </c>
      <c r="BG141" s="146">
        <f t="shared" si="6"/>
        <v>0</v>
      </c>
      <c r="BH141" s="146">
        <f t="shared" si="7"/>
        <v>0</v>
      </c>
      <c r="BI141" s="146">
        <f t="shared" si="8"/>
        <v>0</v>
      </c>
      <c r="BJ141" s="13" t="s">
        <v>85</v>
      </c>
      <c r="BK141" s="146">
        <f t="shared" si="9"/>
        <v>0</v>
      </c>
      <c r="BL141" s="13" t="s">
        <v>194</v>
      </c>
      <c r="BM141" s="145" t="s">
        <v>1828</v>
      </c>
    </row>
    <row r="142" spans="2:65" s="1" customFormat="1" ht="37.700000000000003" customHeight="1">
      <c r="B142" s="28"/>
      <c r="C142" s="133" t="s">
        <v>199</v>
      </c>
      <c r="D142" s="133" t="s">
        <v>190</v>
      </c>
      <c r="E142" s="134" t="s">
        <v>1829</v>
      </c>
      <c r="F142" s="135" t="s">
        <v>1830</v>
      </c>
      <c r="G142" s="136" t="s">
        <v>205</v>
      </c>
      <c r="H142" s="137">
        <v>112.5</v>
      </c>
      <c r="I142" s="138"/>
      <c r="J142" s="139">
        <f t="shared" si="0"/>
        <v>0</v>
      </c>
      <c r="K142" s="140"/>
      <c r="L142" s="28"/>
      <c r="M142" s="141" t="s">
        <v>1</v>
      </c>
      <c r="N142" s="142" t="s">
        <v>42</v>
      </c>
      <c r="P142" s="143">
        <f t="shared" si="1"/>
        <v>0</v>
      </c>
      <c r="Q142" s="143">
        <v>8.4000000000000003E-4</v>
      </c>
      <c r="R142" s="143">
        <f t="shared" si="2"/>
        <v>9.4500000000000001E-2</v>
      </c>
      <c r="S142" s="143">
        <v>0</v>
      </c>
      <c r="T142" s="144">
        <f t="shared" si="3"/>
        <v>0</v>
      </c>
      <c r="AR142" s="145" t="s">
        <v>194</v>
      </c>
      <c r="AT142" s="145" t="s">
        <v>190</v>
      </c>
      <c r="AU142" s="145" t="s">
        <v>87</v>
      </c>
      <c r="AY142" s="13" t="s">
        <v>188</v>
      </c>
      <c r="BE142" s="146">
        <f t="shared" si="4"/>
        <v>0</v>
      </c>
      <c r="BF142" s="146">
        <f t="shared" si="5"/>
        <v>0</v>
      </c>
      <c r="BG142" s="146">
        <f t="shared" si="6"/>
        <v>0</v>
      </c>
      <c r="BH142" s="146">
        <f t="shared" si="7"/>
        <v>0</v>
      </c>
      <c r="BI142" s="146">
        <f t="shared" si="8"/>
        <v>0</v>
      </c>
      <c r="BJ142" s="13" t="s">
        <v>85</v>
      </c>
      <c r="BK142" s="146">
        <f t="shared" si="9"/>
        <v>0</v>
      </c>
      <c r="BL142" s="13" t="s">
        <v>194</v>
      </c>
      <c r="BM142" s="145" t="s">
        <v>1831</v>
      </c>
    </row>
    <row r="143" spans="2:65" s="1" customFormat="1" ht="44.25" customHeight="1">
      <c r="B143" s="28"/>
      <c r="C143" s="133" t="s">
        <v>194</v>
      </c>
      <c r="D143" s="133" t="s">
        <v>190</v>
      </c>
      <c r="E143" s="134" t="s">
        <v>1832</v>
      </c>
      <c r="F143" s="135" t="s">
        <v>1833</v>
      </c>
      <c r="G143" s="136" t="s">
        <v>205</v>
      </c>
      <c r="H143" s="137">
        <v>112.5</v>
      </c>
      <c r="I143" s="138"/>
      <c r="J143" s="139">
        <f t="shared" si="0"/>
        <v>0</v>
      </c>
      <c r="K143" s="140"/>
      <c r="L143" s="28"/>
      <c r="M143" s="141" t="s">
        <v>1</v>
      </c>
      <c r="N143" s="142" t="s">
        <v>42</v>
      </c>
      <c r="P143" s="143">
        <f t="shared" si="1"/>
        <v>0</v>
      </c>
      <c r="Q143" s="143">
        <v>0</v>
      </c>
      <c r="R143" s="143">
        <f t="shared" si="2"/>
        <v>0</v>
      </c>
      <c r="S143" s="143">
        <v>0</v>
      </c>
      <c r="T143" s="144">
        <f t="shared" si="3"/>
        <v>0</v>
      </c>
      <c r="AR143" s="145" t="s">
        <v>194</v>
      </c>
      <c r="AT143" s="145" t="s">
        <v>190</v>
      </c>
      <c r="AU143" s="145" t="s">
        <v>87</v>
      </c>
      <c r="AY143" s="13" t="s">
        <v>188</v>
      </c>
      <c r="BE143" s="146">
        <f t="shared" si="4"/>
        <v>0</v>
      </c>
      <c r="BF143" s="146">
        <f t="shared" si="5"/>
        <v>0</v>
      </c>
      <c r="BG143" s="146">
        <f t="shared" si="6"/>
        <v>0</v>
      </c>
      <c r="BH143" s="146">
        <f t="shared" si="7"/>
        <v>0</v>
      </c>
      <c r="BI143" s="146">
        <f t="shared" si="8"/>
        <v>0</v>
      </c>
      <c r="BJ143" s="13" t="s">
        <v>85</v>
      </c>
      <c r="BK143" s="146">
        <f t="shared" si="9"/>
        <v>0</v>
      </c>
      <c r="BL143" s="13" t="s">
        <v>194</v>
      </c>
      <c r="BM143" s="145" t="s">
        <v>1834</v>
      </c>
    </row>
    <row r="144" spans="2:65" s="1" customFormat="1" ht="55.5" customHeight="1">
      <c r="B144" s="28"/>
      <c r="C144" s="133" t="s">
        <v>207</v>
      </c>
      <c r="D144" s="133" t="s">
        <v>190</v>
      </c>
      <c r="E144" s="134" t="s">
        <v>1835</v>
      </c>
      <c r="F144" s="135" t="s">
        <v>1836</v>
      </c>
      <c r="G144" s="136" t="s">
        <v>258</v>
      </c>
      <c r="H144" s="137">
        <v>43.1</v>
      </c>
      <c r="I144" s="138"/>
      <c r="J144" s="139">
        <f t="shared" si="0"/>
        <v>0</v>
      </c>
      <c r="K144" s="140"/>
      <c r="L144" s="28"/>
      <c r="M144" s="141" t="s">
        <v>1</v>
      </c>
      <c r="N144" s="142" t="s">
        <v>42</v>
      </c>
      <c r="P144" s="143">
        <f t="shared" si="1"/>
        <v>0</v>
      </c>
      <c r="Q144" s="143">
        <v>0</v>
      </c>
      <c r="R144" s="143">
        <f t="shared" si="2"/>
        <v>0</v>
      </c>
      <c r="S144" s="143">
        <v>0</v>
      </c>
      <c r="T144" s="144">
        <f t="shared" si="3"/>
        <v>0</v>
      </c>
      <c r="AR144" s="145" t="s">
        <v>194</v>
      </c>
      <c r="AT144" s="145" t="s">
        <v>190</v>
      </c>
      <c r="AU144" s="145" t="s">
        <v>87</v>
      </c>
      <c r="AY144" s="13" t="s">
        <v>188</v>
      </c>
      <c r="BE144" s="146">
        <f t="shared" si="4"/>
        <v>0</v>
      </c>
      <c r="BF144" s="146">
        <f t="shared" si="5"/>
        <v>0</v>
      </c>
      <c r="BG144" s="146">
        <f t="shared" si="6"/>
        <v>0</v>
      </c>
      <c r="BH144" s="146">
        <f t="shared" si="7"/>
        <v>0</v>
      </c>
      <c r="BI144" s="146">
        <f t="shared" si="8"/>
        <v>0</v>
      </c>
      <c r="BJ144" s="13" t="s">
        <v>85</v>
      </c>
      <c r="BK144" s="146">
        <f t="shared" si="9"/>
        <v>0</v>
      </c>
      <c r="BL144" s="13" t="s">
        <v>194</v>
      </c>
      <c r="BM144" s="145" t="s">
        <v>1837</v>
      </c>
    </row>
    <row r="145" spans="2:65" s="1" customFormat="1" ht="62.85" customHeight="1">
      <c r="B145" s="28"/>
      <c r="C145" s="133" t="s">
        <v>211</v>
      </c>
      <c r="D145" s="133" t="s">
        <v>190</v>
      </c>
      <c r="E145" s="134" t="s">
        <v>256</v>
      </c>
      <c r="F145" s="135" t="s">
        <v>1838</v>
      </c>
      <c r="G145" s="136" t="s">
        <v>258</v>
      </c>
      <c r="H145" s="137">
        <v>43.1</v>
      </c>
      <c r="I145" s="138"/>
      <c r="J145" s="139">
        <f t="shared" si="0"/>
        <v>0</v>
      </c>
      <c r="K145" s="140"/>
      <c r="L145" s="28"/>
      <c r="M145" s="141" t="s">
        <v>1</v>
      </c>
      <c r="N145" s="142" t="s">
        <v>42</v>
      </c>
      <c r="P145" s="143">
        <f t="shared" si="1"/>
        <v>0</v>
      </c>
      <c r="Q145" s="143">
        <v>0</v>
      </c>
      <c r="R145" s="143">
        <f t="shared" si="2"/>
        <v>0</v>
      </c>
      <c r="S145" s="143">
        <v>0</v>
      </c>
      <c r="T145" s="144">
        <f t="shared" si="3"/>
        <v>0</v>
      </c>
      <c r="AR145" s="145" t="s">
        <v>194</v>
      </c>
      <c r="AT145" s="145" t="s">
        <v>190</v>
      </c>
      <c r="AU145" s="145" t="s">
        <v>87</v>
      </c>
      <c r="AY145" s="13" t="s">
        <v>188</v>
      </c>
      <c r="BE145" s="146">
        <f t="shared" si="4"/>
        <v>0</v>
      </c>
      <c r="BF145" s="146">
        <f t="shared" si="5"/>
        <v>0</v>
      </c>
      <c r="BG145" s="146">
        <f t="shared" si="6"/>
        <v>0</v>
      </c>
      <c r="BH145" s="146">
        <f t="shared" si="7"/>
        <v>0</v>
      </c>
      <c r="BI145" s="146">
        <f t="shared" si="8"/>
        <v>0</v>
      </c>
      <c r="BJ145" s="13" t="s">
        <v>85</v>
      </c>
      <c r="BK145" s="146">
        <f t="shared" si="9"/>
        <v>0</v>
      </c>
      <c r="BL145" s="13" t="s">
        <v>194</v>
      </c>
      <c r="BM145" s="145" t="s">
        <v>1839</v>
      </c>
    </row>
    <row r="146" spans="2:65" s="1" customFormat="1" ht="66.75" customHeight="1">
      <c r="B146" s="28"/>
      <c r="C146" s="133" t="s">
        <v>215</v>
      </c>
      <c r="D146" s="133" t="s">
        <v>190</v>
      </c>
      <c r="E146" s="134" t="s">
        <v>261</v>
      </c>
      <c r="F146" s="135" t="s">
        <v>1840</v>
      </c>
      <c r="G146" s="136" t="s">
        <v>258</v>
      </c>
      <c r="H146" s="137">
        <v>431</v>
      </c>
      <c r="I146" s="138"/>
      <c r="J146" s="139">
        <f t="shared" si="0"/>
        <v>0</v>
      </c>
      <c r="K146" s="140"/>
      <c r="L146" s="28"/>
      <c r="M146" s="141" t="s">
        <v>1</v>
      </c>
      <c r="N146" s="142" t="s">
        <v>42</v>
      </c>
      <c r="P146" s="143">
        <f t="shared" si="1"/>
        <v>0</v>
      </c>
      <c r="Q146" s="143">
        <v>0</v>
      </c>
      <c r="R146" s="143">
        <f t="shared" si="2"/>
        <v>0</v>
      </c>
      <c r="S146" s="143">
        <v>0</v>
      </c>
      <c r="T146" s="144">
        <f t="shared" si="3"/>
        <v>0</v>
      </c>
      <c r="AR146" s="145" t="s">
        <v>194</v>
      </c>
      <c r="AT146" s="145" t="s">
        <v>190</v>
      </c>
      <c r="AU146" s="145" t="s">
        <v>87</v>
      </c>
      <c r="AY146" s="13" t="s">
        <v>188</v>
      </c>
      <c r="BE146" s="146">
        <f t="shared" si="4"/>
        <v>0</v>
      </c>
      <c r="BF146" s="146">
        <f t="shared" si="5"/>
        <v>0</v>
      </c>
      <c r="BG146" s="146">
        <f t="shared" si="6"/>
        <v>0</v>
      </c>
      <c r="BH146" s="146">
        <f t="shared" si="7"/>
        <v>0</v>
      </c>
      <c r="BI146" s="146">
        <f t="shared" si="8"/>
        <v>0</v>
      </c>
      <c r="BJ146" s="13" t="s">
        <v>85</v>
      </c>
      <c r="BK146" s="146">
        <f t="shared" si="9"/>
        <v>0</v>
      </c>
      <c r="BL146" s="13" t="s">
        <v>194</v>
      </c>
      <c r="BM146" s="145" t="s">
        <v>1841</v>
      </c>
    </row>
    <row r="147" spans="2:65" s="1" customFormat="1" ht="44.25" customHeight="1">
      <c r="B147" s="28"/>
      <c r="C147" s="133" t="s">
        <v>220</v>
      </c>
      <c r="D147" s="133" t="s">
        <v>190</v>
      </c>
      <c r="E147" s="134" t="s">
        <v>1842</v>
      </c>
      <c r="F147" s="135" t="s">
        <v>1843</v>
      </c>
      <c r="G147" s="136" t="s">
        <v>258</v>
      </c>
      <c r="H147" s="137">
        <v>43.1</v>
      </c>
      <c r="I147" s="138"/>
      <c r="J147" s="139">
        <f t="shared" si="0"/>
        <v>0</v>
      </c>
      <c r="K147" s="140"/>
      <c r="L147" s="28"/>
      <c r="M147" s="141" t="s">
        <v>1</v>
      </c>
      <c r="N147" s="142" t="s">
        <v>42</v>
      </c>
      <c r="P147" s="143">
        <f t="shared" si="1"/>
        <v>0</v>
      </c>
      <c r="Q147" s="143">
        <v>0</v>
      </c>
      <c r="R147" s="143">
        <f t="shared" si="2"/>
        <v>0</v>
      </c>
      <c r="S147" s="143">
        <v>0</v>
      </c>
      <c r="T147" s="144">
        <f t="shared" si="3"/>
        <v>0</v>
      </c>
      <c r="AR147" s="145" t="s">
        <v>194</v>
      </c>
      <c r="AT147" s="145" t="s">
        <v>190</v>
      </c>
      <c r="AU147" s="145" t="s">
        <v>87</v>
      </c>
      <c r="AY147" s="13" t="s">
        <v>188</v>
      </c>
      <c r="BE147" s="146">
        <f t="shared" si="4"/>
        <v>0</v>
      </c>
      <c r="BF147" s="146">
        <f t="shared" si="5"/>
        <v>0</v>
      </c>
      <c r="BG147" s="146">
        <f t="shared" si="6"/>
        <v>0</v>
      </c>
      <c r="BH147" s="146">
        <f t="shared" si="7"/>
        <v>0</v>
      </c>
      <c r="BI147" s="146">
        <f t="shared" si="8"/>
        <v>0</v>
      </c>
      <c r="BJ147" s="13" t="s">
        <v>85</v>
      </c>
      <c r="BK147" s="146">
        <f t="shared" si="9"/>
        <v>0</v>
      </c>
      <c r="BL147" s="13" t="s">
        <v>194</v>
      </c>
      <c r="BM147" s="145" t="s">
        <v>1844</v>
      </c>
    </row>
    <row r="148" spans="2:65" s="1" customFormat="1" ht="44.25" customHeight="1">
      <c r="B148" s="28"/>
      <c r="C148" s="133" t="s">
        <v>224</v>
      </c>
      <c r="D148" s="133" t="s">
        <v>190</v>
      </c>
      <c r="E148" s="134" t="s">
        <v>265</v>
      </c>
      <c r="F148" s="135" t="s">
        <v>354</v>
      </c>
      <c r="G148" s="136" t="s">
        <v>267</v>
      </c>
      <c r="H148" s="137">
        <v>86.2</v>
      </c>
      <c r="I148" s="138"/>
      <c r="J148" s="139">
        <f t="shared" si="0"/>
        <v>0</v>
      </c>
      <c r="K148" s="140"/>
      <c r="L148" s="28"/>
      <c r="M148" s="141" t="s">
        <v>1</v>
      </c>
      <c r="N148" s="142" t="s">
        <v>42</v>
      </c>
      <c r="P148" s="143">
        <f t="shared" si="1"/>
        <v>0</v>
      </c>
      <c r="Q148" s="143">
        <v>0</v>
      </c>
      <c r="R148" s="143">
        <f t="shared" si="2"/>
        <v>0</v>
      </c>
      <c r="S148" s="143">
        <v>0</v>
      </c>
      <c r="T148" s="144">
        <f t="shared" si="3"/>
        <v>0</v>
      </c>
      <c r="AR148" s="145" t="s">
        <v>194</v>
      </c>
      <c r="AT148" s="145" t="s">
        <v>190</v>
      </c>
      <c r="AU148" s="145" t="s">
        <v>87</v>
      </c>
      <c r="AY148" s="13" t="s">
        <v>188</v>
      </c>
      <c r="BE148" s="146">
        <f t="shared" si="4"/>
        <v>0</v>
      </c>
      <c r="BF148" s="146">
        <f t="shared" si="5"/>
        <v>0</v>
      </c>
      <c r="BG148" s="146">
        <f t="shared" si="6"/>
        <v>0</v>
      </c>
      <c r="BH148" s="146">
        <f t="shared" si="7"/>
        <v>0</v>
      </c>
      <c r="BI148" s="146">
        <f t="shared" si="8"/>
        <v>0</v>
      </c>
      <c r="BJ148" s="13" t="s">
        <v>85</v>
      </c>
      <c r="BK148" s="146">
        <f t="shared" si="9"/>
        <v>0</v>
      </c>
      <c r="BL148" s="13" t="s">
        <v>194</v>
      </c>
      <c r="BM148" s="145" t="s">
        <v>1845</v>
      </c>
    </row>
    <row r="149" spans="2:65" s="1" customFormat="1" ht="44.25" customHeight="1">
      <c r="B149" s="28"/>
      <c r="C149" s="133" t="s">
        <v>228</v>
      </c>
      <c r="D149" s="133" t="s">
        <v>190</v>
      </c>
      <c r="E149" s="134" t="s">
        <v>1846</v>
      </c>
      <c r="F149" s="135" t="s">
        <v>1847</v>
      </c>
      <c r="G149" s="136" t="s">
        <v>258</v>
      </c>
      <c r="H149" s="137">
        <v>76.900000000000006</v>
      </c>
      <c r="I149" s="138"/>
      <c r="J149" s="139">
        <f t="shared" si="0"/>
        <v>0</v>
      </c>
      <c r="K149" s="140"/>
      <c r="L149" s="28"/>
      <c r="M149" s="141" t="s">
        <v>1</v>
      </c>
      <c r="N149" s="142" t="s">
        <v>42</v>
      </c>
      <c r="P149" s="143">
        <f t="shared" si="1"/>
        <v>0</v>
      </c>
      <c r="Q149" s="143">
        <v>0</v>
      </c>
      <c r="R149" s="143">
        <f t="shared" si="2"/>
        <v>0</v>
      </c>
      <c r="S149" s="143">
        <v>0</v>
      </c>
      <c r="T149" s="144">
        <f t="shared" si="3"/>
        <v>0</v>
      </c>
      <c r="AR149" s="145" t="s">
        <v>194</v>
      </c>
      <c r="AT149" s="145" t="s">
        <v>190</v>
      </c>
      <c r="AU149" s="145" t="s">
        <v>87</v>
      </c>
      <c r="AY149" s="13" t="s">
        <v>188</v>
      </c>
      <c r="BE149" s="146">
        <f t="shared" si="4"/>
        <v>0</v>
      </c>
      <c r="BF149" s="146">
        <f t="shared" si="5"/>
        <v>0</v>
      </c>
      <c r="BG149" s="146">
        <f t="shared" si="6"/>
        <v>0</v>
      </c>
      <c r="BH149" s="146">
        <f t="shared" si="7"/>
        <v>0</v>
      </c>
      <c r="BI149" s="146">
        <f t="shared" si="8"/>
        <v>0</v>
      </c>
      <c r="BJ149" s="13" t="s">
        <v>85</v>
      </c>
      <c r="BK149" s="146">
        <f t="shared" si="9"/>
        <v>0</v>
      </c>
      <c r="BL149" s="13" t="s">
        <v>194</v>
      </c>
      <c r="BM149" s="145" t="s">
        <v>1848</v>
      </c>
    </row>
    <row r="150" spans="2:65" s="1" customFormat="1" ht="24.2" customHeight="1">
      <c r="B150" s="28"/>
      <c r="C150" s="133" t="s">
        <v>232</v>
      </c>
      <c r="D150" s="133" t="s">
        <v>190</v>
      </c>
      <c r="E150" s="134" t="s">
        <v>1849</v>
      </c>
      <c r="F150" s="135" t="s">
        <v>1850</v>
      </c>
      <c r="G150" s="136" t="s">
        <v>258</v>
      </c>
      <c r="H150" s="137">
        <v>76.900000000000006</v>
      </c>
      <c r="I150" s="138"/>
      <c r="J150" s="139">
        <f t="shared" si="0"/>
        <v>0</v>
      </c>
      <c r="K150" s="140"/>
      <c r="L150" s="28"/>
      <c r="M150" s="141" t="s">
        <v>1</v>
      </c>
      <c r="N150" s="142" t="s">
        <v>42</v>
      </c>
      <c r="P150" s="143">
        <f t="shared" si="1"/>
        <v>0</v>
      </c>
      <c r="Q150" s="143">
        <v>0</v>
      </c>
      <c r="R150" s="143">
        <f t="shared" si="2"/>
        <v>0</v>
      </c>
      <c r="S150" s="143">
        <v>0</v>
      </c>
      <c r="T150" s="144">
        <f t="shared" si="3"/>
        <v>0</v>
      </c>
      <c r="AR150" s="145" t="s">
        <v>194</v>
      </c>
      <c r="AT150" s="145" t="s">
        <v>190</v>
      </c>
      <c r="AU150" s="145" t="s">
        <v>87</v>
      </c>
      <c r="AY150" s="13" t="s">
        <v>188</v>
      </c>
      <c r="BE150" s="146">
        <f t="shared" si="4"/>
        <v>0</v>
      </c>
      <c r="BF150" s="146">
        <f t="shared" si="5"/>
        <v>0</v>
      </c>
      <c r="BG150" s="146">
        <f t="shared" si="6"/>
        <v>0</v>
      </c>
      <c r="BH150" s="146">
        <f t="shared" si="7"/>
        <v>0</v>
      </c>
      <c r="BI150" s="146">
        <f t="shared" si="8"/>
        <v>0</v>
      </c>
      <c r="BJ150" s="13" t="s">
        <v>85</v>
      </c>
      <c r="BK150" s="146">
        <f t="shared" si="9"/>
        <v>0</v>
      </c>
      <c r="BL150" s="13" t="s">
        <v>194</v>
      </c>
      <c r="BM150" s="145" t="s">
        <v>1851</v>
      </c>
    </row>
    <row r="151" spans="2:65" s="1" customFormat="1" ht="66.75" customHeight="1">
      <c r="B151" s="28"/>
      <c r="C151" s="133" t="s">
        <v>8</v>
      </c>
      <c r="D151" s="133" t="s">
        <v>190</v>
      </c>
      <c r="E151" s="134" t="s">
        <v>1852</v>
      </c>
      <c r="F151" s="135" t="s">
        <v>1853</v>
      </c>
      <c r="G151" s="136" t="s">
        <v>258</v>
      </c>
      <c r="H151" s="137">
        <v>33.5</v>
      </c>
      <c r="I151" s="138"/>
      <c r="J151" s="139">
        <f t="shared" si="0"/>
        <v>0</v>
      </c>
      <c r="K151" s="140"/>
      <c r="L151" s="28"/>
      <c r="M151" s="141" t="s">
        <v>1</v>
      </c>
      <c r="N151" s="142" t="s">
        <v>42</v>
      </c>
      <c r="P151" s="143">
        <f t="shared" si="1"/>
        <v>0</v>
      </c>
      <c r="Q151" s="143">
        <v>0</v>
      </c>
      <c r="R151" s="143">
        <f t="shared" si="2"/>
        <v>0</v>
      </c>
      <c r="S151" s="143">
        <v>0</v>
      </c>
      <c r="T151" s="144">
        <f t="shared" si="3"/>
        <v>0</v>
      </c>
      <c r="AR151" s="145" t="s">
        <v>194</v>
      </c>
      <c r="AT151" s="145" t="s">
        <v>190</v>
      </c>
      <c r="AU151" s="145" t="s">
        <v>87</v>
      </c>
      <c r="AY151" s="13" t="s">
        <v>188</v>
      </c>
      <c r="BE151" s="146">
        <f t="shared" si="4"/>
        <v>0</v>
      </c>
      <c r="BF151" s="146">
        <f t="shared" si="5"/>
        <v>0</v>
      </c>
      <c r="BG151" s="146">
        <f t="shared" si="6"/>
        <v>0</v>
      </c>
      <c r="BH151" s="146">
        <f t="shared" si="7"/>
        <v>0</v>
      </c>
      <c r="BI151" s="146">
        <f t="shared" si="8"/>
        <v>0</v>
      </c>
      <c r="BJ151" s="13" t="s">
        <v>85</v>
      </c>
      <c r="BK151" s="146">
        <f t="shared" si="9"/>
        <v>0</v>
      </c>
      <c r="BL151" s="13" t="s">
        <v>194</v>
      </c>
      <c r="BM151" s="145" t="s">
        <v>1854</v>
      </c>
    </row>
    <row r="152" spans="2:65" s="1" customFormat="1" ht="16.5" customHeight="1">
      <c r="B152" s="28"/>
      <c r="C152" s="153" t="s">
        <v>239</v>
      </c>
      <c r="D152" s="153" t="s">
        <v>433</v>
      </c>
      <c r="E152" s="154" t="s">
        <v>1855</v>
      </c>
      <c r="F152" s="155" t="s">
        <v>1856</v>
      </c>
      <c r="G152" s="156" t="s">
        <v>267</v>
      </c>
      <c r="H152" s="157">
        <v>63.65</v>
      </c>
      <c r="I152" s="158"/>
      <c r="J152" s="159">
        <f t="shared" si="0"/>
        <v>0</v>
      </c>
      <c r="K152" s="160"/>
      <c r="L152" s="161"/>
      <c r="M152" s="162" t="s">
        <v>1</v>
      </c>
      <c r="N152" s="163" t="s">
        <v>42</v>
      </c>
      <c r="P152" s="143">
        <f t="shared" si="1"/>
        <v>0</v>
      </c>
      <c r="Q152" s="143">
        <v>1</v>
      </c>
      <c r="R152" s="143">
        <f t="shared" si="2"/>
        <v>63.65</v>
      </c>
      <c r="S152" s="143">
        <v>0</v>
      </c>
      <c r="T152" s="144">
        <f t="shared" si="3"/>
        <v>0</v>
      </c>
      <c r="AR152" s="145" t="s">
        <v>220</v>
      </c>
      <c r="AT152" s="145" t="s">
        <v>433</v>
      </c>
      <c r="AU152" s="145" t="s">
        <v>87</v>
      </c>
      <c r="AY152" s="13" t="s">
        <v>188</v>
      </c>
      <c r="BE152" s="146">
        <f t="shared" si="4"/>
        <v>0</v>
      </c>
      <c r="BF152" s="146">
        <f t="shared" si="5"/>
        <v>0</v>
      </c>
      <c r="BG152" s="146">
        <f t="shared" si="6"/>
        <v>0</v>
      </c>
      <c r="BH152" s="146">
        <f t="shared" si="7"/>
        <v>0</v>
      </c>
      <c r="BI152" s="146">
        <f t="shared" si="8"/>
        <v>0</v>
      </c>
      <c r="BJ152" s="13" t="s">
        <v>85</v>
      </c>
      <c r="BK152" s="146">
        <f t="shared" si="9"/>
        <v>0</v>
      </c>
      <c r="BL152" s="13" t="s">
        <v>194</v>
      </c>
      <c r="BM152" s="145" t="s">
        <v>1857</v>
      </c>
    </row>
    <row r="153" spans="2:65" s="1" customFormat="1" ht="55.5" customHeight="1">
      <c r="B153" s="28"/>
      <c r="C153" s="133" t="s">
        <v>243</v>
      </c>
      <c r="D153" s="133" t="s">
        <v>190</v>
      </c>
      <c r="E153" s="134" t="s">
        <v>1858</v>
      </c>
      <c r="F153" s="135" t="s">
        <v>1859</v>
      </c>
      <c r="G153" s="136" t="s">
        <v>205</v>
      </c>
      <c r="H153" s="137">
        <v>33.5</v>
      </c>
      <c r="I153" s="138"/>
      <c r="J153" s="139">
        <f t="shared" si="0"/>
        <v>0</v>
      </c>
      <c r="K153" s="140"/>
      <c r="L153" s="28"/>
      <c r="M153" s="141" t="s">
        <v>1</v>
      </c>
      <c r="N153" s="142" t="s">
        <v>42</v>
      </c>
      <c r="P153" s="143">
        <f t="shared" si="1"/>
        <v>0</v>
      </c>
      <c r="Q153" s="143">
        <v>0</v>
      </c>
      <c r="R153" s="143">
        <f t="shared" si="2"/>
        <v>0</v>
      </c>
      <c r="S153" s="143">
        <v>0</v>
      </c>
      <c r="T153" s="144">
        <f t="shared" si="3"/>
        <v>0</v>
      </c>
      <c r="AR153" s="145" t="s">
        <v>194</v>
      </c>
      <c r="AT153" s="145" t="s">
        <v>190</v>
      </c>
      <c r="AU153" s="145" t="s">
        <v>87</v>
      </c>
      <c r="AY153" s="13" t="s">
        <v>188</v>
      </c>
      <c r="BE153" s="146">
        <f t="shared" si="4"/>
        <v>0</v>
      </c>
      <c r="BF153" s="146">
        <f t="shared" si="5"/>
        <v>0</v>
      </c>
      <c r="BG153" s="146">
        <f t="shared" si="6"/>
        <v>0</v>
      </c>
      <c r="BH153" s="146">
        <f t="shared" si="7"/>
        <v>0</v>
      </c>
      <c r="BI153" s="146">
        <f t="shared" si="8"/>
        <v>0</v>
      </c>
      <c r="BJ153" s="13" t="s">
        <v>85</v>
      </c>
      <c r="BK153" s="146">
        <f t="shared" si="9"/>
        <v>0</v>
      </c>
      <c r="BL153" s="13" t="s">
        <v>194</v>
      </c>
      <c r="BM153" s="145" t="s">
        <v>1860</v>
      </c>
    </row>
    <row r="154" spans="2:65" s="11" customFormat="1" ht="22.7" customHeight="1">
      <c r="B154" s="121"/>
      <c r="D154" s="122" t="s">
        <v>76</v>
      </c>
      <c r="E154" s="131" t="s">
        <v>194</v>
      </c>
      <c r="F154" s="131" t="s">
        <v>710</v>
      </c>
      <c r="I154" s="124"/>
      <c r="J154" s="132">
        <f>BK154</f>
        <v>0</v>
      </c>
      <c r="L154" s="121"/>
      <c r="M154" s="126"/>
      <c r="P154" s="127">
        <f>P155</f>
        <v>0</v>
      </c>
      <c r="R154" s="127">
        <f>R155</f>
        <v>0</v>
      </c>
      <c r="T154" s="128">
        <f>T155</f>
        <v>0</v>
      </c>
      <c r="AR154" s="122" t="s">
        <v>85</v>
      </c>
      <c r="AT154" s="129" t="s">
        <v>76</v>
      </c>
      <c r="AU154" s="129" t="s">
        <v>85</v>
      </c>
      <c r="AY154" s="122" t="s">
        <v>188</v>
      </c>
      <c r="BK154" s="130">
        <f>BK155</f>
        <v>0</v>
      </c>
    </row>
    <row r="155" spans="2:65" s="1" customFormat="1" ht="33" customHeight="1">
      <c r="B155" s="28"/>
      <c r="C155" s="133" t="s">
        <v>247</v>
      </c>
      <c r="D155" s="133" t="s">
        <v>190</v>
      </c>
      <c r="E155" s="134" t="s">
        <v>1861</v>
      </c>
      <c r="F155" s="135" t="s">
        <v>1862</v>
      </c>
      <c r="G155" s="136" t="s">
        <v>258</v>
      </c>
      <c r="H155" s="137">
        <v>9.6</v>
      </c>
      <c r="I155" s="138"/>
      <c r="J155" s="139">
        <f>ROUND(I155*H155,2)</f>
        <v>0</v>
      </c>
      <c r="K155" s="140"/>
      <c r="L155" s="28"/>
      <c r="M155" s="141" t="s">
        <v>1</v>
      </c>
      <c r="N155" s="142" t="s">
        <v>42</v>
      </c>
      <c r="P155" s="143">
        <f>O155*H155</f>
        <v>0</v>
      </c>
      <c r="Q155" s="143">
        <v>0</v>
      </c>
      <c r="R155" s="143">
        <f>Q155*H155</f>
        <v>0</v>
      </c>
      <c r="S155" s="143">
        <v>0</v>
      </c>
      <c r="T155" s="144">
        <f>S155*H155</f>
        <v>0</v>
      </c>
      <c r="AR155" s="145" t="s">
        <v>194</v>
      </c>
      <c r="AT155" s="145" t="s">
        <v>190</v>
      </c>
      <c r="AU155" s="145" t="s">
        <v>87</v>
      </c>
      <c r="AY155" s="13" t="s">
        <v>188</v>
      </c>
      <c r="BE155" s="146">
        <f>IF(N155="základní",J155,0)</f>
        <v>0</v>
      </c>
      <c r="BF155" s="146">
        <f>IF(N155="snížená",J155,0)</f>
        <v>0</v>
      </c>
      <c r="BG155" s="146">
        <f>IF(N155="zákl. přenesená",J155,0)</f>
        <v>0</v>
      </c>
      <c r="BH155" s="146">
        <f>IF(N155="sníž. přenesená",J155,0)</f>
        <v>0</v>
      </c>
      <c r="BI155" s="146">
        <f>IF(N155="nulová",J155,0)</f>
        <v>0</v>
      </c>
      <c r="BJ155" s="13" t="s">
        <v>85</v>
      </c>
      <c r="BK155" s="146">
        <f>ROUND(I155*H155,2)</f>
        <v>0</v>
      </c>
      <c r="BL155" s="13" t="s">
        <v>194</v>
      </c>
      <c r="BM155" s="145" t="s">
        <v>1863</v>
      </c>
    </row>
    <row r="156" spans="2:65" s="11" customFormat="1" ht="22.7" customHeight="1">
      <c r="B156" s="121"/>
      <c r="D156" s="122" t="s">
        <v>76</v>
      </c>
      <c r="E156" s="131" t="s">
        <v>220</v>
      </c>
      <c r="F156" s="131" t="s">
        <v>478</v>
      </c>
      <c r="I156" s="124"/>
      <c r="J156" s="132">
        <f>BK156</f>
        <v>0</v>
      </c>
      <c r="L156" s="121"/>
      <c r="M156" s="126"/>
      <c r="P156" s="127">
        <f>SUM(P157:P158)</f>
        <v>0</v>
      </c>
      <c r="R156" s="127">
        <f>SUM(R157:R158)</f>
        <v>2.0401500000000001E-3</v>
      </c>
      <c r="T156" s="128">
        <f>SUM(T157:T158)</f>
        <v>0</v>
      </c>
      <c r="AR156" s="122" t="s">
        <v>85</v>
      </c>
      <c r="AT156" s="129" t="s">
        <v>76</v>
      </c>
      <c r="AU156" s="129" t="s">
        <v>85</v>
      </c>
      <c r="AY156" s="122" t="s">
        <v>188</v>
      </c>
      <c r="BK156" s="130">
        <f>SUM(BK157:BK158)</f>
        <v>0</v>
      </c>
    </row>
    <row r="157" spans="2:65" s="1" customFormat="1" ht="37.700000000000003" customHeight="1">
      <c r="B157" s="28"/>
      <c r="C157" s="133" t="s">
        <v>251</v>
      </c>
      <c r="D157" s="133" t="s">
        <v>190</v>
      </c>
      <c r="E157" s="134" t="s">
        <v>1864</v>
      </c>
      <c r="F157" s="135" t="s">
        <v>1865</v>
      </c>
      <c r="G157" s="136" t="s">
        <v>218</v>
      </c>
      <c r="H157" s="137">
        <v>3</v>
      </c>
      <c r="I157" s="138"/>
      <c r="J157" s="139">
        <f>ROUND(I157*H157,2)</f>
        <v>0</v>
      </c>
      <c r="K157" s="140"/>
      <c r="L157" s="28"/>
      <c r="M157" s="141" t="s">
        <v>1</v>
      </c>
      <c r="N157" s="142" t="s">
        <v>42</v>
      </c>
      <c r="P157" s="143">
        <f>O157*H157</f>
        <v>0</v>
      </c>
      <c r="Q157" s="143">
        <v>0</v>
      </c>
      <c r="R157" s="143">
        <f>Q157*H157</f>
        <v>0</v>
      </c>
      <c r="S157" s="143">
        <v>0</v>
      </c>
      <c r="T157" s="144">
        <f>S157*H157</f>
        <v>0</v>
      </c>
      <c r="AR157" s="145" t="s">
        <v>194</v>
      </c>
      <c r="AT157" s="145" t="s">
        <v>190</v>
      </c>
      <c r="AU157" s="145" t="s">
        <v>87</v>
      </c>
      <c r="AY157" s="13" t="s">
        <v>188</v>
      </c>
      <c r="BE157" s="146">
        <f>IF(N157="základní",J157,0)</f>
        <v>0</v>
      </c>
      <c r="BF157" s="146">
        <f>IF(N157="snížená",J157,0)</f>
        <v>0</v>
      </c>
      <c r="BG157" s="146">
        <f>IF(N157="zákl. přenesená",J157,0)</f>
        <v>0</v>
      </c>
      <c r="BH157" s="146">
        <f>IF(N157="sníž. přenesená",J157,0)</f>
        <v>0</v>
      </c>
      <c r="BI157" s="146">
        <f>IF(N157="nulová",J157,0)</f>
        <v>0</v>
      </c>
      <c r="BJ157" s="13" t="s">
        <v>85</v>
      </c>
      <c r="BK157" s="146">
        <f>ROUND(I157*H157,2)</f>
        <v>0</v>
      </c>
      <c r="BL157" s="13" t="s">
        <v>194</v>
      </c>
      <c r="BM157" s="145" t="s">
        <v>1866</v>
      </c>
    </row>
    <row r="158" spans="2:65" s="1" customFormat="1" ht="24.2" customHeight="1">
      <c r="B158" s="28"/>
      <c r="C158" s="153" t="s">
        <v>255</v>
      </c>
      <c r="D158" s="153" t="s">
        <v>433</v>
      </c>
      <c r="E158" s="154" t="s">
        <v>1867</v>
      </c>
      <c r="F158" s="155" t="s">
        <v>1868</v>
      </c>
      <c r="G158" s="156" t="s">
        <v>218</v>
      </c>
      <c r="H158" s="157">
        <v>3.0449999999999999</v>
      </c>
      <c r="I158" s="158"/>
      <c r="J158" s="159">
        <f>ROUND(I158*H158,2)</f>
        <v>0</v>
      </c>
      <c r="K158" s="160"/>
      <c r="L158" s="161"/>
      <c r="M158" s="162" t="s">
        <v>1</v>
      </c>
      <c r="N158" s="163" t="s">
        <v>42</v>
      </c>
      <c r="P158" s="143">
        <f>O158*H158</f>
        <v>0</v>
      </c>
      <c r="Q158" s="143">
        <v>6.7000000000000002E-4</v>
      </c>
      <c r="R158" s="143">
        <f>Q158*H158</f>
        <v>2.0401500000000001E-3</v>
      </c>
      <c r="S158" s="143">
        <v>0</v>
      </c>
      <c r="T158" s="144">
        <f>S158*H158</f>
        <v>0</v>
      </c>
      <c r="AR158" s="145" t="s">
        <v>220</v>
      </c>
      <c r="AT158" s="145" t="s">
        <v>433</v>
      </c>
      <c r="AU158" s="145" t="s">
        <v>87</v>
      </c>
      <c r="AY158" s="13" t="s">
        <v>188</v>
      </c>
      <c r="BE158" s="146">
        <f>IF(N158="základní",J158,0)</f>
        <v>0</v>
      </c>
      <c r="BF158" s="146">
        <f>IF(N158="snížená",J158,0)</f>
        <v>0</v>
      </c>
      <c r="BG158" s="146">
        <f>IF(N158="zákl. přenesená",J158,0)</f>
        <v>0</v>
      </c>
      <c r="BH158" s="146">
        <f>IF(N158="sníž. přenesená",J158,0)</f>
        <v>0</v>
      </c>
      <c r="BI158" s="146">
        <f>IF(N158="nulová",J158,0)</f>
        <v>0</v>
      </c>
      <c r="BJ158" s="13" t="s">
        <v>85</v>
      </c>
      <c r="BK158" s="146">
        <f>ROUND(I158*H158,2)</f>
        <v>0</v>
      </c>
      <c r="BL158" s="13" t="s">
        <v>194</v>
      </c>
      <c r="BM158" s="145" t="s">
        <v>1869</v>
      </c>
    </row>
    <row r="159" spans="2:65" s="11" customFormat="1" ht="22.7" customHeight="1">
      <c r="B159" s="121"/>
      <c r="D159" s="122" t="s">
        <v>76</v>
      </c>
      <c r="E159" s="131" t="s">
        <v>364</v>
      </c>
      <c r="F159" s="131" t="s">
        <v>365</v>
      </c>
      <c r="I159" s="124"/>
      <c r="J159" s="132">
        <f>BK159</f>
        <v>0</v>
      </c>
      <c r="L159" s="121"/>
      <c r="M159" s="126"/>
      <c r="P159" s="127">
        <f>P160</f>
        <v>0</v>
      </c>
      <c r="R159" s="127">
        <f>R160</f>
        <v>0</v>
      </c>
      <c r="T159" s="128">
        <f>T160</f>
        <v>0</v>
      </c>
      <c r="AR159" s="122" t="s">
        <v>85</v>
      </c>
      <c r="AT159" s="129" t="s">
        <v>76</v>
      </c>
      <c r="AU159" s="129" t="s">
        <v>85</v>
      </c>
      <c r="AY159" s="122" t="s">
        <v>188</v>
      </c>
      <c r="BK159" s="130">
        <f>BK160</f>
        <v>0</v>
      </c>
    </row>
    <row r="160" spans="2:65" s="1" customFormat="1" ht="48.95" customHeight="1">
      <c r="B160" s="28"/>
      <c r="C160" s="133" t="s">
        <v>260</v>
      </c>
      <c r="D160" s="133" t="s">
        <v>190</v>
      </c>
      <c r="E160" s="134" t="s">
        <v>1870</v>
      </c>
      <c r="F160" s="135" t="s">
        <v>1871</v>
      </c>
      <c r="G160" s="136" t="s">
        <v>267</v>
      </c>
      <c r="H160" s="137">
        <v>63.76</v>
      </c>
      <c r="I160" s="138"/>
      <c r="J160" s="139">
        <f>ROUND(I160*H160,2)</f>
        <v>0</v>
      </c>
      <c r="K160" s="140"/>
      <c r="L160" s="28"/>
      <c r="M160" s="141" t="s">
        <v>1</v>
      </c>
      <c r="N160" s="142" t="s">
        <v>42</v>
      </c>
      <c r="P160" s="143">
        <f>O160*H160</f>
        <v>0</v>
      </c>
      <c r="Q160" s="143">
        <v>0</v>
      </c>
      <c r="R160" s="143">
        <f>Q160*H160</f>
        <v>0</v>
      </c>
      <c r="S160" s="143">
        <v>0</v>
      </c>
      <c r="T160" s="144">
        <f>S160*H160</f>
        <v>0</v>
      </c>
      <c r="AR160" s="145" t="s">
        <v>194</v>
      </c>
      <c r="AT160" s="145" t="s">
        <v>190</v>
      </c>
      <c r="AU160" s="145" t="s">
        <v>87</v>
      </c>
      <c r="AY160" s="13" t="s">
        <v>188</v>
      </c>
      <c r="BE160" s="146">
        <f>IF(N160="základní",J160,0)</f>
        <v>0</v>
      </c>
      <c r="BF160" s="146">
        <f>IF(N160="snížená",J160,0)</f>
        <v>0</v>
      </c>
      <c r="BG160" s="146">
        <f>IF(N160="zákl. přenesená",J160,0)</f>
        <v>0</v>
      </c>
      <c r="BH160" s="146">
        <f>IF(N160="sníž. přenesená",J160,0)</f>
        <v>0</v>
      </c>
      <c r="BI160" s="146">
        <f>IF(N160="nulová",J160,0)</f>
        <v>0</v>
      </c>
      <c r="BJ160" s="13" t="s">
        <v>85</v>
      </c>
      <c r="BK160" s="146">
        <f>ROUND(I160*H160,2)</f>
        <v>0</v>
      </c>
      <c r="BL160" s="13" t="s">
        <v>194</v>
      </c>
      <c r="BM160" s="145" t="s">
        <v>1872</v>
      </c>
    </row>
    <row r="161" spans="2:65" s="11" customFormat="1" ht="25.9" customHeight="1">
      <c r="B161" s="121"/>
      <c r="D161" s="122" t="s">
        <v>76</v>
      </c>
      <c r="E161" s="123" t="s">
        <v>370</v>
      </c>
      <c r="F161" s="123" t="s">
        <v>371</v>
      </c>
      <c r="I161" s="124"/>
      <c r="J161" s="125">
        <f>BK161</f>
        <v>0</v>
      </c>
      <c r="L161" s="121"/>
      <c r="M161" s="126"/>
      <c r="P161" s="127">
        <f>P162+P191+P241+P252+P271+P276+P279</f>
        <v>0</v>
      </c>
      <c r="R161" s="127">
        <f>R162+R191+R241+R252+R271+R276+R279</f>
        <v>2.1312900000000008</v>
      </c>
      <c r="T161" s="128">
        <f>T162+T191+T241+T252+T271+T276+T279</f>
        <v>0</v>
      </c>
      <c r="AR161" s="122" t="s">
        <v>87</v>
      </c>
      <c r="AT161" s="129" t="s">
        <v>76</v>
      </c>
      <c r="AU161" s="129" t="s">
        <v>77</v>
      </c>
      <c r="AY161" s="122" t="s">
        <v>188</v>
      </c>
      <c r="BK161" s="130">
        <f>BK162+BK191+BK241+BK252+BK271+BK276+BK279</f>
        <v>0</v>
      </c>
    </row>
    <row r="162" spans="2:65" s="11" customFormat="1" ht="22.7" customHeight="1">
      <c r="B162" s="121"/>
      <c r="D162" s="122" t="s">
        <v>76</v>
      </c>
      <c r="E162" s="131" t="s">
        <v>1873</v>
      </c>
      <c r="F162" s="131" t="s">
        <v>1874</v>
      </c>
      <c r="I162" s="124"/>
      <c r="J162" s="132">
        <f>BK162</f>
        <v>0</v>
      </c>
      <c r="L162" s="121"/>
      <c r="M162" s="126"/>
      <c r="P162" s="127">
        <f>SUM(P163:P190)</f>
        <v>0</v>
      </c>
      <c r="R162" s="127">
        <f>SUM(R163:R190)</f>
        <v>0.48210000000000008</v>
      </c>
      <c r="T162" s="128">
        <f>SUM(T163:T190)</f>
        <v>0</v>
      </c>
      <c r="AR162" s="122" t="s">
        <v>87</v>
      </c>
      <c r="AT162" s="129" t="s">
        <v>76</v>
      </c>
      <c r="AU162" s="129" t="s">
        <v>85</v>
      </c>
      <c r="AY162" s="122" t="s">
        <v>188</v>
      </c>
      <c r="BK162" s="130">
        <f>SUM(BK163:BK190)</f>
        <v>0</v>
      </c>
    </row>
    <row r="163" spans="2:65" s="1" customFormat="1" ht="21.75" customHeight="1">
      <c r="B163" s="28"/>
      <c r="C163" s="133" t="s">
        <v>264</v>
      </c>
      <c r="D163" s="133" t="s">
        <v>190</v>
      </c>
      <c r="E163" s="134" t="s">
        <v>1875</v>
      </c>
      <c r="F163" s="135" t="s">
        <v>1876</v>
      </c>
      <c r="G163" s="136" t="s">
        <v>218</v>
      </c>
      <c r="H163" s="137">
        <v>62</v>
      </c>
      <c r="I163" s="138"/>
      <c r="J163" s="139">
        <f t="shared" ref="J163:J190" si="10">ROUND(I163*H163,2)</f>
        <v>0</v>
      </c>
      <c r="K163" s="140"/>
      <c r="L163" s="28"/>
      <c r="M163" s="141" t="s">
        <v>1</v>
      </c>
      <c r="N163" s="142" t="s">
        <v>42</v>
      </c>
      <c r="P163" s="143">
        <f t="shared" ref="P163:P190" si="11">O163*H163</f>
        <v>0</v>
      </c>
      <c r="Q163" s="143">
        <v>1.4400000000000001E-3</v>
      </c>
      <c r="R163" s="143">
        <f t="shared" ref="R163:R190" si="12">Q163*H163</f>
        <v>8.9280000000000012E-2</v>
      </c>
      <c r="S163" s="143">
        <v>0</v>
      </c>
      <c r="T163" s="144">
        <f t="shared" ref="T163:T190" si="13">S163*H163</f>
        <v>0</v>
      </c>
      <c r="AR163" s="145" t="s">
        <v>251</v>
      </c>
      <c r="AT163" s="145" t="s">
        <v>190</v>
      </c>
      <c r="AU163" s="145" t="s">
        <v>87</v>
      </c>
      <c r="AY163" s="13" t="s">
        <v>188</v>
      </c>
      <c r="BE163" s="146">
        <f t="shared" ref="BE163:BE190" si="14">IF(N163="základní",J163,0)</f>
        <v>0</v>
      </c>
      <c r="BF163" s="146">
        <f t="shared" ref="BF163:BF190" si="15">IF(N163="snížená",J163,0)</f>
        <v>0</v>
      </c>
      <c r="BG163" s="146">
        <f t="shared" ref="BG163:BG190" si="16">IF(N163="zákl. přenesená",J163,0)</f>
        <v>0</v>
      </c>
      <c r="BH163" s="146">
        <f t="shared" ref="BH163:BH190" si="17">IF(N163="sníž. přenesená",J163,0)</f>
        <v>0</v>
      </c>
      <c r="BI163" s="146">
        <f t="shared" ref="BI163:BI190" si="18">IF(N163="nulová",J163,0)</f>
        <v>0</v>
      </c>
      <c r="BJ163" s="13" t="s">
        <v>85</v>
      </c>
      <c r="BK163" s="146">
        <f t="shared" ref="BK163:BK190" si="19">ROUND(I163*H163,2)</f>
        <v>0</v>
      </c>
      <c r="BL163" s="13" t="s">
        <v>251</v>
      </c>
      <c r="BM163" s="145" t="s">
        <v>1877</v>
      </c>
    </row>
    <row r="164" spans="2:65" s="1" customFormat="1" ht="21.75" customHeight="1">
      <c r="B164" s="28"/>
      <c r="C164" s="133" t="s">
        <v>269</v>
      </c>
      <c r="D164" s="133" t="s">
        <v>190</v>
      </c>
      <c r="E164" s="134" t="s">
        <v>1878</v>
      </c>
      <c r="F164" s="135" t="s">
        <v>1879</v>
      </c>
      <c r="G164" s="136" t="s">
        <v>218</v>
      </c>
      <c r="H164" s="137">
        <v>72</v>
      </c>
      <c r="I164" s="138"/>
      <c r="J164" s="139">
        <f t="shared" si="10"/>
        <v>0</v>
      </c>
      <c r="K164" s="140"/>
      <c r="L164" s="28"/>
      <c r="M164" s="141" t="s">
        <v>1</v>
      </c>
      <c r="N164" s="142" t="s">
        <v>42</v>
      </c>
      <c r="P164" s="143">
        <f t="shared" si="11"/>
        <v>0</v>
      </c>
      <c r="Q164" s="143">
        <v>1.97E-3</v>
      </c>
      <c r="R164" s="143">
        <f t="shared" si="12"/>
        <v>0.14183999999999999</v>
      </c>
      <c r="S164" s="143">
        <v>0</v>
      </c>
      <c r="T164" s="144">
        <f t="shared" si="13"/>
        <v>0</v>
      </c>
      <c r="AR164" s="145" t="s">
        <v>251</v>
      </c>
      <c r="AT164" s="145" t="s">
        <v>190</v>
      </c>
      <c r="AU164" s="145" t="s">
        <v>87</v>
      </c>
      <c r="AY164" s="13" t="s">
        <v>188</v>
      </c>
      <c r="BE164" s="146">
        <f t="shared" si="14"/>
        <v>0</v>
      </c>
      <c r="BF164" s="146">
        <f t="shared" si="15"/>
        <v>0</v>
      </c>
      <c r="BG164" s="146">
        <f t="shared" si="16"/>
        <v>0</v>
      </c>
      <c r="BH164" s="146">
        <f t="shared" si="17"/>
        <v>0</v>
      </c>
      <c r="BI164" s="146">
        <f t="shared" si="18"/>
        <v>0</v>
      </c>
      <c r="BJ164" s="13" t="s">
        <v>85</v>
      </c>
      <c r="BK164" s="146">
        <f t="shared" si="19"/>
        <v>0</v>
      </c>
      <c r="BL164" s="13" t="s">
        <v>251</v>
      </c>
      <c r="BM164" s="145" t="s">
        <v>1880</v>
      </c>
    </row>
    <row r="165" spans="2:65" s="1" customFormat="1" ht="24.2" customHeight="1">
      <c r="B165" s="28"/>
      <c r="C165" s="133" t="s">
        <v>7</v>
      </c>
      <c r="D165" s="133" t="s">
        <v>190</v>
      </c>
      <c r="E165" s="134" t="s">
        <v>1881</v>
      </c>
      <c r="F165" s="135" t="s">
        <v>1882</v>
      </c>
      <c r="G165" s="136" t="s">
        <v>218</v>
      </c>
      <c r="H165" s="137">
        <v>55</v>
      </c>
      <c r="I165" s="138"/>
      <c r="J165" s="139">
        <f t="shared" si="10"/>
        <v>0</v>
      </c>
      <c r="K165" s="140"/>
      <c r="L165" s="28"/>
      <c r="M165" s="141" t="s">
        <v>1</v>
      </c>
      <c r="N165" s="142" t="s">
        <v>42</v>
      </c>
      <c r="P165" s="143">
        <f t="shared" si="11"/>
        <v>0</v>
      </c>
      <c r="Q165" s="143">
        <v>6.3000000000000003E-4</v>
      </c>
      <c r="R165" s="143">
        <f t="shared" si="12"/>
        <v>3.465E-2</v>
      </c>
      <c r="S165" s="143">
        <v>0</v>
      </c>
      <c r="T165" s="144">
        <f t="shared" si="13"/>
        <v>0</v>
      </c>
      <c r="AR165" s="145" t="s">
        <v>251</v>
      </c>
      <c r="AT165" s="145" t="s">
        <v>190</v>
      </c>
      <c r="AU165" s="145" t="s">
        <v>87</v>
      </c>
      <c r="AY165" s="13" t="s">
        <v>188</v>
      </c>
      <c r="BE165" s="146">
        <f t="shared" si="14"/>
        <v>0</v>
      </c>
      <c r="BF165" s="146">
        <f t="shared" si="15"/>
        <v>0</v>
      </c>
      <c r="BG165" s="146">
        <f t="shared" si="16"/>
        <v>0</v>
      </c>
      <c r="BH165" s="146">
        <f t="shared" si="17"/>
        <v>0</v>
      </c>
      <c r="BI165" s="146">
        <f t="shared" si="18"/>
        <v>0</v>
      </c>
      <c r="BJ165" s="13" t="s">
        <v>85</v>
      </c>
      <c r="BK165" s="146">
        <f t="shared" si="19"/>
        <v>0</v>
      </c>
      <c r="BL165" s="13" t="s">
        <v>251</v>
      </c>
      <c r="BM165" s="145" t="s">
        <v>1883</v>
      </c>
    </row>
    <row r="166" spans="2:65" s="1" customFormat="1" ht="24.2" customHeight="1">
      <c r="B166" s="28"/>
      <c r="C166" s="133" t="s">
        <v>277</v>
      </c>
      <c r="D166" s="133" t="s">
        <v>190</v>
      </c>
      <c r="E166" s="134" t="s">
        <v>1884</v>
      </c>
      <c r="F166" s="135" t="s">
        <v>1885</v>
      </c>
      <c r="G166" s="136" t="s">
        <v>218</v>
      </c>
      <c r="H166" s="137">
        <v>66</v>
      </c>
      <c r="I166" s="138"/>
      <c r="J166" s="139">
        <f t="shared" si="10"/>
        <v>0</v>
      </c>
      <c r="K166" s="140"/>
      <c r="L166" s="28"/>
      <c r="M166" s="141" t="s">
        <v>1</v>
      </c>
      <c r="N166" s="142" t="s">
        <v>42</v>
      </c>
      <c r="P166" s="143">
        <f t="shared" si="11"/>
        <v>0</v>
      </c>
      <c r="Q166" s="143">
        <v>1.2999999999999999E-3</v>
      </c>
      <c r="R166" s="143">
        <f t="shared" si="12"/>
        <v>8.5800000000000001E-2</v>
      </c>
      <c r="S166" s="143">
        <v>0</v>
      </c>
      <c r="T166" s="144">
        <f t="shared" si="13"/>
        <v>0</v>
      </c>
      <c r="AR166" s="145" t="s">
        <v>251</v>
      </c>
      <c r="AT166" s="145" t="s">
        <v>190</v>
      </c>
      <c r="AU166" s="145" t="s">
        <v>87</v>
      </c>
      <c r="AY166" s="13" t="s">
        <v>188</v>
      </c>
      <c r="BE166" s="146">
        <f t="shared" si="14"/>
        <v>0</v>
      </c>
      <c r="BF166" s="146">
        <f t="shared" si="15"/>
        <v>0</v>
      </c>
      <c r="BG166" s="146">
        <f t="shared" si="16"/>
        <v>0</v>
      </c>
      <c r="BH166" s="146">
        <f t="shared" si="17"/>
        <v>0</v>
      </c>
      <c r="BI166" s="146">
        <f t="shared" si="18"/>
        <v>0</v>
      </c>
      <c r="BJ166" s="13" t="s">
        <v>85</v>
      </c>
      <c r="BK166" s="146">
        <f t="shared" si="19"/>
        <v>0</v>
      </c>
      <c r="BL166" s="13" t="s">
        <v>251</v>
      </c>
      <c r="BM166" s="145" t="s">
        <v>1886</v>
      </c>
    </row>
    <row r="167" spans="2:65" s="1" customFormat="1" ht="21.75" customHeight="1">
      <c r="B167" s="28"/>
      <c r="C167" s="133" t="s">
        <v>282</v>
      </c>
      <c r="D167" s="133" t="s">
        <v>190</v>
      </c>
      <c r="E167" s="134" t="s">
        <v>1887</v>
      </c>
      <c r="F167" s="135" t="s">
        <v>1888</v>
      </c>
      <c r="G167" s="136" t="s">
        <v>218</v>
      </c>
      <c r="H167" s="137">
        <v>2</v>
      </c>
      <c r="I167" s="138"/>
      <c r="J167" s="139">
        <f t="shared" si="10"/>
        <v>0</v>
      </c>
      <c r="K167" s="140"/>
      <c r="L167" s="28"/>
      <c r="M167" s="141" t="s">
        <v>1</v>
      </c>
      <c r="N167" s="142" t="s">
        <v>42</v>
      </c>
      <c r="P167" s="143">
        <f t="shared" si="11"/>
        <v>0</v>
      </c>
      <c r="Q167" s="143">
        <v>4.0000000000000002E-4</v>
      </c>
      <c r="R167" s="143">
        <f t="shared" si="12"/>
        <v>8.0000000000000004E-4</v>
      </c>
      <c r="S167" s="143">
        <v>0</v>
      </c>
      <c r="T167" s="144">
        <f t="shared" si="13"/>
        <v>0</v>
      </c>
      <c r="AR167" s="145" t="s">
        <v>251</v>
      </c>
      <c r="AT167" s="145" t="s">
        <v>190</v>
      </c>
      <c r="AU167" s="145" t="s">
        <v>87</v>
      </c>
      <c r="AY167" s="13" t="s">
        <v>188</v>
      </c>
      <c r="BE167" s="146">
        <f t="shared" si="14"/>
        <v>0</v>
      </c>
      <c r="BF167" s="146">
        <f t="shared" si="15"/>
        <v>0</v>
      </c>
      <c r="BG167" s="146">
        <f t="shared" si="16"/>
        <v>0</v>
      </c>
      <c r="BH167" s="146">
        <f t="shared" si="17"/>
        <v>0</v>
      </c>
      <c r="BI167" s="146">
        <f t="shared" si="18"/>
        <v>0</v>
      </c>
      <c r="BJ167" s="13" t="s">
        <v>85</v>
      </c>
      <c r="BK167" s="146">
        <f t="shared" si="19"/>
        <v>0</v>
      </c>
      <c r="BL167" s="13" t="s">
        <v>251</v>
      </c>
      <c r="BM167" s="145" t="s">
        <v>1889</v>
      </c>
    </row>
    <row r="168" spans="2:65" s="1" customFormat="1" ht="21.75" customHeight="1">
      <c r="B168" s="28"/>
      <c r="C168" s="133" t="s">
        <v>286</v>
      </c>
      <c r="D168" s="133" t="s">
        <v>190</v>
      </c>
      <c r="E168" s="134" t="s">
        <v>1890</v>
      </c>
      <c r="F168" s="135" t="s">
        <v>1891</v>
      </c>
      <c r="G168" s="136" t="s">
        <v>218</v>
      </c>
      <c r="H168" s="137">
        <v>10</v>
      </c>
      <c r="I168" s="138"/>
      <c r="J168" s="139">
        <f t="shared" si="10"/>
        <v>0</v>
      </c>
      <c r="K168" s="140"/>
      <c r="L168" s="28"/>
      <c r="M168" s="141" t="s">
        <v>1</v>
      </c>
      <c r="N168" s="142" t="s">
        <v>42</v>
      </c>
      <c r="P168" s="143">
        <f t="shared" si="11"/>
        <v>0</v>
      </c>
      <c r="Q168" s="143">
        <v>4.2999999999999999E-4</v>
      </c>
      <c r="R168" s="143">
        <f t="shared" si="12"/>
        <v>4.3E-3</v>
      </c>
      <c r="S168" s="143">
        <v>0</v>
      </c>
      <c r="T168" s="144">
        <f t="shared" si="13"/>
        <v>0</v>
      </c>
      <c r="AR168" s="145" t="s">
        <v>251</v>
      </c>
      <c r="AT168" s="145" t="s">
        <v>190</v>
      </c>
      <c r="AU168" s="145" t="s">
        <v>87</v>
      </c>
      <c r="AY168" s="13" t="s">
        <v>188</v>
      </c>
      <c r="BE168" s="146">
        <f t="shared" si="14"/>
        <v>0</v>
      </c>
      <c r="BF168" s="146">
        <f t="shared" si="15"/>
        <v>0</v>
      </c>
      <c r="BG168" s="146">
        <f t="shared" si="16"/>
        <v>0</v>
      </c>
      <c r="BH168" s="146">
        <f t="shared" si="17"/>
        <v>0</v>
      </c>
      <c r="BI168" s="146">
        <f t="shared" si="18"/>
        <v>0</v>
      </c>
      <c r="BJ168" s="13" t="s">
        <v>85</v>
      </c>
      <c r="BK168" s="146">
        <f t="shared" si="19"/>
        <v>0</v>
      </c>
      <c r="BL168" s="13" t="s">
        <v>251</v>
      </c>
      <c r="BM168" s="145" t="s">
        <v>1892</v>
      </c>
    </row>
    <row r="169" spans="2:65" s="1" customFormat="1" ht="21.75" customHeight="1">
      <c r="B169" s="28"/>
      <c r="C169" s="133" t="s">
        <v>290</v>
      </c>
      <c r="D169" s="133" t="s">
        <v>190</v>
      </c>
      <c r="E169" s="134" t="s">
        <v>1893</v>
      </c>
      <c r="F169" s="135" t="s">
        <v>1894</v>
      </c>
      <c r="G169" s="136" t="s">
        <v>218</v>
      </c>
      <c r="H169" s="137">
        <v>30</v>
      </c>
      <c r="I169" s="138"/>
      <c r="J169" s="139">
        <f t="shared" si="10"/>
        <v>0</v>
      </c>
      <c r="K169" s="140"/>
      <c r="L169" s="28"/>
      <c r="M169" s="141" t="s">
        <v>1</v>
      </c>
      <c r="N169" s="142" t="s">
        <v>42</v>
      </c>
      <c r="P169" s="143">
        <f t="shared" si="11"/>
        <v>0</v>
      </c>
      <c r="Q169" s="143">
        <v>5.0000000000000001E-4</v>
      </c>
      <c r="R169" s="143">
        <f t="shared" si="12"/>
        <v>1.4999999999999999E-2</v>
      </c>
      <c r="S169" s="143">
        <v>0</v>
      </c>
      <c r="T169" s="144">
        <f t="shared" si="13"/>
        <v>0</v>
      </c>
      <c r="AR169" s="145" t="s">
        <v>251</v>
      </c>
      <c r="AT169" s="145" t="s">
        <v>190</v>
      </c>
      <c r="AU169" s="145" t="s">
        <v>87</v>
      </c>
      <c r="AY169" s="13" t="s">
        <v>188</v>
      </c>
      <c r="BE169" s="146">
        <f t="shared" si="14"/>
        <v>0</v>
      </c>
      <c r="BF169" s="146">
        <f t="shared" si="15"/>
        <v>0</v>
      </c>
      <c r="BG169" s="146">
        <f t="shared" si="16"/>
        <v>0</v>
      </c>
      <c r="BH169" s="146">
        <f t="shared" si="17"/>
        <v>0</v>
      </c>
      <c r="BI169" s="146">
        <f t="shared" si="18"/>
        <v>0</v>
      </c>
      <c r="BJ169" s="13" t="s">
        <v>85</v>
      </c>
      <c r="BK169" s="146">
        <f t="shared" si="19"/>
        <v>0</v>
      </c>
      <c r="BL169" s="13" t="s">
        <v>251</v>
      </c>
      <c r="BM169" s="145" t="s">
        <v>1895</v>
      </c>
    </row>
    <row r="170" spans="2:65" s="1" customFormat="1" ht="21.75" customHeight="1">
      <c r="B170" s="28"/>
      <c r="C170" s="133" t="s">
        <v>294</v>
      </c>
      <c r="D170" s="133" t="s">
        <v>190</v>
      </c>
      <c r="E170" s="134" t="s">
        <v>1896</v>
      </c>
      <c r="F170" s="135" t="s">
        <v>1897</v>
      </c>
      <c r="G170" s="136" t="s">
        <v>218</v>
      </c>
      <c r="H170" s="137">
        <v>10</v>
      </c>
      <c r="I170" s="138"/>
      <c r="J170" s="139">
        <f t="shared" si="10"/>
        <v>0</v>
      </c>
      <c r="K170" s="140"/>
      <c r="L170" s="28"/>
      <c r="M170" s="141" t="s">
        <v>1</v>
      </c>
      <c r="N170" s="142" t="s">
        <v>42</v>
      </c>
      <c r="P170" s="143">
        <f t="shared" si="11"/>
        <v>0</v>
      </c>
      <c r="Q170" s="143">
        <v>7.6000000000000004E-4</v>
      </c>
      <c r="R170" s="143">
        <f t="shared" si="12"/>
        <v>7.6000000000000009E-3</v>
      </c>
      <c r="S170" s="143">
        <v>0</v>
      </c>
      <c r="T170" s="144">
        <f t="shared" si="13"/>
        <v>0</v>
      </c>
      <c r="AR170" s="145" t="s">
        <v>251</v>
      </c>
      <c r="AT170" s="145" t="s">
        <v>190</v>
      </c>
      <c r="AU170" s="145" t="s">
        <v>87</v>
      </c>
      <c r="AY170" s="13" t="s">
        <v>188</v>
      </c>
      <c r="BE170" s="146">
        <f t="shared" si="14"/>
        <v>0</v>
      </c>
      <c r="BF170" s="146">
        <f t="shared" si="15"/>
        <v>0</v>
      </c>
      <c r="BG170" s="146">
        <f t="shared" si="16"/>
        <v>0</v>
      </c>
      <c r="BH170" s="146">
        <f t="shared" si="17"/>
        <v>0</v>
      </c>
      <c r="BI170" s="146">
        <f t="shared" si="18"/>
        <v>0</v>
      </c>
      <c r="BJ170" s="13" t="s">
        <v>85</v>
      </c>
      <c r="BK170" s="146">
        <f t="shared" si="19"/>
        <v>0</v>
      </c>
      <c r="BL170" s="13" t="s">
        <v>251</v>
      </c>
      <c r="BM170" s="145" t="s">
        <v>1898</v>
      </c>
    </row>
    <row r="171" spans="2:65" s="1" customFormat="1" ht="21.75" customHeight="1">
      <c r="B171" s="28"/>
      <c r="C171" s="133" t="s">
        <v>298</v>
      </c>
      <c r="D171" s="133" t="s">
        <v>190</v>
      </c>
      <c r="E171" s="134" t="s">
        <v>1899</v>
      </c>
      <c r="F171" s="135" t="s">
        <v>1900</v>
      </c>
      <c r="G171" s="136" t="s">
        <v>218</v>
      </c>
      <c r="H171" s="137">
        <v>13</v>
      </c>
      <c r="I171" s="138"/>
      <c r="J171" s="139">
        <f t="shared" si="10"/>
        <v>0</v>
      </c>
      <c r="K171" s="140"/>
      <c r="L171" s="28"/>
      <c r="M171" s="141" t="s">
        <v>1</v>
      </c>
      <c r="N171" s="142" t="s">
        <v>42</v>
      </c>
      <c r="P171" s="143">
        <f t="shared" si="11"/>
        <v>0</v>
      </c>
      <c r="Q171" s="143">
        <v>1.5299999999999999E-3</v>
      </c>
      <c r="R171" s="143">
        <f t="shared" si="12"/>
        <v>1.9889999999999998E-2</v>
      </c>
      <c r="S171" s="143">
        <v>0</v>
      </c>
      <c r="T171" s="144">
        <f t="shared" si="13"/>
        <v>0</v>
      </c>
      <c r="AR171" s="145" t="s">
        <v>251</v>
      </c>
      <c r="AT171" s="145" t="s">
        <v>190</v>
      </c>
      <c r="AU171" s="145" t="s">
        <v>87</v>
      </c>
      <c r="AY171" s="13" t="s">
        <v>188</v>
      </c>
      <c r="BE171" s="146">
        <f t="shared" si="14"/>
        <v>0</v>
      </c>
      <c r="BF171" s="146">
        <f t="shared" si="15"/>
        <v>0</v>
      </c>
      <c r="BG171" s="146">
        <f t="shared" si="16"/>
        <v>0</v>
      </c>
      <c r="BH171" s="146">
        <f t="shared" si="17"/>
        <v>0</v>
      </c>
      <c r="BI171" s="146">
        <f t="shared" si="18"/>
        <v>0</v>
      </c>
      <c r="BJ171" s="13" t="s">
        <v>85</v>
      </c>
      <c r="BK171" s="146">
        <f t="shared" si="19"/>
        <v>0</v>
      </c>
      <c r="BL171" s="13" t="s">
        <v>251</v>
      </c>
      <c r="BM171" s="145" t="s">
        <v>1901</v>
      </c>
    </row>
    <row r="172" spans="2:65" s="1" customFormat="1" ht="16.5" customHeight="1">
      <c r="B172" s="28"/>
      <c r="C172" s="133" t="s">
        <v>302</v>
      </c>
      <c r="D172" s="133" t="s">
        <v>190</v>
      </c>
      <c r="E172" s="134" t="s">
        <v>1902</v>
      </c>
      <c r="F172" s="135" t="s">
        <v>1903</v>
      </c>
      <c r="G172" s="136" t="s">
        <v>218</v>
      </c>
      <c r="H172" s="137">
        <v>6</v>
      </c>
      <c r="I172" s="138"/>
      <c r="J172" s="139">
        <f t="shared" si="10"/>
        <v>0</v>
      </c>
      <c r="K172" s="140"/>
      <c r="L172" s="28"/>
      <c r="M172" s="141" t="s">
        <v>1</v>
      </c>
      <c r="N172" s="142" t="s">
        <v>42</v>
      </c>
      <c r="P172" s="143">
        <f t="shared" si="11"/>
        <v>0</v>
      </c>
      <c r="Q172" s="143">
        <v>5.9999999999999995E-4</v>
      </c>
      <c r="R172" s="143">
        <f t="shared" si="12"/>
        <v>3.5999999999999999E-3</v>
      </c>
      <c r="S172" s="143">
        <v>0</v>
      </c>
      <c r="T172" s="144">
        <f t="shared" si="13"/>
        <v>0</v>
      </c>
      <c r="AR172" s="145" t="s">
        <v>251</v>
      </c>
      <c r="AT172" s="145" t="s">
        <v>190</v>
      </c>
      <c r="AU172" s="145" t="s">
        <v>87</v>
      </c>
      <c r="AY172" s="13" t="s">
        <v>188</v>
      </c>
      <c r="BE172" s="146">
        <f t="shared" si="14"/>
        <v>0</v>
      </c>
      <c r="BF172" s="146">
        <f t="shared" si="15"/>
        <v>0</v>
      </c>
      <c r="BG172" s="146">
        <f t="shared" si="16"/>
        <v>0</v>
      </c>
      <c r="BH172" s="146">
        <f t="shared" si="17"/>
        <v>0</v>
      </c>
      <c r="BI172" s="146">
        <f t="shared" si="18"/>
        <v>0</v>
      </c>
      <c r="BJ172" s="13" t="s">
        <v>85</v>
      </c>
      <c r="BK172" s="146">
        <f t="shared" si="19"/>
        <v>0</v>
      </c>
      <c r="BL172" s="13" t="s">
        <v>251</v>
      </c>
      <c r="BM172" s="145" t="s">
        <v>1904</v>
      </c>
    </row>
    <row r="173" spans="2:65" s="1" customFormat="1" ht="21.75" customHeight="1">
      <c r="B173" s="28"/>
      <c r="C173" s="133" t="s">
        <v>306</v>
      </c>
      <c r="D173" s="133" t="s">
        <v>190</v>
      </c>
      <c r="E173" s="134" t="s">
        <v>1905</v>
      </c>
      <c r="F173" s="135" t="s">
        <v>1906</v>
      </c>
      <c r="G173" s="136" t="s">
        <v>218</v>
      </c>
      <c r="H173" s="137">
        <v>7</v>
      </c>
      <c r="I173" s="138"/>
      <c r="J173" s="139">
        <f t="shared" si="10"/>
        <v>0</v>
      </c>
      <c r="K173" s="140"/>
      <c r="L173" s="28"/>
      <c r="M173" s="141" t="s">
        <v>1</v>
      </c>
      <c r="N173" s="142" t="s">
        <v>42</v>
      </c>
      <c r="P173" s="143">
        <f t="shared" si="11"/>
        <v>0</v>
      </c>
      <c r="Q173" s="143">
        <v>1.2199999999999999E-3</v>
      </c>
      <c r="R173" s="143">
        <f t="shared" si="12"/>
        <v>8.539999999999999E-3</v>
      </c>
      <c r="S173" s="143">
        <v>0</v>
      </c>
      <c r="T173" s="144">
        <f t="shared" si="13"/>
        <v>0</v>
      </c>
      <c r="AR173" s="145" t="s">
        <v>251</v>
      </c>
      <c r="AT173" s="145" t="s">
        <v>190</v>
      </c>
      <c r="AU173" s="145" t="s">
        <v>87</v>
      </c>
      <c r="AY173" s="13" t="s">
        <v>188</v>
      </c>
      <c r="BE173" s="146">
        <f t="shared" si="14"/>
        <v>0</v>
      </c>
      <c r="BF173" s="146">
        <f t="shared" si="15"/>
        <v>0</v>
      </c>
      <c r="BG173" s="146">
        <f t="shared" si="16"/>
        <v>0</v>
      </c>
      <c r="BH173" s="146">
        <f t="shared" si="17"/>
        <v>0</v>
      </c>
      <c r="BI173" s="146">
        <f t="shared" si="18"/>
        <v>0</v>
      </c>
      <c r="BJ173" s="13" t="s">
        <v>85</v>
      </c>
      <c r="BK173" s="146">
        <f t="shared" si="19"/>
        <v>0</v>
      </c>
      <c r="BL173" s="13" t="s">
        <v>251</v>
      </c>
      <c r="BM173" s="145" t="s">
        <v>1907</v>
      </c>
    </row>
    <row r="174" spans="2:65" s="1" customFormat="1" ht="24.2" customHeight="1">
      <c r="B174" s="28"/>
      <c r="C174" s="133" t="s">
        <v>310</v>
      </c>
      <c r="D174" s="133" t="s">
        <v>190</v>
      </c>
      <c r="E174" s="134" t="s">
        <v>1908</v>
      </c>
      <c r="F174" s="135" t="s">
        <v>1909</v>
      </c>
      <c r="G174" s="136" t="s">
        <v>193</v>
      </c>
      <c r="H174" s="137">
        <v>15</v>
      </c>
      <c r="I174" s="138"/>
      <c r="J174" s="139">
        <f t="shared" si="10"/>
        <v>0</v>
      </c>
      <c r="K174" s="140"/>
      <c r="L174" s="28"/>
      <c r="M174" s="141" t="s">
        <v>1</v>
      </c>
      <c r="N174" s="142" t="s">
        <v>42</v>
      </c>
      <c r="P174" s="143">
        <f t="shared" si="11"/>
        <v>0</v>
      </c>
      <c r="Q174" s="143">
        <v>0</v>
      </c>
      <c r="R174" s="143">
        <f t="shared" si="12"/>
        <v>0</v>
      </c>
      <c r="S174" s="143">
        <v>0</v>
      </c>
      <c r="T174" s="144">
        <f t="shared" si="13"/>
        <v>0</v>
      </c>
      <c r="AR174" s="145" t="s">
        <v>251</v>
      </c>
      <c r="AT174" s="145" t="s">
        <v>190</v>
      </c>
      <c r="AU174" s="145" t="s">
        <v>87</v>
      </c>
      <c r="AY174" s="13" t="s">
        <v>188</v>
      </c>
      <c r="BE174" s="146">
        <f t="shared" si="14"/>
        <v>0</v>
      </c>
      <c r="BF174" s="146">
        <f t="shared" si="15"/>
        <v>0</v>
      </c>
      <c r="BG174" s="146">
        <f t="shared" si="16"/>
        <v>0</v>
      </c>
      <c r="BH174" s="146">
        <f t="shared" si="17"/>
        <v>0</v>
      </c>
      <c r="BI174" s="146">
        <f t="shared" si="18"/>
        <v>0</v>
      </c>
      <c r="BJ174" s="13" t="s">
        <v>85</v>
      </c>
      <c r="BK174" s="146">
        <f t="shared" si="19"/>
        <v>0</v>
      </c>
      <c r="BL174" s="13" t="s">
        <v>251</v>
      </c>
      <c r="BM174" s="145" t="s">
        <v>1910</v>
      </c>
    </row>
    <row r="175" spans="2:65" s="1" customFormat="1" ht="24.2" customHeight="1">
      <c r="B175" s="28"/>
      <c r="C175" s="133" t="s">
        <v>314</v>
      </c>
      <c r="D175" s="133" t="s">
        <v>190</v>
      </c>
      <c r="E175" s="134" t="s">
        <v>1911</v>
      </c>
      <c r="F175" s="135" t="s">
        <v>1912</v>
      </c>
      <c r="G175" s="136" t="s">
        <v>193</v>
      </c>
      <c r="H175" s="137">
        <v>17</v>
      </c>
      <c r="I175" s="138"/>
      <c r="J175" s="139">
        <f t="shared" si="10"/>
        <v>0</v>
      </c>
      <c r="K175" s="140"/>
      <c r="L175" s="28"/>
      <c r="M175" s="141" t="s">
        <v>1</v>
      </c>
      <c r="N175" s="142" t="s">
        <v>42</v>
      </c>
      <c r="P175" s="143">
        <f t="shared" si="11"/>
        <v>0</v>
      </c>
      <c r="Q175" s="143">
        <v>0</v>
      </c>
      <c r="R175" s="143">
        <f t="shared" si="12"/>
        <v>0</v>
      </c>
      <c r="S175" s="143">
        <v>0</v>
      </c>
      <c r="T175" s="144">
        <f t="shared" si="13"/>
        <v>0</v>
      </c>
      <c r="AR175" s="145" t="s">
        <v>251</v>
      </c>
      <c r="AT175" s="145" t="s">
        <v>190</v>
      </c>
      <c r="AU175" s="145" t="s">
        <v>87</v>
      </c>
      <c r="AY175" s="13" t="s">
        <v>188</v>
      </c>
      <c r="BE175" s="146">
        <f t="shared" si="14"/>
        <v>0</v>
      </c>
      <c r="BF175" s="146">
        <f t="shared" si="15"/>
        <v>0</v>
      </c>
      <c r="BG175" s="146">
        <f t="shared" si="16"/>
        <v>0</v>
      </c>
      <c r="BH175" s="146">
        <f t="shared" si="17"/>
        <v>0</v>
      </c>
      <c r="BI175" s="146">
        <f t="shared" si="18"/>
        <v>0</v>
      </c>
      <c r="BJ175" s="13" t="s">
        <v>85</v>
      </c>
      <c r="BK175" s="146">
        <f t="shared" si="19"/>
        <v>0</v>
      </c>
      <c r="BL175" s="13" t="s">
        <v>251</v>
      </c>
      <c r="BM175" s="145" t="s">
        <v>1913</v>
      </c>
    </row>
    <row r="176" spans="2:65" s="1" customFormat="1" ht="24.2" customHeight="1">
      <c r="B176" s="28"/>
      <c r="C176" s="133" t="s">
        <v>318</v>
      </c>
      <c r="D176" s="133" t="s">
        <v>190</v>
      </c>
      <c r="E176" s="134" t="s">
        <v>1914</v>
      </c>
      <c r="F176" s="135" t="s">
        <v>1915</v>
      </c>
      <c r="G176" s="136" t="s">
        <v>193</v>
      </c>
      <c r="H176" s="137">
        <v>12</v>
      </c>
      <c r="I176" s="138"/>
      <c r="J176" s="139">
        <f t="shared" si="10"/>
        <v>0</v>
      </c>
      <c r="K176" s="140"/>
      <c r="L176" s="28"/>
      <c r="M176" s="141" t="s">
        <v>1</v>
      </c>
      <c r="N176" s="142" t="s">
        <v>42</v>
      </c>
      <c r="P176" s="143">
        <f t="shared" si="11"/>
        <v>0</v>
      </c>
      <c r="Q176" s="143">
        <v>0</v>
      </c>
      <c r="R176" s="143">
        <f t="shared" si="12"/>
        <v>0</v>
      </c>
      <c r="S176" s="143">
        <v>0</v>
      </c>
      <c r="T176" s="144">
        <f t="shared" si="13"/>
        <v>0</v>
      </c>
      <c r="AR176" s="145" t="s">
        <v>251</v>
      </c>
      <c r="AT176" s="145" t="s">
        <v>190</v>
      </c>
      <c r="AU176" s="145" t="s">
        <v>87</v>
      </c>
      <c r="AY176" s="13" t="s">
        <v>188</v>
      </c>
      <c r="BE176" s="146">
        <f t="shared" si="14"/>
        <v>0</v>
      </c>
      <c r="BF176" s="146">
        <f t="shared" si="15"/>
        <v>0</v>
      </c>
      <c r="BG176" s="146">
        <f t="shared" si="16"/>
        <v>0</v>
      </c>
      <c r="BH176" s="146">
        <f t="shared" si="17"/>
        <v>0</v>
      </c>
      <c r="BI176" s="146">
        <f t="shared" si="18"/>
        <v>0</v>
      </c>
      <c r="BJ176" s="13" t="s">
        <v>85</v>
      </c>
      <c r="BK176" s="146">
        <f t="shared" si="19"/>
        <v>0</v>
      </c>
      <c r="BL176" s="13" t="s">
        <v>251</v>
      </c>
      <c r="BM176" s="145" t="s">
        <v>1916</v>
      </c>
    </row>
    <row r="177" spans="2:65" s="1" customFormat="1" ht="24.2" customHeight="1">
      <c r="B177" s="28"/>
      <c r="C177" s="133" t="s">
        <v>324</v>
      </c>
      <c r="D177" s="133" t="s">
        <v>190</v>
      </c>
      <c r="E177" s="134" t="s">
        <v>1917</v>
      </c>
      <c r="F177" s="135" t="s">
        <v>1918</v>
      </c>
      <c r="G177" s="136" t="s">
        <v>193</v>
      </c>
      <c r="H177" s="137">
        <v>6</v>
      </c>
      <c r="I177" s="138"/>
      <c r="J177" s="139">
        <f t="shared" si="10"/>
        <v>0</v>
      </c>
      <c r="K177" s="140"/>
      <c r="L177" s="28"/>
      <c r="M177" s="141" t="s">
        <v>1</v>
      </c>
      <c r="N177" s="142" t="s">
        <v>42</v>
      </c>
      <c r="P177" s="143">
        <f t="shared" si="11"/>
        <v>0</v>
      </c>
      <c r="Q177" s="143">
        <v>1.01E-3</v>
      </c>
      <c r="R177" s="143">
        <f t="shared" si="12"/>
        <v>6.0600000000000003E-3</v>
      </c>
      <c r="S177" s="143">
        <v>0</v>
      </c>
      <c r="T177" s="144">
        <f t="shared" si="13"/>
        <v>0</v>
      </c>
      <c r="AR177" s="145" t="s">
        <v>251</v>
      </c>
      <c r="AT177" s="145" t="s">
        <v>190</v>
      </c>
      <c r="AU177" s="145" t="s">
        <v>87</v>
      </c>
      <c r="AY177" s="13" t="s">
        <v>188</v>
      </c>
      <c r="BE177" s="146">
        <f t="shared" si="14"/>
        <v>0</v>
      </c>
      <c r="BF177" s="146">
        <f t="shared" si="15"/>
        <v>0</v>
      </c>
      <c r="BG177" s="146">
        <f t="shared" si="16"/>
        <v>0</v>
      </c>
      <c r="BH177" s="146">
        <f t="shared" si="17"/>
        <v>0</v>
      </c>
      <c r="BI177" s="146">
        <f t="shared" si="18"/>
        <v>0</v>
      </c>
      <c r="BJ177" s="13" t="s">
        <v>85</v>
      </c>
      <c r="BK177" s="146">
        <f t="shared" si="19"/>
        <v>0</v>
      </c>
      <c r="BL177" s="13" t="s">
        <v>251</v>
      </c>
      <c r="BM177" s="145" t="s">
        <v>1919</v>
      </c>
    </row>
    <row r="178" spans="2:65" s="1" customFormat="1" ht="37.700000000000003" customHeight="1">
      <c r="B178" s="28"/>
      <c r="C178" s="133" t="s">
        <v>328</v>
      </c>
      <c r="D178" s="133" t="s">
        <v>190</v>
      </c>
      <c r="E178" s="134" t="s">
        <v>1920</v>
      </c>
      <c r="F178" s="135" t="s">
        <v>1921</v>
      </c>
      <c r="G178" s="136" t="s">
        <v>193</v>
      </c>
      <c r="H178" s="137">
        <v>2</v>
      </c>
      <c r="I178" s="138"/>
      <c r="J178" s="139">
        <f t="shared" si="10"/>
        <v>0</v>
      </c>
      <c r="K178" s="140"/>
      <c r="L178" s="28"/>
      <c r="M178" s="141" t="s">
        <v>1</v>
      </c>
      <c r="N178" s="142" t="s">
        <v>42</v>
      </c>
      <c r="P178" s="143">
        <f t="shared" si="11"/>
        <v>0</v>
      </c>
      <c r="Q178" s="143">
        <v>9.3000000000000005E-4</v>
      </c>
      <c r="R178" s="143">
        <f t="shared" si="12"/>
        <v>1.8600000000000001E-3</v>
      </c>
      <c r="S178" s="143">
        <v>0</v>
      </c>
      <c r="T178" s="144">
        <f t="shared" si="13"/>
        <v>0</v>
      </c>
      <c r="AR178" s="145" t="s">
        <v>251</v>
      </c>
      <c r="AT178" s="145" t="s">
        <v>190</v>
      </c>
      <c r="AU178" s="145" t="s">
        <v>87</v>
      </c>
      <c r="AY178" s="13" t="s">
        <v>188</v>
      </c>
      <c r="BE178" s="146">
        <f t="shared" si="14"/>
        <v>0</v>
      </c>
      <c r="BF178" s="146">
        <f t="shared" si="15"/>
        <v>0</v>
      </c>
      <c r="BG178" s="146">
        <f t="shared" si="16"/>
        <v>0</v>
      </c>
      <c r="BH178" s="146">
        <f t="shared" si="17"/>
        <v>0</v>
      </c>
      <c r="BI178" s="146">
        <f t="shared" si="18"/>
        <v>0</v>
      </c>
      <c r="BJ178" s="13" t="s">
        <v>85</v>
      </c>
      <c r="BK178" s="146">
        <f t="shared" si="19"/>
        <v>0</v>
      </c>
      <c r="BL178" s="13" t="s">
        <v>251</v>
      </c>
      <c r="BM178" s="145" t="s">
        <v>1922</v>
      </c>
    </row>
    <row r="179" spans="2:65" s="1" customFormat="1" ht="24.2" customHeight="1">
      <c r="B179" s="28"/>
      <c r="C179" s="133" t="s">
        <v>332</v>
      </c>
      <c r="D179" s="133" t="s">
        <v>190</v>
      </c>
      <c r="E179" s="134" t="s">
        <v>1923</v>
      </c>
      <c r="F179" s="135" t="s">
        <v>1924</v>
      </c>
      <c r="G179" s="136" t="s">
        <v>193</v>
      </c>
      <c r="H179" s="137">
        <v>10</v>
      </c>
      <c r="I179" s="138"/>
      <c r="J179" s="139">
        <f t="shared" si="10"/>
        <v>0</v>
      </c>
      <c r="K179" s="140"/>
      <c r="L179" s="28"/>
      <c r="M179" s="141" t="s">
        <v>1</v>
      </c>
      <c r="N179" s="142" t="s">
        <v>42</v>
      </c>
      <c r="P179" s="143">
        <f t="shared" si="11"/>
        <v>0</v>
      </c>
      <c r="Q179" s="143">
        <v>4.3800000000000002E-3</v>
      </c>
      <c r="R179" s="143">
        <f t="shared" si="12"/>
        <v>4.3800000000000006E-2</v>
      </c>
      <c r="S179" s="143">
        <v>0</v>
      </c>
      <c r="T179" s="144">
        <f t="shared" si="13"/>
        <v>0</v>
      </c>
      <c r="AR179" s="145" t="s">
        <v>251</v>
      </c>
      <c r="AT179" s="145" t="s">
        <v>190</v>
      </c>
      <c r="AU179" s="145" t="s">
        <v>87</v>
      </c>
      <c r="AY179" s="13" t="s">
        <v>188</v>
      </c>
      <c r="BE179" s="146">
        <f t="shared" si="14"/>
        <v>0</v>
      </c>
      <c r="BF179" s="146">
        <f t="shared" si="15"/>
        <v>0</v>
      </c>
      <c r="BG179" s="146">
        <f t="shared" si="16"/>
        <v>0</v>
      </c>
      <c r="BH179" s="146">
        <f t="shared" si="17"/>
        <v>0</v>
      </c>
      <c r="BI179" s="146">
        <f t="shared" si="18"/>
        <v>0</v>
      </c>
      <c r="BJ179" s="13" t="s">
        <v>85</v>
      </c>
      <c r="BK179" s="146">
        <f t="shared" si="19"/>
        <v>0</v>
      </c>
      <c r="BL179" s="13" t="s">
        <v>251</v>
      </c>
      <c r="BM179" s="145" t="s">
        <v>1925</v>
      </c>
    </row>
    <row r="180" spans="2:65" s="1" customFormat="1" ht="24.2" customHeight="1">
      <c r="B180" s="28"/>
      <c r="C180" s="133" t="s">
        <v>336</v>
      </c>
      <c r="D180" s="133" t="s">
        <v>190</v>
      </c>
      <c r="E180" s="134" t="s">
        <v>1926</v>
      </c>
      <c r="F180" s="135" t="s">
        <v>1927</v>
      </c>
      <c r="G180" s="136" t="s">
        <v>193</v>
      </c>
      <c r="H180" s="137">
        <v>1</v>
      </c>
      <c r="I180" s="138"/>
      <c r="J180" s="139">
        <f t="shared" si="10"/>
        <v>0</v>
      </c>
      <c r="K180" s="140"/>
      <c r="L180" s="28"/>
      <c r="M180" s="141" t="s">
        <v>1</v>
      </c>
      <c r="N180" s="142" t="s">
        <v>42</v>
      </c>
      <c r="P180" s="143">
        <f t="shared" si="11"/>
        <v>0</v>
      </c>
      <c r="Q180" s="143">
        <v>2.2000000000000001E-4</v>
      </c>
      <c r="R180" s="143">
        <f t="shared" si="12"/>
        <v>2.2000000000000001E-4</v>
      </c>
      <c r="S180" s="143">
        <v>0</v>
      </c>
      <c r="T180" s="144">
        <f t="shared" si="13"/>
        <v>0</v>
      </c>
      <c r="AR180" s="145" t="s">
        <v>251</v>
      </c>
      <c r="AT180" s="145" t="s">
        <v>190</v>
      </c>
      <c r="AU180" s="145" t="s">
        <v>87</v>
      </c>
      <c r="AY180" s="13" t="s">
        <v>188</v>
      </c>
      <c r="BE180" s="146">
        <f t="shared" si="14"/>
        <v>0</v>
      </c>
      <c r="BF180" s="146">
        <f t="shared" si="15"/>
        <v>0</v>
      </c>
      <c r="BG180" s="146">
        <f t="shared" si="16"/>
        <v>0</v>
      </c>
      <c r="BH180" s="146">
        <f t="shared" si="17"/>
        <v>0</v>
      </c>
      <c r="BI180" s="146">
        <f t="shared" si="18"/>
        <v>0</v>
      </c>
      <c r="BJ180" s="13" t="s">
        <v>85</v>
      </c>
      <c r="BK180" s="146">
        <f t="shared" si="19"/>
        <v>0</v>
      </c>
      <c r="BL180" s="13" t="s">
        <v>251</v>
      </c>
      <c r="BM180" s="145" t="s">
        <v>1928</v>
      </c>
    </row>
    <row r="181" spans="2:65" s="1" customFormat="1" ht="37.700000000000003" customHeight="1">
      <c r="B181" s="28"/>
      <c r="C181" s="133" t="s">
        <v>340</v>
      </c>
      <c r="D181" s="133" t="s">
        <v>190</v>
      </c>
      <c r="E181" s="134" t="s">
        <v>1929</v>
      </c>
      <c r="F181" s="135" t="s">
        <v>1930</v>
      </c>
      <c r="G181" s="136" t="s">
        <v>193</v>
      </c>
      <c r="H181" s="137">
        <v>1</v>
      </c>
      <c r="I181" s="138"/>
      <c r="J181" s="139">
        <f t="shared" si="10"/>
        <v>0</v>
      </c>
      <c r="K181" s="140"/>
      <c r="L181" s="28"/>
      <c r="M181" s="141" t="s">
        <v>1</v>
      </c>
      <c r="N181" s="142" t="s">
        <v>42</v>
      </c>
      <c r="P181" s="143">
        <f t="shared" si="11"/>
        <v>0</v>
      </c>
      <c r="Q181" s="143">
        <v>2.1199999999999999E-3</v>
      </c>
      <c r="R181" s="143">
        <f t="shared" si="12"/>
        <v>2.1199999999999999E-3</v>
      </c>
      <c r="S181" s="143">
        <v>0</v>
      </c>
      <c r="T181" s="144">
        <f t="shared" si="13"/>
        <v>0</v>
      </c>
      <c r="AR181" s="145" t="s">
        <v>251</v>
      </c>
      <c r="AT181" s="145" t="s">
        <v>190</v>
      </c>
      <c r="AU181" s="145" t="s">
        <v>87</v>
      </c>
      <c r="AY181" s="13" t="s">
        <v>188</v>
      </c>
      <c r="BE181" s="146">
        <f t="shared" si="14"/>
        <v>0</v>
      </c>
      <c r="BF181" s="146">
        <f t="shared" si="15"/>
        <v>0</v>
      </c>
      <c r="BG181" s="146">
        <f t="shared" si="16"/>
        <v>0</v>
      </c>
      <c r="BH181" s="146">
        <f t="shared" si="17"/>
        <v>0</v>
      </c>
      <c r="BI181" s="146">
        <f t="shared" si="18"/>
        <v>0</v>
      </c>
      <c r="BJ181" s="13" t="s">
        <v>85</v>
      </c>
      <c r="BK181" s="146">
        <f t="shared" si="19"/>
        <v>0</v>
      </c>
      <c r="BL181" s="13" t="s">
        <v>251</v>
      </c>
      <c r="BM181" s="145" t="s">
        <v>1931</v>
      </c>
    </row>
    <row r="182" spans="2:65" s="1" customFormat="1" ht="24.2" customHeight="1">
      <c r="B182" s="28"/>
      <c r="C182" s="133" t="s">
        <v>344</v>
      </c>
      <c r="D182" s="133" t="s">
        <v>190</v>
      </c>
      <c r="E182" s="134" t="s">
        <v>1932</v>
      </c>
      <c r="F182" s="135" t="s">
        <v>1933</v>
      </c>
      <c r="G182" s="136" t="s">
        <v>193</v>
      </c>
      <c r="H182" s="137">
        <v>9</v>
      </c>
      <c r="I182" s="138"/>
      <c r="J182" s="139">
        <f t="shared" si="10"/>
        <v>0</v>
      </c>
      <c r="K182" s="140"/>
      <c r="L182" s="28"/>
      <c r="M182" s="141" t="s">
        <v>1</v>
      </c>
      <c r="N182" s="142" t="s">
        <v>42</v>
      </c>
      <c r="P182" s="143">
        <f t="shared" si="11"/>
        <v>0</v>
      </c>
      <c r="Q182" s="143">
        <v>1.5E-3</v>
      </c>
      <c r="R182" s="143">
        <f t="shared" si="12"/>
        <v>1.35E-2</v>
      </c>
      <c r="S182" s="143">
        <v>0</v>
      </c>
      <c r="T182" s="144">
        <f t="shared" si="13"/>
        <v>0</v>
      </c>
      <c r="AR182" s="145" t="s">
        <v>251</v>
      </c>
      <c r="AT182" s="145" t="s">
        <v>190</v>
      </c>
      <c r="AU182" s="145" t="s">
        <v>87</v>
      </c>
      <c r="AY182" s="13" t="s">
        <v>188</v>
      </c>
      <c r="BE182" s="146">
        <f t="shared" si="14"/>
        <v>0</v>
      </c>
      <c r="BF182" s="146">
        <f t="shared" si="15"/>
        <v>0</v>
      </c>
      <c r="BG182" s="146">
        <f t="shared" si="16"/>
        <v>0</v>
      </c>
      <c r="BH182" s="146">
        <f t="shared" si="17"/>
        <v>0</v>
      </c>
      <c r="BI182" s="146">
        <f t="shared" si="18"/>
        <v>0</v>
      </c>
      <c r="BJ182" s="13" t="s">
        <v>85</v>
      </c>
      <c r="BK182" s="146">
        <f t="shared" si="19"/>
        <v>0</v>
      </c>
      <c r="BL182" s="13" t="s">
        <v>251</v>
      </c>
      <c r="BM182" s="145" t="s">
        <v>1934</v>
      </c>
    </row>
    <row r="183" spans="2:65" s="1" customFormat="1" ht="16.5" customHeight="1">
      <c r="B183" s="28"/>
      <c r="C183" s="133" t="s">
        <v>348</v>
      </c>
      <c r="D183" s="133" t="s">
        <v>190</v>
      </c>
      <c r="E183" s="134" t="s">
        <v>1935</v>
      </c>
      <c r="F183" s="135" t="s">
        <v>1936</v>
      </c>
      <c r="G183" s="136" t="s">
        <v>193</v>
      </c>
      <c r="H183" s="137">
        <v>5</v>
      </c>
      <c r="I183" s="138"/>
      <c r="J183" s="139">
        <f t="shared" si="10"/>
        <v>0</v>
      </c>
      <c r="K183" s="140"/>
      <c r="L183" s="28"/>
      <c r="M183" s="141" t="s">
        <v>1</v>
      </c>
      <c r="N183" s="142" t="s">
        <v>42</v>
      </c>
      <c r="P183" s="143">
        <f t="shared" si="11"/>
        <v>0</v>
      </c>
      <c r="Q183" s="143">
        <v>1.6000000000000001E-4</v>
      </c>
      <c r="R183" s="143">
        <f t="shared" si="12"/>
        <v>8.0000000000000004E-4</v>
      </c>
      <c r="S183" s="143">
        <v>0</v>
      </c>
      <c r="T183" s="144">
        <f t="shared" si="13"/>
        <v>0</v>
      </c>
      <c r="AR183" s="145" t="s">
        <v>251</v>
      </c>
      <c r="AT183" s="145" t="s">
        <v>190</v>
      </c>
      <c r="AU183" s="145" t="s">
        <v>87</v>
      </c>
      <c r="AY183" s="13" t="s">
        <v>188</v>
      </c>
      <c r="BE183" s="146">
        <f t="shared" si="14"/>
        <v>0</v>
      </c>
      <c r="BF183" s="146">
        <f t="shared" si="15"/>
        <v>0</v>
      </c>
      <c r="BG183" s="146">
        <f t="shared" si="16"/>
        <v>0</v>
      </c>
      <c r="BH183" s="146">
        <f t="shared" si="17"/>
        <v>0</v>
      </c>
      <c r="BI183" s="146">
        <f t="shared" si="18"/>
        <v>0</v>
      </c>
      <c r="BJ183" s="13" t="s">
        <v>85</v>
      </c>
      <c r="BK183" s="146">
        <f t="shared" si="19"/>
        <v>0</v>
      </c>
      <c r="BL183" s="13" t="s">
        <v>251</v>
      </c>
      <c r="BM183" s="145" t="s">
        <v>1937</v>
      </c>
    </row>
    <row r="184" spans="2:65" s="1" customFormat="1" ht="16.5" customHeight="1">
      <c r="B184" s="28"/>
      <c r="C184" s="133" t="s">
        <v>352</v>
      </c>
      <c r="D184" s="133" t="s">
        <v>190</v>
      </c>
      <c r="E184" s="134" t="s">
        <v>1938</v>
      </c>
      <c r="F184" s="135" t="s">
        <v>1939</v>
      </c>
      <c r="G184" s="136" t="s">
        <v>193</v>
      </c>
      <c r="H184" s="137">
        <v>4</v>
      </c>
      <c r="I184" s="138"/>
      <c r="J184" s="139">
        <f t="shared" si="10"/>
        <v>0</v>
      </c>
      <c r="K184" s="140"/>
      <c r="L184" s="28"/>
      <c r="M184" s="141" t="s">
        <v>1</v>
      </c>
      <c r="N184" s="142" t="s">
        <v>42</v>
      </c>
      <c r="P184" s="143">
        <f t="shared" si="11"/>
        <v>0</v>
      </c>
      <c r="Q184" s="143">
        <v>2.9E-4</v>
      </c>
      <c r="R184" s="143">
        <f t="shared" si="12"/>
        <v>1.16E-3</v>
      </c>
      <c r="S184" s="143">
        <v>0</v>
      </c>
      <c r="T184" s="144">
        <f t="shared" si="13"/>
        <v>0</v>
      </c>
      <c r="AR184" s="145" t="s">
        <v>251</v>
      </c>
      <c r="AT184" s="145" t="s">
        <v>190</v>
      </c>
      <c r="AU184" s="145" t="s">
        <v>87</v>
      </c>
      <c r="AY184" s="13" t="s">
        <v>188</v>
      </c>
      <c r="BE184" s="146">
        <f t="shared" si="14"/>
        <v>0</v>
      </c>
      <c r="BF184" s="146">
        <f t="shared" si="15"/>
        <v>0</v>
      </c>
      <c r="BG184" s="146">
        <f t="shared" si="16"/>
        <v>0</v>
      </c>
      <c r="BH184" s="146">
        <f t="shared" si="17"/>
        <v>0</v>
      </c>
      <c r="BI184" s="146">
        <f t="shared" si="18"/>
        <v>0</v>
      </c>
      <c r="BJ184" s="13" t="s">
        <v>85</v>
      </c>
      <c r="BK184" s="146">
        <f t="shared" si="19"/>
        <v>0</v>
      </c>
      <c r="BL184" s="13" t="s">
        <v>251</v>
      </c>
      <c r="BM184" s="145" t="s">
        <v>1940</v>
      </c>
    </row>
    <row r="185" spans="2:65" s="1" customFormat="1" ht="24.2" customHeight="1">
      <c r="B185" s="28"/>
      <c r="C185" s="133" t="s">
        <v>356</v>
      </c>
      <c r="D185" s="133" t="s">
        <v>190</v>
      </c>
      <c r="E185" s="134" t="s">
        <v>1941</v>
      </c>
      <c r="F185" s="135" t="s">
        <v>1942</v>
      </c>
      <c r="G185" s="136" t="s">
        <v>218</v>
      </c>
      <c r="H185" s="137">
        <v>134</v>
      </c>
      <c r="I185" s="138"/>
      <c r="J185" s="139">
        <f t="shared" si="10"/>
        <v>0</v>
      </c>
      <c r="K185" s="140"/>
      <c r="L185" s="28"/>
      <c r="M185" s="141" t="s">
        <v>1</v>
      </c>
      <c r="N185" s="142" t="s">
        <v>42</v>
      </c>
      <c r="P185" s="143">
        <f t="shared" si="11"/>
        <v>0</v>
      </c>
      <c r="Q185" s="143">
        <v>0</v>
      </c>
      <c r="R185" s="143">
        <f t="shared" si="12"/>
        <v>0</v>
      </c>
      <c r="S185" s="143">
        <v>0</v>
      </c>
      <c r="T185" s="144">
        <f t="shared" si="13"/>
        <v>0</v>
      </c>
      <c r="AR185" s="145" t="s">
        <v>251</v>
      </c>
      <c r="AT185" s="145" t="s">
        <v>190</v>
      </c>
      <c r="AU185" s="145" t="s">
        <v>87</v>
      </c>
      <c r="AY185" s="13" t="s">
        <v>188</v>
      </c>
      <c r="BE185" s="146">
        <f t="shared" si="14"/>
        <v>0</v>
      </c>
      <c r="BF185" s="146">
        <f t="shared" si="15"/>
        <v>0</v>
      </c>
      <c r="BG185" s="146">
        <f t="shared" si="16"/>
        <v>0</v>
      </c>
      <c r="BH185" s="146">
        <f t="shared" si="17"/>
        <v>0</v>
      </c>
      <c r="BI185" s="146">
        <f t="shared" si="18"/>
        <v>0</v>
      </c>
      <c r="BJ185" s="13" t="s">
        <v>85</v>
      </c>
      <c r="BK185" s="146">
        <f t="shared" si="19"/>
        <v>0</v>
      </c>
      <c r="BL185" s="13" t="s">
        <v>251</v>
      </c>
      <c r="BM185" s="145" t="s">
        <v>1943</v>
      </c>
    </row>
    <row r="186" spans="2:65" s="1" customFormat="1" ht="21.75" customHeight="1">
      <c r="B186" s="28"/>
      <c r="C186" s="133" t="s">
        <v>360</v>
      </c>
      <c r="D186" s="133" t="s">
        <v>190</v>
      </c>
      <c r="E186" s="134" t="s">
        <v>1944</v>
      </c>
      <c r="F186" s="135" t="s">
        <v>1945</v>
      </c>
      <c r="G186" s="136" t="s">
        <v>193</v>
      </c>
      <c r="H186" s="137">
        <v>1</v>
      </c>
      <c r="I186" s="138"/>
      <c r="J186" s="139">
        <f t="shared" si="10"/>
        <v>0</v>
      </c>
      <c r="K186" s="140"/>
      <c r="L186" s="28"/>
      <c r="M186" s="141" t="s">
        <v>1</v>
      </c>
      <c r="N186" s="142" t="s">
        <v>42</v>
      </c>
      <c r="P186" s="143">
        <f t="shared" si="11"/>
        <v>0</v>
      </c>
      <c r="Q186" s="143">
        <v>0</v>
      </c>
      <c r="R186" s="143">
        <f t="shared" si="12"/>
        <v>0</v>
      </c>
      <c r="S186" s="143">
        <v>0</v>
      </c>
      <c r="T186" s="144">
        <f t="shared" si="13"/>
        <v>0</v>
      </c>
      <c r="AR186" s="145" t="s">
        <v>251</v>
      </c>
      <c r="AT186" s="145" t="s">
        <v>190</v>
      </c>
      <c r="AU186" s="145" t="s">
        <v>87</v>
      </c>
      <c r="AY186" s="13" t="s">
        <v>188</v>
      </c>
      <c r="BE186" s="146">
        <f t="shared" si="14"/>
        <v>0</v>
      </c>
      <c r="BF186" s="146">
        <f t="shared" si="15"/>
        <v>0</v>
      </c>
      <c r="BG186" s="146">
        <f t="shared" si="16"/>
        <v>0</v>
      </c>
      <c r="BH186" s="146">
        <f t="shared" si="17"/>
        <v>0</v>
      </c>
      <c r="BI186" s="146">
        <f t="shared" si="18"/>
        <v>0</v>
      </c>
      <c r="BJ186" s="13" t="s">
        <v>85</v>
      </c>
      <c r="BK186" s="146">
        <f t="shared" si="19"/>
        <v>0</v>
      </c>
      <c r="BL186" s="13" t="s">
        <v>251</v>
      </c>
      <c r="BM186" s="145" t="s">
        <v>1946</v>
      </c>
    </row>
    <row r="187" spans="2:65" s="1" customFormat="1" ht="24.2" customHeight="1">
      <c r="B187" s="28"/>
      <c r="C187" s="153" t="s">
        <v>366</v>
      </c>
      <c r="D187" s="153" t="s">
        <v>433</v>
      </c>
      <c r="E187" s="154" t="s">
        <v>1947</v>
      </c>
      <c r="F187" s="155" t="s">
        <v>1948</v>
      </c>
      <c r="G187" s="156" t="s">
        <v>193</v>
      </c>
      <c r="H187" s="157">
        <v>1</v>
      </c>
      <c r="I187" s="158"/>
      <c r="J187" s="159">
        <f t="shared" si="10"/>
        <v>0</v>
      </c>
      <c r="K187" s="160"/>
      <c r="L187" s="161"/>
      <c r="M187" s="162" t="s">
        <v>1</v>
      </c>
      <c r="N187" s="163" t="s">
        <v>42</v>
      </c>
      <c r="P187" s="143">
        <f t="shared" si="11"/>
        <v>0</v>
      </c>
      <c r="Q187" s="143">
        <v>2.7999999999999998E-4</v>
      </c>
      <c r="R187" s="143">
        <f t="shared" si="12"/>
        <v>2.7999999999999998E-4</v>
      </c>
      <c r="S187" s="143">
        <v>0</v>
      </c>
      <c r="T187" s="144">
        <f t="shared" si="13"/>
        <v>0</v>
      </c>
      <c r="AR187" s="145" t="s">
        <v>318</v>
      </c>
      <c r="AT187" s="145" t="s">
        <v>433</v>
      </c>
      <c r="AU187" s="145" t="s">
        <v>87</v>
      </c>
      <c r="AY187" s="13" t="s">
        <v>188</v>
      </c>
      <c r="BE187" s="146">
        <f t="shared" si="14"/>
        <v>0</v>
      </c>
      <c r="BF187" s="146">
        <f t="shared" si="15"/>
        <v>0</v>
      </c>
      <c r="BG187" s="146">
        <f t="shared" si="16"/>
        <v>0</v>
      </c>
      <c r="BH187" s="146">
        <f t="shared" si="17"/>
        <v>0</v>
      </c>
      <c r="BI187" s="146">
        <f t="shared" si="18"/>
        <v>0</v>
      </c>
      <c r="BJ187" s="13" t="s">
        <v>85</v>
      </c>
      <c r="BK187" s="146">
        <f t="shared" si="19"/>
        <v>0</v>
      </c>
      <c r="BL187" s="13" t="s">
        <v>251</v>
      </c>
      <c r="BM187" s="145" t="s">
        <v>1949</v>
      </c>
    </row>
    <row r="188" spans="2:65" s="1" customFormat="1" ht="55.5" customHeight="1">
      <c r="B188" s="28"/>
      <c r="C188" s="133" t="s">
        <v>374</v>
      </c>
      <c r="D188" s="133" t="s">
        <v>190</v>
      </c>
      <c r="E188" s="134" t="s">
        <v>1950</v>
      </c>
      <c r="F188" s="135" t="s">
        <v>1951</v>
      </c>
      <c r="G188" s="136" t="s">
        <v>267</v>
      </c>
      <c r="H188" s="137">
        <v>0.48199999999999998</v>
      </c>
      <c r="I188" s="138"/>
      <c r="J188" s="139">
        <f t="shared" si="10"/>
        <v>0</v>
      </c>
      <c r="K188" s="140"/>
      <c r="L188" s="28"/>
      <c r="M188" s="141" t="s">
        <v>1</v>
      </c>
      <c r="N188" s="142" t="s">
        <v>42</v>
      </c>
      <c r="P188" s="143">
        <f t="shared" si="11"/>
        <v>0</v>
      </c>
      <c r="Q188" s="143">
        <v>0</v>
      </c>
      <c r="R188" s="143">
        <f t="shared" si="12"/>
        <v>0</v>
      </c>
      <c r="S188" s="143">
        <v>0</v>
      </c>
      <c r="T188" s="144">
        <f t="shared" si="13"/>
        <v>0</v>
      </c>
      <c r="AR188" s="145" t="s">
        <v>251</v>
      </c>
      <c r="AT188" s="145" t="s">
        <v>190</v>
      </c>
      <c r="AU188" s="145" t="s">
        <v>87</v>
      </c>
      <c r="AY188" s="13" t="s">
        <v>188</v>
      </c>
      <c r="BE188" s="146">
        <f t="shared" si="14"/>
        <v>0</v>
      </c>
      <c r="BF188" s="146">
        <f t="shared" si="15"/>
        <v>0</v>
      </c>
      <c r="BG188" s="146">
        <f t="shared" si="16"/>
        <v>0</v>
      </c>
      <c r="BH188" s="146">
        <f t="shared" si="17"/>
        <v>0</v>
      </c>
      <c r="BI188" s="146">
        <f t="shared" si="18"/>
        <v>0</v>
      </c>
      <c r="BJ188" s="13" t="s">
        <v>85</v>
      </c>
      <c r="BK188" s="146">
        <f t="shared" si="19"/>
        <v>0</v>
      </c>
      <c r="BL188" s="13" t="s">
        <v>251</v>
      </c>
      <c r="BM188" s="145" t="s">
        <v>1952</v>
      </c>
    </row>
    <row r="189" spans="2:65" s="1" customFormat="1" ht="21.75" customHeight="1">
      <c r="B189" s="28"/>
      <c r="C189" s="133" t="s">
        <v>383</v>
      </c>
      <c r="D189" s="133" t="s">
        <v>190</v>
      </c>
      <c r="E189" s="134" t="s">
        <v>1953</v>
      </c>
      <c r="F189" s="135" t="s">
        <v>1954</v>
      </c>
      <c r="G189" s="136" t="s">
        <v>193</v>
      </c>
      <c r="H189" s="137">
        <v>1</v>
      </c>
      <c r="I189" s="138"/>
      <c r="J189" s="139">
        <f t="shared" si="10"/>
        <v>0</v>
      </c>
      <c r="K189" s="140"/>
      <c r="L189" s="28"/>
      <c r="M189" s="141" t="s">
        <v>1</v>
      </c>
      <c r="N189" s="142" t="s">
        <v>42</v>
      </c>
      <c r="P189" s="143">
        <f t="shared" si="11"/>
        <v>0</v>
      </c>
      <c r="Q189" s="143">
        <v>6.0000000000000002E-5</v>
      </c>
      <c r="R189" s="143">
        <f t="shared" si="12"/>
        <v>6.0000000000000002E-5</v>
      </c>
      <c r="S189" s="143">
        <v>0</v>
      </c>
      <c r="T189" s="144">
        <f t="shared" si="13"/>
        <v>0</v>
      </c>
      <c r="AR189" s="145" t="s">
        <v>251</v>
      </c>
      <c r="AT189" s="145" t="s">
        <v>190</v>
      </c>
      <c r="AU189" s="145" t="s">
        <v>87</v>
      </c>
      <c r="AY189" s="13" t="s">
        <v>188</v>
      </c>
      <c r="BE189" s="146">
        <f t="shared" si="14"/>
        <v>0</v>
      </c>
      <c r="BF189" s="146">
        <f t="shared" si="15"/>
        <v>0</v>
      </c>
      <c r="BG189" s="146">
        <f t="shared" si="16"/>
        <v>0</v>
      </c>
      <c r="BH189" s="146">
        <f t="shared" si="17"/>
        <v>0</v>
      </c>
      <c r="BI189" s="146">
        <f t="shared" si="18"/>
        <v>0</v>
      </c>
      <c r="BJ189" s="13" t="s">
        <v>85</v>
      </c>
      <c r="BK189" s="146">
        <f t="shared" si="19"/>
        <v>0</v>
      </c>
      <c r="BL189" s="13" t="s">
        <v>251</v>
      </c>
      <c r="BM189" s="145" t="s">
        <v>1955</v>
      </c>
    </row>
    <row r="190" spans="2:65" s="1" customFormat="1" ht="16.5" customHeight="1">
      <c r="B190" s="28"/>
      <c r="C190" s="153" t="s">
        <v>391</v>
      </c>
      <c r="D190" s="153" t="s">
        <v>433</v>
      </c>
      <c r="E190" s="154" t="s">
        <v>1956</v>
      </c>
      <c r="F190" s="155" t="s">
        <v>1957</v>
      </c>
      <c r="G190" s="156" t="s">
        <v>193</v>
      </c>
      <c r="H190" s="157">
        <v>1</v>
      </c>
      <c r="I190" s="158"/>
      <c r="J190" s="159">
        <f t="shared" si="10"/>
        <v>0</v>
      </c>
      <c r="K190" s="160"/>
      <c r="L190" s="161"/>
      <c r="M190" s="162" t="s">
        <v>1</v>
      </c>
      <c r="N190" s="163" t="s">
        <v>42</v>
      </c>
      <c r="P190" s="143">
        <f t="shared" si="11"/>
        <v>0</v>
      </c>
      <c r="Q190" s="143">
        <v>9.3999999999999997E-4</v>
      </c>
      <c r="R190" s="143">
        <f t="shared" si="12"/>
        <v>9.3999999999999997E-4</v>
      </c>
      <c r="S190" s="143">
        <v>0</v>
      </c>
      <c r="T190" s="144">
        <f t="shared" si="13"/>
        <v>0</v>
      </c>
      <c r="AR190" s="145" t="s">
        <v>318</v>
      </c>
      <c r="AT190" s="145" t="s">
        <v>433</v>
      </c>
      <c r="AU190" s="145" t="s">
        <v>87</v>
      </c>
      <c r="AY190" s="13" t="s">
        <v>188</v>
      </c>
      <c r="BE190" s="146">
        <f t="shared" si="14"/>
        <v>0</v>
      </c>
      <c r="BF190" s="146">
        <f t="shared" si="15"/>
        <v>0</v>
      </c>
      <c r="BG190" s="146">
        <f t="shared" si="16"/>
        <v>0</v>
      </c>
      <c r="BH190" s="146">
        <f t="shared" si="17"/>
        <v>0</v>
      </c>
      <c r="BI190" s="146">
        <f t="shared" si="18"/>
        <v>0</v>
      </c>
      <c r="BJ190" s="13" t="s">
        <v>85</v>
      </c>
      <c r="BK190" s="146">
        <f t="shared" si="19"/>
        <v>0</v>
      </c>
      <c r="BL190" s="13" t="s">
        <v>251</v>
      </c>
      <c r="BM190" s="145" t="s">
        <v>1958</v>
      </c>
    </row>
    <row r="191" spans="2:65" s="11" customFormat="1" ht="22.7" customHeight="1">
      <c r="B191" s="121"/>
      <c r="D191" s="122" t="s">
        <v>76</v>
      </c>
      <c r="E191" s="131" t="s">
        <v>1959</v>
      </c>
      <c r="F191" s="131" t="s">
        <v>1960</v>
      </c>
      <c r="I191" s="124"/>
      <c r="J191" s="132">
        <f>BK191</f>
        <v>0</v>
      </c>
      <c r="L191" s="121"/>
      <c r="M191" s="126"/>
      <c r="P191" s="127">
        <f>SUM(P192:P240)</f>
        <v>0</v>
      </c>
      <c r="R191" s="127">
        <f>SUM(R192:R240)</f>
        <v>0.76736000000000015</v>
      </c>
      <c r="T191" s="128">
        <f>SUM(T192:T240)</f>
        <v>0</v>
      </c>
      <c r="AR191" s="122" t="s">
        <v>87</v>
      </c>
      <c r="AT191" s="129" t="s">
        <v>76</v>
      </c>
      <c r="AU191" s="129" t="s">
        <v>85</v>
      </c>
      <c r="AY191" s="122" t="s">
        <v>188</v>
      </c>
      <c r="BK191" s="130">
        <f>SUM(BK192:BK240)</f>
        <v>0</v>
      </c>
    </row>
    <row r="192" spans="2:65" s="1" customFormat="1" ht="24.2" customHeight="1">
      <c r="B192" s="28"/>
      <c r="C192" s="133" t="s">
        <v>397</v>
      </c>
      <c r="D192" s="133" t="s">
        <v>190</v>
      </c>
      <c r="E192" s="134" t="s">
        <v>1961</v>
      </c>
      <c r="F192" s="135" t="s">
        <v>1962</v>
      </c>
      <c r="G192" s="136" t="s">
        <v>218</v>
      </c>
      <c r="H192" s="137">
        <v>14</v>
      </c>
      <c r="I192" s="138"/>
      <c r="J192" s="139">
        <f t="shared" ref="J192:J223" si="20">ROUND(I192*H192,2)</f>
        <v>0</v>
      </c>
      <c r="K192" s="140"/>
      <c r="L192" s="28"/>
      <c r="M192" s="141" t="s">
        <v>1</v>
      </c>
      <c r="N192" s="142" t="s">
        <v>42</v>
      </c>
      <c r="P192" s="143">
        <f t="shared" ref="P192:P223" si="21">O192*H192</f>
        <v>0</v>
      </c>
      <c r="Q192" s="143">
        <v>3.0899999999999999E-3</v>
      </c>
      <c r="R192" s="143">
        <f t="shared" ref="R192:R223" si="22">Q192*H192</f>
        <v>4.326E-2</v>
      </c>
      <c r="S192" s="143">
        <v>0</v>
      </c>
      <c r="T192" s="144">
        <f t="shared" ref="T192:T223" si="23">S192*H192</f>
        <v>0</v>
      </c>
      <c r="AR192" s="145" t="s">
        <v>251</v>
      </c>
      <c r="AT192" s="145" t="s">
        <v>190</v>
      </c>
      <c r="AU192" s="145" t="s">
        <v>87</v>
      </c>
      <c r="AY192" s="13" t="s">
        <v>188</v>
      </c>
      <c r="BE192" s="146">
        <f t="shared" ref="BE192:BE223" si="24">IF(N192="základní",J192,0)</f>
        <v>0</v>
      </c>
      <c r="BF192" s="146">
        <f t="shared" ref="BF192:BF223" si="25">IF(N192="snížená",J192,0)</f>
        <v>0</v>
      </c>
      <c r="BG192" s="146">
        <f t="shared" ref="BG192:BG223" si="26">IF(N192="zákl. přenesená",J192,0)</f>
        <v>0</v>
      </c>
      <c r="BH192" s="146">
        <f t="shared" ref="BH192:BH223" si="27">IF(N192="sníž. přenesená",J192,0)</f>
        <v>0</v>
      </c>
      <c r="BI192" s="146">
        <f t="shared" ref="BI192:BI223" si="28">IF(N192="nulová",J192,0)</f>
        <v>0</v>
      </c>
      <c r="BJ192" s="13" t="s">
        <v>85</v>
      </c>
      <c r="BK192" s="146">
        <f t="shared" ref="BK192:BK223" si="29">ROUND(I192*H192,2)</f>
        <v>0</v>
      </c>
      <c r="BL192" s="13" t="s">
        <v>251</v>
      </c>
      <c r="BM192" s="145" t="s">
        <v>1963</v>
      </c>
    </row>
    <row r="193" spans="2:65" s="1" customFormat="1" ht="24.2" customHeight="1">
      <c r="B193" s="28"/>
      <c r="C193" s="133" t="s">
        <v>402</v>
      </c>
      <c r="D193" s="133" t="s">
        <v>190</v>
      </c>
      <c r="E193" s="134" t="s">
        <v>1964</v>
      </c>
      <c r="F193" s="135" t="s">
        <v>1965</v>
      </c>
      <c r="G193" s="136" t="s">
        <v>218</v>
      </c>
      <c r="H193" s="137">
        <v>30</v>
      </c>
      <c r="I193" s="138"/>
      <c r="J193" s="139">
        <f t="shared" si="20"/>
        <v>0</v>
      </c>
      <c r="K193" s="140"/>
      <c r="L193" s="28"/>
      <c r="M193" s="141" t="s">
        <v>1</v>
      </c>
      <c r="N193" s="142" t="s">
        <v>42</v>
      </c>
      <c r="P193" s="143">
        <f t="shared" si="21"/>
        <v>0</v>
      </c>
      <c r="Q193" s="143">
        <v>3.9300000000000003E-3</v>
      </c>
      <c r="R193" s="143">
        <f t="shared" si="22"/>
        <v>0.1179</v>
      </c>
      <c r="S193" s="143">
        <v>0</v>
      </c>
      <c r="T193" s="144">
        <f t="shared" si="23"/>
        <v>0</v>
      </c>
      <c r="AR193" s="145" t="s">
        <v>251</v>
      </c>
      <c r="AT193" s="145" t="s">
        <v>190</v>
      </c>
      <c r="AU193" s="145" t="s">
        <v>87</v>
      </c>
      <c r="AY193" s="13" t="s">
        <v>188</v>
      </c>
      <c r="BE193" s="146">
        <f t="shared" si="24"/>
        <v>0</v>
      </c>
      <c r="BF193" s="146">
        <f t="shared" si="25"/>
        <v>0</v>
      </c>
      <c r="BG193" s="146">
        <f t="shared" si="26"/>
        <v>0</v>
      </c>
      <c r="BH193" s="146">
        <f t="shared" si="27"/>
        <v>0</v>
      </c>
      <c r="BI193" s="146">
        <f t="shared" si="28"/>
        <v>0</v>
      </c>
      <c r="BJ193" s="13" t="s">
        <v>85</v>
      </c>
      <c r="BK193" s="146">
        <f t="shared" si="29"/>
        <v>0</v>
      </c>
      <c r="BL193" s="13" t="s">
        <v>251</v>
      </c>
      <c r="BM193" s="145" t="s">
        <v>1966</v>
      </c>
    </row>
    <row r="194" spans="2:65" s="1" customFormat="1" ht="37.700000000000003" customHeight="1">
      <c r="B194" s="28"/>
      <c r="C194" s="133" t="s">
        <v>554</v>
      </c>
      <c r="D194" s="133" t="s">
        <v>190</v>
      </c>
      <c r="E194" s="134" t="s">
        <v>1967</v>
      </c>
      <c r="F194" s="135" t="s">
        <v>1968</v>
      </c>
      <c r="G194" s="136" t="s">
        <v>218</v>
      </c>
      <c r="H194" s="137">
        <v>354</v>
      </c>
      <c r="I194" s="138"/>
      <c r="J194" s="139">
        <f t="shared" si="20"/>
        <v>0</v>
      </c>
      <c r="K194" s="140"/>
      <c r="L194" s="28"/>
      <c r="M194" s="141" t="s">
        <v>1</v>
      </c>
      <c r="N194" s="142" t="s">
        <v>42</v>
      </c>
      <c r="P194" s="143">
        <f t="shared" si="21"/>
        <v>0</v>
      </c>
      <c r="Q194" s="143">
        <v>4.8999999999999998E-4</v>
      </c>
      <c r="R194" s="143">
        <f t="shared" si="22"/>
        <v>0.17346</v>
      </c>
      <c r="S194" s="143">
        <v>0</v>
      </c>
      <c r="T194" s="144">
        <f t="shared" si="23"/>
        <v>0</v>
      </c>
      <c r="AR194" s="145" t="s">
        <v>251</v>
      </c>
      <c r="AT194" s="145" t="s">
        <v>190</v>
      </c>
      <c r="AU194" s="145" t="s">
        <v>87</v>
      </c>
      <c r="AY194" s="13" t="s">
        <v>188</v>
      </c>
      <c r="BE194" s="146">
        <f t="shared" si="24"/>
        <v>0</v>
      </c>
      <c r="BF194" s="146">
        <f t="shared" si="25"/>
        <v>0</v>
      </c>
      <c r="BG194" s="146">
        <f t="shared" si="26"/>
        <v>0</v>
      </c>
      <c r="BH194" s="146">
        <f t="shared" si="27"/>
        <v>0</v>
      </c>
      <c r="BI194" s="146">
        <f t="shared" si="28"/>
        <v>0</v>
      </c>
      <c r="BJ194" s="13" t="s">
        <v>85</v>
      </c>
      <c r="BK194" s="146">
        <f t="shared" si="29"/>
        <v>0</v>
      </c>
      <c r="BL194" s="13" t="s">
        <v>251</v>
      </c>
      <c r="BM194" s="145" t="s">
        <v>1969</v>
      </c>
    </row>
    <row r="195" spans="2:65" s="1" customFormat="1" ht="37.700000000000003" customHeight="1">
      <c r="B195" s="28"/>
      <c r="C195" s="133" t="s">
        <v>556</v>
      </c>
      <c r="D195" s="133" t="s">
        <v>190</v>
      </c>
      <c r="E195" s="134" t="s">
        <v>1970</v>
      </c>
      <c r="F195" s="135" t="s">
        <v>1971</v>
      </c>
      <c r="G195" s="136" t="s">
        <v>218</v>
      </c>
      <c r="H195" s="137">
        <v>49</v>
      </c>
      <c r="I195" s="138"/>
      <c r="J195" s="139">
        <f t="shared" si="20"/>
        <v>0</v>
      </c>
      <c r="K195" s="140"/>
      <c r="L195" s="28"/>
      <c r="M195" s="141" t="s">
        <v>1</v>
      </c>
      <c r="N195" s="142" t="s">
        <v>42</v>
      </c>
      <c r="P195" s="143">
        <f t="shared" si="21"/>
        <v>0</v>
      </c>
      <c r="Q195" s="143">
        <v>8.8000000000000003E-4</v>
      </c>
      <c r="R195" s="143">
        <f t="shared" si="22"/>
        <v>4.3119999999999999E-2</v>
      </c>
      <c r="S195" s="143">
        <v>0</v>
      </c>
      <c r="T195" s="144">
        <f t="shared" si="23"/>
        <v>0</v>
      </c>
      <c r="AR195" s="145" t="s">
        <v>251</v>
      </c>
      <c r="AT195" s="145" t="s">
        <v>190</v>
      </c>
      <c r="AU195" s="145" t="s">
        <v>87</v>
      </c>
      <c r="AY195" s="13" t="s">
        <v>188</v>
      </c>
      <c r="BE195" s="146">
        <f t="shared" si="24"/>
        <v>0</v>
      </c>
      <c r="BF195" s="146">
        <f t="shared" si="25"/>
        <v>0</v>
      </c>
      <c r="BG195" s="146">
        <f t="shared" si="26"/>
        <v>0</v>
      </c>
      <c r="BH195" s="146">
        <f t="shared" si="27"/>
        <v>0</v>
      </c>
      <c r="BI195" s="146">
        <f t="shared" si="28"/>
        <v>0</v>
      </c>
      <c r="BJ195" s="13" t="s">
        <v>85</v>
      </c>
      <c r="BK195" s="146">
        <f t="shared" si="29"/>
        <v>0</v>
      </c>
      <c r="BL195" s="13" t="s">
        <v>251</v>
      </c>
      <c r="BM195" s="145" t="s">
        <v>1972</v>
      </c>
    </row>
    <row r="196" spans="2:65" s="1" customFormat="1" ht="37.700000000000003" customHeight="1">
      <c r="B196" s="28"/>
      <c r="C196" s="133" t="s">
        <v>558</v>
      </c>
      <c r="D196" s="133" t="s">
        <v>190</v>
      </c>
      <c r="E196" s="134" t="s">
        <v>1973</v>
      </c>
      <c r="F196" s="135" t="s">
        <v>1974</v>
      </c>
      <c r="G196" s="136" t="s">
        <v>218</v>
      </c>
      <c r="H196" s="137">
        <v>65</v>
      </c>
      <c r="I196" s="138"/>
      <c r="J196" s="139">
        <f t="shared" si="20"/>
        <v>0</v>
      </c>
      <c r="K196" s="140"/>
      <c r="L196" s="28"/>
      <c r="M196" s="141" t="s">
        <v>1</v>
      </c>
      <c r="N196" s="142" t="s">
        <v>42</v>
      </c>
      <c r="P196" s="143">
        <f t="shared" si="21"/>
        <v>0</v>
      </c>
      <c r="Q196" s="143">
        <v>1.01E-3</v>
      </c>
      <c r="R196" s="143">
        <f t="shared" si="22"/>
        <v>6.565E-2</v>
      </c>
      <c r="S196" s="143">
        <v>0</v>
      </c>
      <c r="T196" s="144">
        <f t="shared" si="23"/>
        <v>0</v>
      </c>
      <c r="AR196" s="145" t="s">
        <v>251</v>
      </c>
      <c r="AT196" s="145" t="s">
        <v>190</v>
      </c>
      <c r="AU196" s="145" t="s">
        <v>87</v>
      </c>
      <c r="AY196" s="13" t="s">
        <v>188</v>
      </c>
      <c r="BE196" s="146">
        <f t="shared" si="24"/>
        <v>0</v>
      </c>
      <c r="BF196" s="146">
        <f t="shared" si="25"/>
        <v>0</v>
      </c>
      <c r="BG196" s="146">
        <f t="shared" si="26"/>
        <v>0</v>
      </c>
      <c r="BH196" s="146">
        <f t="shared" si="27"/>
        <v>0</v>
      </c>
      <c r="BI196" s="146">
        <f t="shared" si="28"/>
        <v>0</v>
      </c>
      <c r="BJ196" s="13" t="s">
        <v>85</v>
      </c>
      <c r="BK196" s="146">
        <f t="shared" si="29"/>
        <v>0</v>
      </c>
      <c r="BL196" s="13" t="s">
        <v>251</v>
      </c>
      <c r="BM196" s="145" t="s">
        <v>1975</v>
      </c>
    </row>
    <row r="197" spans="2:65" s="1" customFormat="1" ht="37.700000000000003" customHeight="1">
      <c r="B197" s="28"/>
      <c r="C197" s="133" t="s">
        <v>741</v>
      </c>
      <c r="D197" s="133" t="s">
        <v>190</v>
      </c>
      <c r="E197" s="134" t="s">
        <v>1976</v>
      </c>
      <c r="F197" s="135" t="s">
        <v>1977</v>
      </c>
      <c r="G197" s="136" t="s">
        <v>218</v>
      </c>
      <c r="H197" s="137">
        <v>34</v>
      </c>
      <c r="I197" s="138"/>
      <c r="J197" s="139">
        <f t="shared" si="20"/>
        <v>0</v>
      </c>
      <c r="K197" s="140"/>
      <c r="L197" s="28"/>
      <c r="M197" s="141" t="s">
        <v>1</v>
      </c>
      <c r="N197" s="142" t="s">
        <v>42</v>
      </c>
      <c r="P197" s="143">
        <f t="shared" si="21"/>
        <v>0</v>
      </c>
      <c r="Q197" s="143">
        <v>2.1299999999999999E-3</v>
      </c>
      <c r="R197" s="143">
        <f t="shared" si="22"/>
        <v>7.2419999999999998E-2</v>
      </c>
      <c r="S197" s="143">
        <v>0</v>
      </c>
      <c r="T197" s="144">
        <f t="shared" si="23"/>
        <v>0</v>
      </c>
      <c r="AR197" s="145" t="s">
        <v>251</v>
      </c>
      <c r="AT197" s="145" t="s">
        <v>190</v>
      </c>
      <c r="AU197" s="145" t="s">
        <v>87</v>
      </c>
      <c r="AY197" s="13" t="s">
        <v>188</v>
      </c>
      <c r="BE197" s="146">
        <f t="shared" si="24"/>
        <v>0</v>
      </c>
      <c r="BF197" s="146">
        <f t="shared" si="25"/>
        <v>0</v>
      </c>
      <c r="BG197" s="146">
        <f t="shared" si="26"/>
        <v>0</v>
      </c>
      <c r="BH197" s="146">
        <f t="shared" si="27"/>
        <v>0</v>
      </c>
      <c r="BI197" s="146">
        <f t="shared" si="28"/>
        <v>0</v>
      </c>
      <c r="BJ197" s="13" t="s">
        <v>85</v>
      </c>
      <c r="BK197" s="146">
        <f t="shared" si="29"/>
        <v>0</v>
      </c>
      <c r="BL197" s="13" t="s">
        <v>251</v>
      </c>
      <c r="BM197" s="145" t="s">
        <v>1978</v>
      </c>
    </row>
    <row r="198" spans="2:65" s="1" customFormat="1" ht="37.700000000000003" customHeight="1">
      <c r="B198" s="28"/>
      <c r="C198" s="133" t="s">
        <v>745</v>
      </c>
      <c r="D198" s="133" t="s">
        <v>190</v>
      </c>
      <c r="E198" s="134" t="s">
        <v>1979</v>
      </c>
      <c r="F198" s="135" t="s">
        <v>1980</v>
      </c>
      <c r="G198" s="136" t="s">
        <v>218</v>
      </c>
      <c r="H198" s="137">
        <v>7</v>
      </c>
      <c r="I198" s="138"/>
      <c r="J198" s="139">
        <f t="shared" si="20"/>
        <v>0</v>
      </c>
      <c r="K198" s="140"/>
      <c r="L198" s="28"/>
      <c r="M198" s="141" t="s">
        <v>1</v>
      </c>
      <c r="N198" s="142" t="s">
        <v>42</v>
      </c>
      <c r="P198" s="143">
        <f t="shared" si="21"/>
        <v>0</v>
      </c>
      <c r="Q198" s="143">
        <v>3.2499999999999999E-3</v>
      </c>
      <c r="R198" s="143">
        <f t="shared" si="22"/>
        <v>2.2749999999999999E-2</v>
      </c>
      <c r="S198" s="143">
        <v>0</v>
      </c>
      <c r="T198" s="144">
        <f t="shared" si="23"/>
        <v>0</v>
      </c>
      <c r="AR198" s="145" t="s">
        <v>251</v>
      </c>
      <c r="AT198" s="145" t="s">
        <v>190</v>
      </c>
      <c r="AU198" s="145" t="s">
        <v>87</v>
      </c>
      <c r="AY198" s="13" t="s">
        <v>188</v>
      </c>
      <c r="BE198" s="146">
        <f t="shared" si="24"/>
        <v>0</v>
      </c>
      <c r="BF198" s="146">
        <f t="shared" si="25"/>
        <v>0</v>
      </c>
      <c r="BG198" s="146">
        <f t="shared" si="26"/>
        <v>0</v>
      </c>
      <c r="BH198" s="146">
        <f t="shared" si="27"/>
        <v>0</v>
      </c>
      <c r="BI198" s="146">
        <f t="shared" si="28"/>
        <v>0</v>
      </c>
      <c r="BJ198" s="13" t="s">
        <v>85</v>
      </c>
      <c r="BK198" s="146">
        <f t="shared" si="29"/>
        <v>0</v>
      </c>
      <c r="BL198" s="13" t="s">
        <v>251</v>
      </c>
      <c r="BM198" s="145" t="s">
        <v>1981</v>
      </c>
    </row>
    <row r="199" spans="2:65" s="1" customFormat="1" ht="48.95" customHeight="1">
      <c r="B199" s="28"/>
      <c r="C199" s="133" t="s">
        <v>749</v>
      </c>
      <c r="D199" s="133" t="s">
        <v>190</v>
      </c>
      <c r="E199" s="134" t="s">
        <v>1982</v>
      </c>
      <c r="F199" s="135" t="s">
        <v>1983</v>
      </c>
      <c r="G199" s="136" t="s">
        <v>218</v>
      </c>
      <c r="H199" s="137">
        <v>88</v>
      </c>
      <c r="I199" s="138"/>
      <c r="J199" s="139">
        <f t="shared" si="20"/>
        <v>0</v>
      </c>
      <c r="K199" s="140"/>
      <c r="L199" s="28"/>
      <c r="M199" s="141" t="s">
        <v>1</v>
      </c>
      <c r="N199" s="142" t="s">
        <v>42</v>
      </c>
      <c r="P199" s="143">
        <f t="shared" si="21"/>
        <v>0</v>
      </c>
      <c r="Q199" s="143">
        <v>4.0000000000000003E-5</v>
      </c>
      <c r="R199" s="143">
        <f t="shared" si="22"/>
        <v>3.5200000000000001E-3</v>
      </c>
      <c r="S199" s="143">
        <v>0</v>
      </c>
      <c r="T199" s="144">
        <f t="shared" si="23"/>
        <v>0</v>
      </c>
      <c r="AR199" s="145" t="s">
        <v>251</v>
      </c>
      <c r="AT199" s="145" t="s">
        <v>190</v>
      </c>
      <c r="AU199" s="145" t="s">
        <v>87</v>
      </c>
      <c r="AY199" s="13" t="s">
        <v>188</v>
      </c>
      <c r="BE199" s="146">
        <f t="shared" si="24"/>
        <v>0</v>
      </c>
      <c r="BF199" s="146">
        <f t="shared" si="25"/>
        <v>0</v>
      </c>
      <c r="BG199" s="146">
        <f t="shared" si="26"/>
        <v>0</v>
      </c>
      <c r="BH199" s="146">
        <f t="shared" si="27"/>
        <v>0</v>
      </c>
      <c r="BI199" s="146">
        <f t="shared" si="28"/>
        <v>0</v>
      </c>
      <c r="BJ199" s="13" t="s">
        <v>85</v>
      </c>
      <c r="BK199" s="146">
        <f t="shared" si="29"/>
        <v>0</v>
      </c>
      <c r="BL199" s="13" t="s">
        <v>251</v>
      </c>
      <c r="BM199" s="145" t="s">
        <v>1984</v>
      </c>
    </row>
    <row r="200" spans="2:65" s="1" customFormat="1" ht="55.5" customHeight="1">
      <c r="B200" s="28"/>
      <c r="C200" s="133" t="s">
        <v>753</v>
      </c>
      <c r="D200" s="133" t="s">
        <v>190</v>
      </c>
      <c r="E200" s="134" t="s">
        <v>1985</v>
      </c>
      <c r="F200" s="135" t="s">
        <v>1986</v>
      </c>
      <c r="G200" s="136" t="s">
        <v>218</v>
      </c>
      <c r="H200" s="137">
        <v>28</v>
      </c>
      <c r="I200" s="138"/>
      <c r="J200" s="139">
        <f t="shared" si="20"/>
        <v>0</v>
      </c>
      <c r="K200" s="140"/>
      <c r="L200" s="28"/>
      <c r="M200" s="141" t="s">
        <v>1</v>
      </c>
      <c r="N200" s="142" t="s">
        <v>42</v>
      </c>
      <c r="P200" s="143">
        <f t="shared" si="21"/>
        <v>0</v>
      </c>
      <c r="Q200" s="143">
        <v>4.0000000000000003E-5</v>
      </c>
      <c r="R200" s="143">
        <f t="shared" si="22"/>
        <v>1.1200000000000001E-3</v>
      </c>
      <c r="S200" s="143">
        <v>0</v>
      </c>
      <c r="T200" s="144">
        <f t="shared" si="23"/>
        <v>0</v>
      </c>
      <c r="AR200" s="145" t="s">
        <v>251</v>
      </c>
      <c r="AT200" s="145" t="s">
        <v>190</v>
      </c>
      <c r="AU200" s="145" t="s">
        <v>87</v>
      </c>
      <c r="AY200" s="13" t="s">
        <v>188</v>
      </c>
      <c r="BE200" s="146">
        <f t="shared" si="24"/>
        <v>0</v>
      </c>
      <c r="BF200" s="146">
        <f t="shared" si="25"/>
        <v>0</v>
      </c>
      <c r="BG200" s="146">
        <f t="shared" si="26"/>
        <v>0</v>
      </c>
      <c r="BH200" s="146">
        <f t="shared" si="27"/>
        <v>0</v>
      </c>
      <c r="BI200" s="146">
        <f t="shared" si="28"/>
        <v>0</v>
      </c>
      <c r="BJ200" s="13" t="s">
        <v>85</v>
      </c>
      <c r="BK200" s="146">
        <f t="shared" si="29"/>
        <v>0</v>
      </c>
      <c r="BL200" s="13" t="s">
        <v>251</v>
      </c>
      <c r="BM200" s="145" t="s">
        <v>1987</v>
      </c>
    </row>
    <row r="201" spans="2:65" s="1" customFormat="1" ht="48.95" customHeight="1">
      <c r="B201" s="28"/>
      <c r="C201" s="133" t="s">
        <v>757</v>
      </c>
      <c r="D201" s="133" t="s">
        <v>190</v>
      </c>
      <c r="E201" s="134" t="s">
        <v>1988</v>
      </c>
      <c r="F201" s="135" t="s">
        <v>1989</v>
      </c>
      <c r="G201" s="136" t="s">
        <v>218</v>
      </c>
      <c r="H201" s="137">
        <v>28</v>
      </c>
      <c r="I201" s="138"/>
      <c r="J201" s="139">
        <f t="shared" si="20"/>
        <v>0</v>
      </c>
      <c r="K201" s="140"/>
      <c r="L201" s="28"/>
      <c r="M201" s="141" t="s">
        <v>1</v>
      </c>
      <c r="N201" s="142" t="s">
        <v>42</v>
      </c>
      <c r="P201" s="143">
        <f t="shared" si="21"/>
        <v>0</v>
      </c>
      <c r="Q201" s="143">
        <v>4.0000000000000003E-5</v>
      </c>
      <c r="R201" s="143">
        <f t="shared" si="22"/>
        <v>1.1200000000000001E-3</v>
      </c>
      <c r="S201" s="143">
        <v>0</v>
      </c>
      <c r="T201" s="144">
        <f t="shared" si="23"/>
        <v>0</v>
      </c>
      <c r="AR201" s="145" t="s">
        <v>251</v>
      </c>
      <c r="AT201" s="145" t="s">
        <v>190</v>
      </c>
      <c r="AU201" s="145" t="s">
        <v>87</v>
      </c>
      <c r="AY201" s="13" t="s">
        <v>188</v>
      </c>
      <c r="BE201" s="146">
        <f t="shared" si="24"/>
        <v>0</v>
      </c>
      <c r="BF201" s="146">
        <f t="shared" si="25"/>
        <v>0</v>
      </c>
      <c r="BG201" s="146">
        <f t="shared" si="26"/>
        <v>0</v>
      </c>
      <c r="BH201" s="146">
        <f t="shared" si="27"/>
        <v>0</v>
      </c>
      <c r="BI201" s="146">
        <f t="shared" si="28"/>
        <v>0</v>
      </c>
      <c r="BJ201" s="13" t="s">
        <v>85</v>
      </c>
      <c r="BK201" s="146">
        <f t="shared" si="29"/>
        <v>0</v>
      </c>
      <c r="BL201" s="13" t="s">
        <v>251</v>
      </c>
      <c r="BM201" s="145" t="s">
        <v>1990</v>
      </c>
    </row>
    <row r="202" spans="2:65" s="1" customFormat="1" ht="55.5" customHeight="1">
      <c r="B202" s="28"/>
      <c r="C202" s="133" t="s">
        <v>761</v>
      </c>
      <c r="D202" s="133" t="s">
        <v>190</v>
      </c>
      <c r="E202" s="134" t="s">
        <v>1991</v>
      </c>
      <c r="F202" s="135" t="s">
        <v>1992</v>
      </c>
      <c r="G202" s="136" t="s">
        <v>218</v>
      </c>
      <c r="H202" s="137">
        <v>192</v>
      </c>
      <c r="I202" s="138"/>
      <c r="J202" s="139">
        <f t="shared" si="20"/>
        <v>0</v>
      </c>
      <c r="K202" s="140"/>
      <c r="L202" s="28"/>
      <c r="M202" s="141" t="s">
        <v>1</v>
      </c>
      <c r="N202" s="142" t="s">
        <v>42</v>
      </c>
      <c r="P202" s="143">
        <f t="shared" si="21"/>
        <v>0</v>
      </c>
      <c r="Q202" s="143">
        <v>4.0000000000000003E-5</v>
      </c>
      <c r="R202" s="143">
        <f t="shared" si="22"/>
        <v>7.6800000000000011E-3</v>
      </c>
      <c r="S202" s="143">
        <v>0</v>
      </c>
      <c r="T202" s="144">
        <f t="shared" si="23"/>
        <v>0</v>
      </c>
      <c r="AR202" s="145" t="s">
        <v>251</v>
      </c>
      <c r="AT202" s="145" t="s">
        <v>190</v>
      </c>
      <c r="AU202" s="145" t="s">
        <v>87</v>
      </c>
      <c r="AY202" s="13" t="s">
        <v>188</v>
      </c>
      <c r="BE202" s="146">
        <f t="shared" si="24"/>
        <v>0</v>
      </c>
      <c r="BF202" s="146">
        <f t="shared" si="25"/>
        <v>0</v>
      </c>
      <c r="BG202" s="146">
        <f t="shared" si="26"/>
        <v>0</v>
      </c>
      <c r="BH202" s="146">
        <f t="shared" si="27"/>
        <v>0</v>
      </c>
      <c r="BI202" s="146">
        <f t="shared" si="28"/>
        <v>0</v>
      </c>
      <c r="BJ202" s="13" t="s">
        <v>85</v>
      </c>
      <c r="BK202" s="146">
        <f t="shared" si="29"/>
        <v>0</v>
      </c>
      <c r="BL202" s="13" t="s">
        <v>251</v>
      </c>
      <c r="BM202" s="145" t="s">
        <v>1993</v>
      </c>
    </row>
    <row r="203" spans="2:65" s="1" customFormat="1" ht="55.5" customHeight="1">
      <c r="B203" s="28"/>
      <c r="C203" s="133" t="s">
        <v>766</v>
      </c>
      <c r="D203" s="133" t="s">
        <v>190</v>
      </c>
      <c r="E203" s="134" t="s">
        <v>1994</v>
      </c>
      <c r="F203" s="135" t="s">
        <v>1995</v>
      </c>
      <c r="G203" s="136" t="s">
        <v>218</v>
      </c>
      <c r="H203" s="137">
        <v>22</v>
      </c>
      <c r="I203" s="138"/>
      <c r="J203" s="139">
        <f t="shared" si="20"/>
        <v>0</v>
      </c>
      <c r="K203" s="140"/>
      <c r="L203" s="28"/>
      <c r="M203" s="141" t="s">
        <v>1</v>
      </c>
      <c r="N203" s="142" t="s">
        <v>42</v>
      </c>
      <c r="P203" s="143">
        <f t="shared" si="21"/>
        <v>0</v>
      </c>
      <c r="Q203" s="143">
        <v>8.0000000000000007E-5</v>
      </c>
      <c r="R203" s="143">
        <f t="shared" si="22"/>
        <v>1.7600000000000001E-3</v>
      </c>
      <c r="S203" s="143">
        <v>0</v>
      </c>
      <c r="T203" s="144">
        <f t="shared" si="23"/>
        <v>0</v>
      </c>
      <c r="AR203" s="145" t="s">
        <v>251</v>
      </c>
      <c r="AT203" s="145" t="s">
        <v>190</v>
      </c>
      <c r="AU203" s="145" t="s">
        <v>87</v>
      </c>
      <c r="AY203" s="13" t="s">
        <v>188</v>
      </c>
      <c r="BE203" s="146">
        <f t="shared" si="24"/>
        <v>0</v>
      </c>
      <c r="BF203" s="146">
        <f t="shared" si="25"/>
        <v>0</v>
      </c>
      <c r="BG203" s="146">
        <f t="shared" si="26"/>
        <v>0</v>
      </c>
      <c r="BH203" s="146">
        <f t="shared" si="27"/>
        <v>0</v>
      </c>
      <c r="BI203" s="146">
        <f t="shared" si="28"/>
        <v>0</v>
      </c>
      <c r="BJ203" s="13" t="s">
        <v>85</v>
      </c>
      <c r="BK203" s="146">
        <f t="shared" si="29"/>
        <v>0</v>
      </c>
      <c r="BL203" s="13" t="s">
        <v>251</v>
      </c>
      <c r="BM203" s="145" t="s">
        <v>1996</v>
      </c>
    </row>
    <row r="204" spans="2:65" s="1" customFormat="1" ht="55.5" customHeight="1">
      <c r="B204" s="28"/>
      <c r="C204" s="133" t="s">
        <v>770</v>
      </c>
      <c r="D204" s="133" t="s">
        <v>190</v>
      </c>
      <c r="E204" s="134" t="s">
        <v>1997</v>
      </c>
      <c r="F204" s="135" t="s">
        <v>1998</v>
      </c>
      <c r="G204" s="136" t="s">
        <v>218</v>
      </c>
      <c r="H204" s="137">
        <v>25</v>
      </c>
      <c r="I204" s="138"/>
      <c r="J204" s="139">
        <f t="shared" si="20"/>
        <v>0</v>
      </c>
      <c r="K204" s="140"/>
      <c r="L204" s="28"/>
      <c r="M204" s="141" t="s">
        <v>1</v>
      </c>
      <c r="N204" s="142" t="s">
        <v>42</v>
      </c>
      <c r="P204" s="143">
        <f t="shared" si="21"/>
        <v>0</v>
      </c>
      <c r="Q204" s="143">
        <v>1.1E-4</v>
      </c>
      <c r="R204" s="143">
        <f t="shared" si="22"/>
        <v>2.7500000000000003E-3</v>
      </c>
      <c r="S204" s="143">
        <v>0</v>
      </c>
      <c r="T204" s="144">
        <f t="shared" si="23"/>
        <v>0</v>
      </c>
      <c r="AR204" s="145" t="s">
        <v>251</v>
      </c>
      <c r="AT204" s="145" t="s">
        <v>190</v>
      </c>
      <c r="AU204" s="145" t="s">
        <v>87</v>
      </c>
      <c r="AY204" s="13" t="s">
        <v>188</v>
      </c>
      <c r="BE204" s="146">
        <f t="shared" si="24"/>
        <v>0</v>
      </c>
      <c r="BF204" s="146">
        <f t="shared" si="25"/>
        <v>0</v>
      </c>
      <c r="BG204" s="146">
        <f t="shared" si="26"/>
        <v>0</v>
      </c>
      <c r="BH204" s="146">
        <f t="shared" si="27"/>
        <v>0</v>
      </c>
      <c r="BI204" s="146">
        <f t="shared" si="28"/>
        <v>0</v>
      </c>
      <c r="BJ204" s="13" t="s">
        <v>85</v>
      </c>
      <c r="BK204" s="146">
        <f t="shared" si="29"/>
        <v>0</v>
      </c>
      <c r="BL204" s="13" t="s">
        <v>251</v>
      </c>
      <c r="BM204" s="145" t="s">
        <v>1999</v>
      </c>
    </row>
    <row r="205" spans="2:65" s="1" customFormat="1" ht="55.5" customHeight="1">
      <c r="B205" s="28"/>
      <c r="C205" s="133" t="s">
        <v>774</v>
      </c>
      <c r="D205" s="133" t="s">
        <v>190</v>
      </c>
      <c r="E205" s="134" t="s">
        <v>2000</v>
      </c>
      <c r="F205" s="135" t="s">
        <v>2001</v>
      </c>
      <c r="G205" s="136" t="s">
        <v>218</v>
      </c>
      <c r="H205" s="137">
        <v>60</v>
      </c>
      <c r="I205" s="138"/>
      <c r="J205" s="139">
        <f t="shared" si="20"/>
        <v>0</v>
      </c>
      <c r="K205" s="140"/>
      <c r="L205" s="28"/>
      <c r="M205" s="141" t="s">
        <v>1</v>
      </c>
      <c r="N205" s="142" t="s">
        <v>42</v>
      </c>
      <c r="P205" s="143">
        <f t="shared" si="21"/>
        <v>0</v>
      </c>
      <c r="Q205" s="143">
        <v>2.0000000000000001E-4</v>
      </c>
      <c r="R205" s="143">
        <f t="shared" si="22"/>
        <v>1.2E-2</v>
      </c>
      <c r="S205" s="143">
        <v>0</v>
      </c>
      <c r="T205" s="144">
        <f t="shared" si="23"/>
        <v>0</v>
      </c>
      <c r="AR205" s="145" t="s">
        <v>251</v>
      </c>
      <c r="AT205" s="145" t="s">
        <v>190</v>
      </c>
      <c r="AU205" s="145" t="s">
        <v>87</v>
      </c>
      <c r="AY205" s="13" t="s">
        <v>188</v>
      </c>
      <c r="BE205" s="146">
        <f t="shared" si="24"/>
        <v>0</v>
      </c>
      <c r="BF205" s="146">
        <f t="shared" si="25"/>
        <v>0</v>
      </c>
      <c r="BG205" s="146">
        <f t="shared" si="26"/>
        <v>0</v>
      </c>
      <c r="BH205" s="146">
        <f t="shared" si="27"/>
        <v>0</v>
      </c>
      <c r="BI205" s="146">
        <f t="shared" si="28"/>
        <v>0</v>
      </c>
      <c r="BJ205" s="13" t="s">
        <v>85</v>
      </c>
      <c r="BK205" s="146">
        <f t="shared" si="29"/>
        <v>0</v>
      </c>
      <c r="BL205" s="13" t="s">
        <v>251</v>
      </c>
      <c r="BM205" s="145" t="s">
        <v>2002</v>
      </c>
    </row>
    <row r="206" spans="2:65" s="1" customFormat="1" ht="55.5" customHeight="1">
      <c r="B206" s="28"/>
      <c r="C206" s="133" t="s">
        <v>778</v>
      </c>
      <c r="D206" s="133" t="s">
        <v>190</v>
      </c>
      <c r="E206" s="134" t="s">
        <v>2003</v>
      </c>
      <c r="F206" s="135" t="s">
        <v>2004</v>
      </c>
      <c r="G206" s="136" t="s">
        <v>218</v>
      </c>
      <c r="H206" s="137">
        <v>63</v>
      </c>
      <c r="I206" s="138"/>
      <c r="J206" s="139">
        <f t="shared" si="20"/>
        <v>0</v>
      </c>
      <c r="K206" s="140"/>
      <c r="L206" s="28"/>
      <c r="M206" s="141" t="s">
        <v>1</v>
      </c>
      <c r="N206" s="142" t="s">
        <v>42</v>
      </c>
      <c r="P206" s="143">
        <f t="shared" si="21"/>
        <v>0</v>
      </c>
      <c r="Q206" s="143">
        <v>2.4000000000000001E-4</v>
      </c>
      <c r="R206" s="143">
        <f t="shared" si="22"/>
        <v>1.512E-2</v>
      </c>
      <c r="S206" s="143">
        <v>0</v>
      </c>
      <c r="T206" s="144">
        <f t="shared" si="23"/>
        <v>0</v>
      </c>
      <c r="AR206" s="145" t="s">
        <v>251</v>
      </c>
      <c r="AT206" s="145" t="s">
        <v>190</v>
      </c>
      <c r="AU206" s="145" t="s">
        <v>87</v>
      </c>
      <c r="AY206" s="13" t="s">
        <v>188</v>
      </c>
      <c r="BE206" s="146">
        <f t="shared" si="24"/>
        <v>0</v>
      </c>
      <c r="BF206" s="146">
        <f t="shared" si="25"/>
        <v>0</v>
      </c>
      <c r="BG206" s="146">
        <f t="shared" si="26"/>
        <v>0</v>
      </c>
      <c r="BH206" s="146">
        <f t="shared" si="27"/>
        <v>0</v>
      </c>
      <c r="BI206" s="146">
        <f t="shared" si="28"/>
        <v>0</v>
      </c>
      <c r="BJ206" s="13" t="s">
        <v>85</v>
      </c>
      <c r="BK206" s="146">
        <f t="shared" si="29"/>
        <v>0</v>
      </c>
      <c r="BL206" s="13" t="s">
        <v>251</v>
      </c>
      <c r="BM206" s="145" t="s">
        <v>2005</v>
      </c>
    </row>
    <row r="207" spans="2:65" s="1" customFormat="1" ht="24.2" customHeight="1">
      <c r="B207" s="28"/>
      <c r="C207" s="133" t="s">
        <v>782</v>
      </c>
      <c r="D207" s="133" t="s">
        <v>190</v>
      </c>
      <c r="E207" s="134" t="s">
        <v>2006</v>
      </c>
      <c r="F207" s="135" t="s">
        <v>2007</v>
      </c>
      <c r="G207" s="136" t="s">
        <v>193</v>
      </c>
      <c r="H207" s="137">
        <v>74</v>
      </c>
      <c r="I207" s="138"/>
      <c r="J207" s="139">
        <f t="shared" si="20"/>
        <v>0</v>
      </c>
      <c r="K207" s="140"/>
      <c r="L207" s="28"/>
      <c r="M207" s="141" t="s">
        <v>1</v>
      </c>
      <c r="N207" s="142" t="s">
        <v>42</v>
      </c>
      <c r="P207" s="143">
        <f t="shared" si="21"/>
        <v>0</v>
      </c>
      <c r="Q207" s="143">
        <v>0</v>
      </c>
      <c r="R207" s="143">
        <f t="shared" si="22"/>
        <v>0</v>
      </c>
      <c r="S207" s="143">
        <v>0</v>
      </c>
      <c r="T207" s="144">
        <f t="shared" si="23"/>
        <v>0</v>
      </c>
      <c r="AR207" s="145" t="s">
        <v>251</v>
      </c>
      <c r="AT207" s="145" t="s">
        <v>190</v>
      </c>
      <c r="AU207" s="145" t="s">
        <v>87</v>
      </c>
      <c r="AY207" s="13" t="s">
        <v>188</v>
      </c>
      <c r="BE207" s="146">
        <f t="shared" si="24"/>
        <v>0</v>
      </c>
      <c r="BF207" s="146">
        <f t="shared" si="25"/>
        <v>0</v>
      </c>
      <c r="BG207" s="146">
        <f t="shared" si="26"/>
        <v>0</v>
      </c>
      <c r="BH207" s="146">
        <f t="shared" si="27"/>
        <v>0</v>
      </c>
      <c r="BI207" s="146">
        <f t="shared" si="28"/>
        <v>0</v>
      </c>
      <c r="BJ207" s="13" t="s">
        <v>85</v>
      </c>
      <c r="BK207" s="146">
        <f t="shared" si="29"/>
        <v>0</v>
      </c>
      <c r="BL207" s="13" t="s">
        <v>251</v>
      </c>
      <c r="BM207" s="145" t="s">
        <v>2008</v>
      </c>
    </row>
    <row r="208" spans="2:65" s="1" customFormat="1" ht="24.2" customHeight="1">
      <c r="B208" s="28"/>
      <c r="C208" s="133" t="s">
        <v>786</v>
      </c>
      <c r="D208" s="133" t="s">
        <v>190</v>
      </c>
      <c r="E208" s="134" t="s">
        <v>2009</v>
      </c>
      <c r="F208" s="135" t="s">
        <v>2010</v>
      </c>
      <c r="G208" s="136" t="s">
        <v>193</v>
      </c>
      <c r="H208" s="137">
        <v>48</v>
      </c>
      <c r="I208" s="138"/>
      <c r="J208" s="139">
        <f t="shared" si="20"/>
        <v>0</v>
      </c>
      <c r="K208" s="140"/>
      <c r="L208" s="28"/>
      <c r="M208" s="141" t="s">
        <v>1</v>
      </c>
      <c r="N208" s="142" t="s">
        <v>42</v>
      </c>
      <c r="P208" s="143">
        <f t="shared" si="21"/>
        <v>0</v>
      </c>
      <c r="Q208" s="143">
        <v>1.2999999999999999E-4</v>
      </c>
      <c r="R208" s="143">
        <f t="shared" si="22"/>
        <v>6.239999999999999E-3</v>
      </c>
      <c r="S208" s="143">
        <v>0</v>
      </c>
      <c r="T208" s="144">
        <f t="shared" si="23"/>
        <v>0</v>
      </c>
      <c r="AR208" s="145" t="s">
        <v>251</v>
      </c>
      <c r="AT208" s="145" t="s">
        <v>190</v>
      </c>
      <c r="AU208" s="145" t="s">
        <v>87</v>
      </c>
      <c r="AY208" s="13" t="s">
        <v>188</v>
      </c>
      <c r="BE208" s="146">
        <f t="shared" si="24"/>
        <v>0</v>
      </c>
      <c r="BF208" s="146">
        <f t="shared" si="25"/>
        <v>0</v>
      </c>
      <c r="BG208" s="146">
        <f t="shared" si="26"/>
        <v>0</v>
      </c>
      <c r="BH208" s="146">
        <f t="shared" si="27"/>
        <v>0</v>
      </c>
      <c r="BI208" s="146">
        <f t="shared" si="28"/>
        <v>0</v>
      </c>
      <c r="BJ208" s="13" t="s">
        <v>85</v>
      </c>
      <c r="BK208" s="146">
        <f t="shared" si="29"/>
        <v>0</v>
      </c>
      <c r="BL208" s="13" t="s">
        <v>251</v>
      </c>
      <c r="BM208" s="145" t="s">
        <v>2011</v>
      </c>
    </row>
    <row r="209" spans="2:65" s="1" customFormat="1" ht="21.75" customHeight="1">
      <c r="B209" s="28"/>
      <c r="C209" s="133" t="s">
        <v>790</v>
      </c>
      <c r="D209" s="133" t="s">
        <v>190</v>
      </c>
      <c r="E209" s="134" t="s">
        <v>2012</v>
      </c>
      <c r="F209" s="135" t="s">
        <v>2013</v>
      </c>
      <c r="G209" s="136" t="s">
        <v>2014</v>
      </c>
      <c r="H209" s="137">
        <v>26</v>
      </c>
      <c r="I209" s="138"/>
      <c r="J209" s="139">
        <f t="shared" si="20"/>
        <v>0</v>
      </c>
      <c r="K209" s="140"/>
      <c r="L209" s="28"/>
      <c r="M209" s="141" t="s">
        <v>1</v>
      </c>
      <c r="N209" s="142" t="s">
        <v>42</v>
      </c>
      <c r="P209" s="143">
        <f t="shared" si="21"/>
        <v>0</v>
      </c>
      <c r="Q209" s="143">
        <v>2.5000000000000001E-4</v>
      </c>
      <c r="R209" s="143">
        <f t="shared" si="22"/>
        <v>6.5000000000000006E-3</v>
      </c>
      <c r="S209" s="143">
        <v>0</v>
      </c>
      <c r="T209" s="144">
        <f t="shared" si="23"/>
        <v>0</v>
      </c>
      <c r="AR209" s="145" t="s">
        <v>251</v>
      </c>
      <c r="AT209" s="145" t="s">
        <v>190</v>
      </c>
      <c r="AU209" s="145" t="s">
        <v>87</v>
      </c>
      <c r="AY209" s="13" t="s">
        <v>188</v>
      </c>
      <c r="BE209" s="146">
        <f t="shared" si="24"/>
        <v>0</v>
      </c>
      <c r="BF209" s="146">
        <f t="shared" si="25"/>
        <v>0</v>
      </c>
      <c r="BG209" s="146">
        <f t="shared" si="26"/>
        <v>0</v>
      </c>
      <c r="BH209" s="146">
        <f t="shared" si="27"/>
        <v>0</v>
      </c>
      <c r="BI209" s="146">
        <f t="shared" si="28"/>
        <v>0</v>
      </c>
      <c r="BJ209" s="13" t="s">
        <v>85</v>
      </c>
      <c r="BK209" s="146">
        <f t="shared" si="29"/>
        <v>0</v>
      </c>
      <c r="BL209" s="13" t="s">
        <v>251</v>
      </c>
      <c r="BM209" s="145" t="s">
        <v>2015</v>
      </c>
    </row>
    <row r="210" spans="2:65" s="1" customFormat="1" ht="21.75" customHeight="1">
      <c r="B210" s="28"/>
      <c r="C210" s="133" t="s">
        <v>794</v>
      </c>
      <c r="D210" s="133" t="s">
        <v>190</v>
      </c>
      <c r="E210" s="134" t="s">
        <v>2016</v>
      </c>
      <c r="F210" s="135" t="s">
        <v>2017</v>
      </c>
      <c r="G210" s="136" t="s">
        <v>2018</v>
      </c>
      <c r="H210" s="137">
        <v>3</v>
      </c>
      <c r="I210" s="138"/>
      <c r="J210" s="139">
        <f t="shared" si="20"/>
        <v>0</v>
      </c>
      <c r="K210" s="140"/>
      <c r="L210" s="28"/>
      <c r="M210" s="141" t="s">
        <v>1</v>
      </c>
      <c r="N210" s="142" t="s">
        <v>42</v>
      </c>
      <c r="P210" s="143">
        <f t="shared" si="21"/>
        <v>0</v>
      </c>
      <c r="Q210" s="143">
        <v>5.6999999999999998E-4</v>
      </c>
      <c r="R210" s="143">
        <f t="shared" si="22"/>
        <v>1.7099999999999999E-3</v>
      </c>
      <c r="S210" s="143">
        <v>0</v>
      </c>
      <c r="T210" s="144">
        <f t="shared" si="23"/>
        <v>0</v>
      </c>
      <c r="AR210" s="145" t="s">
        <v>251</v>
      </c>
      <c r="AT210" s="145" t="s">
        <v>190</v>
      </c>
      <c r="AU210" s="145" t="s">
        <v>87</v>
      </c>
      <c r="AY210" s="13" t="s">
        <v>188</v>
      </c>
      <c r="BE210" s="146">
        <f t="shared" si="24"/>
        <v>0</v>
      </c>
      <c r="BF210" s="146">
        <f t="shared" si="25"/>
        <v>0</v>
      </c>
      <c r="BG210" s="146">
        <f t="shared" si="26"/>
        <v>0</v>
      </c>
      <c r="BH210" s="146">
        <f t="shared" si="27"/>
        <v>0</v>
      </c>
      <c r="BI210" s="146">
        <f t="shared" si="28"/>
        <v>0</v>
      </c>
      <c r="BJ210" s="13" t="s">
        <v>85</v>
      </c>
      <c r="BK210" s="146">
        <f t="shared" si="29"/>
        <v>0</v>
      </c>
      <c r="BL210" s="13" t="s">
        <v>251</v>
      </c>
      <c r="BM210" s="145" t="s">
        <v>2019</v>
      </c>
    </row>
    <row r="211" spans="2:65" s="1" customFormat="1" ht="24.2" customHeight="1">
      <c r="B211" s="28"/>
      <c r="C211" s="133" t="s">
        <v>798</v>
      </c>
      <c r="D211" s="133" t="s">
        <v>190</v>
      </c>
      <c r="E211" s="134" t="s">
        <v>2020</v>
      </c>
      <c r="F211" s="135" t="s">
        <v>2021</v>
      </c>
      <c r="G211" s="136" t="s">
        <v>193</v>
      </c>
      <c r="H211" s="137">
        <v>1</v>
      </c>
      <c r="I211" s="138"/>
      <c r="J211" s="139">
        <f t="shared" si="20"/>
        <v>0</v>
      </c>
      <c r="K211" s="140"/>
      <c r="L211" s="28"/>
      <c r="M211" s="141" t="s">
        <v>1</v>
      </c>
      <c r="N211" s="142" t="s">
        <v>42</v>
      </c>
      <c r="P211" s="143">
        <f t="shared" si="21"/>
        <v>0</v>
      </c>
      <c r="Q211" s="143">
        <v>1.2199999999999999E-3</v>
      </c>
      <c r="R211" s="143">
        <f t="shared" si="22"/>
        <v>1.2199999999999999E-3</v>
      </c>
      <c r="S211" s="143">
        <v>0</v>
      </c>
      <c r="T211" s="144">
        <f t="shared" si="23"/>
        <v>0</v>
      </c>
      <c r="AR211" s="145" t="s">
        <v>251</v>
      </c>
      <c r="AT211" s="145" t="s">
        <v>190</v>
      </c>
      <c r="AU211" s="145" t="s">
        <v>87</v>
      </c>
      <c r="AY211" s="13" t="s">
        <v>188</v>
      </c>
      <c r="BE211" s="146">
        <f t="shared" si="24"/>
        <v>0</v>
      </c>
      <c r="BF211" s="146">
        <f t="shared" si="25"/>
        <v>0</v>
      </c>
      <c r="BG211" s="146">
        <f t="shared" si="26"/>
        <v>0</v>
      </c>
      <c r="BH211" s="146">
        <f t="shared" si="27"/>
        <v>0</v>
      </c>
      <c r="BI211" s="146">
        <f t="shared" si="28"/>
        <v>0</v>
      </c>
      <c r="BJ211" s="13" t="s">
        <v>85</v>
      </c>
      <c r="BK211" s="146">
        <f t="shared" si="29"/>
        <v>0</v>
      </c>
      <c r="BL211" s="13" t="s">
        <v>251</v>
      </c>
      <c r="BM211" s="145" t="s">
        <v>2022</v>
      </c>
    </row>
    <row r="212" spans="2:65" s="1" customFormat="1" ht="24.2" customHeight="1">
      <c r="B212" s="28"/>
      <c r="C212" s="133" t="s">
        <v>802</v>
      </c>
      <c r="D212" s="133" t="s">
        <v>190</v>
      </c>
      <c r="E212" s="134" t="s">
        <v>2023</v>
      </c>
      <c r="F212" s="135" t="s">
        <v>2024</v>
      </c>
      <c r="G212" s="136" t="s">
        <v>193</v>
      </c>
      <c r="H212" s="137">
        <v>1</v>
      </c>
      <c r="I212" s="138"/>
      <c r="J212" s="139">
        <f t="shared" si="20"/>
        <v>0</v>
      </c>
      <c r="K212" s="140"/>
      <c r="L212" s="28"/>
      <c r="M212" s="141" t="s">
        <v>1</v>
      </c>
      <c r="N212" s="142" t="s">
        <v>42</v>
      </c>
      <c r="P212" s="143">
        <f t="shared" si="21"/>
        <v>0</v>
      </c>
      <c r="Q212" s="143">
        <v>1.2E-4</v>
      </c>
      <c r="R212" s="143">
        <f t="shared" si="22"/>
        <v>1.2E-4</v>
      </c>
      <c r="S212" s="143">
        <v>0</v>
      </c>
      <c r="T212" s="144">
        <f t="shared" si="23"/>
        <v>0</v>
      </c>
      <c r="AR212" s="145" t="s">
        <v>251</v>
      </c>
      <c r="AT212" s="145" t="s">
        <v>190</v>
      </c>
      <c r="AU212" s="145" t="s">
        <v>87</v>
      </c>
      <c r="AY212" s="13" t="s">
        <v>188</v>
      </c>
      <c r="BE212" s="146">
        <f t="shared" si="24"/>
        <v>0</v>
      </c>
      <c r="BF212" s="146">
        <f t="shared" si="25"/>
        <v>0</v>
      </c>
      <c r="BG212" s="146">
        <f t="shared" si="26"/>
        <v>0</v>
      </c>
      <c r="BH212" s="146">
        <f t="shared" si="27"/>
        <v>0</v>
      </c>
      <c r="BI212" s="146">
        <f t="shared" si="28"/>
        <v>0</v>
      </c>
      <c r="BJ212" s="13" t="s">
        <v>85</v>
      </c>
      <c r="BK212" s="146">
        <f t="shared" si="29"/>
        <v>0</v>
      </c>
      <c r="BL212" s="13" t="s">
        <v>251</v>
      </c>
      <c r="BM212" s="145" t="s">
        <v>2025</v>
      </c>
    </row>
    <row r="213" spans="2:65" s="1" customFormat="1" ht="24.2" customHeight="1">
      <c r="B213" s="28"/>
      <c r="C213" s="133" t="s">
        <v>806</v>
      </c>
      <c r="D213" s="133" t="s">
        <v>190</v>
      </c>
      <c r="E213" s="134" t="s">
        <v>2026</v>
      </c>
      <c r="F213" s="135" t="s">
        <v>2027</v>
      </c>
      <c r="G213" s="136" t="s">
        <v>193</v>
      </c>
      <c r="H213" s="137">
        <v>1</v>
      </c>
      <c r="I213" s="138"/>
      <c r="J213" s="139">
        <f t="shared" si="20"/>
        <v>0</v>
      </c>
      <c r="K213" s="140"/>
      <c r="L213" s="28"/>
      <c r="M213" s="141" t="s">
        <v>1</v>
      </c>
      <c r="N213" s="142" t="s">
        <v>42</v>
      </c>
      <c r="P213" s="143">
        <f t="shared" si="21"/>
        <v>0</v>
      </c>
      <c r="Q213" s="143">
        <v>5.1999999999999995E-4</v>
      </c>
      <c r="R213" s="143">
        <f t="shared" si="22"/>
        <v>5.1999999999999995E-4</v>
      </c>
      <c r="S213" s="143">
        <v>0</v>
      </c>
      <c r="T213" s="144">
        <f t="shared" si="23"/>
        <v>0</v>
      </c>
      <c r="AR213" s="145" t="s">
        <v>251</v>
      </c>
      <c r="AT213" s="145" t="s">
        <v>190</v>
      </c>
      <c r="AU213" s="145" t="s">
        <v>87</v>
      </c>
      <c r="AY213" s="13" t="s">
        <v>188</v>
      </c>
      <c r="BE213" s="146">
        <f t="shared" si="24"/>
        <v>0</v>
      </c>
      <c r="BF213" s="146">
        <f t="shared" si="25"/>
        <v>0</v>
      </c>
      <c r="BG213" s="146">
        <f t="shared" si="26"/>
        <v>0</v>
      </c>
      <c r="BH213" s="146">
        <f t="shared" si="27"/>
        <v>0</v>
      </c>
      <c r="BI213" s="146">
        <f t="shared" si="28"/>
        <v>0</v>
      </c>
      <c r="BJ213" s="13" t="s">
        <v>85</v>
      </c>
      <c r="BK213" s="146">
        <f t="shared" si="29"/>
        <v>0</v>
      </c>
      <c r="BL213" s="13" t="s">
        <v>251</v>
      </c>
      <c r="BM213" s="145" t="s">
        <v>2028</v>
      </c>
    </row>
    <row r="214" spans="2:65" s="1" customFormat="1" ht="24.2" customHeight="1">
      <c r="B214" s="28"/>
      <c r="C214" s="133" t="s">
        <v>810</v>
      </c>
      <c r="D214" s="133" t="s">
        <v>190</v>
      </c>
      <c r="E214" s="134" t="s">
        <v>2029</v>
      </c>
      <c r="F214" s="135" t="s">
        <v>2030</v>
      </c>
      <c r="G214" s="136" t="s">
        <v>193</v>
      </c>
      <c r="H214" s="137">
        <v>1</v>
      </c>
      <c r="I214" s="138"/>
      <c r="J214" s="139">
        <f t="shared" si="20"/>
        <v>0</v>
      </c>
      <c r="K214" s="140"/>
      <c r="L214" s="28"/>
      <c r="M214" s="141" t="s">
        <v>1</v>
      </c>
      <c r="N214" s="142" t="s">
        <v>42</v>
      </c>
      <c r="P214" s="143">
        <f t="shared" si="21"/>
        <v>0</v>
      </c>
      <c r="Q214" s="143">
        <v>5.5999999999999995E-4</v>
      </c>
      <c r="R214" s="143">
        <f t="shared" si="22"/>
        <v>5.5999999999999995E-4</v>
      </c>
      <c r="S214" s="143">
        <v>0</v>
      </c>
      <c r="T214" s="144">
        <f t="shared" si="23"/>
        <v>0</v>
      </c>
      <c r="AR214" s="145" t="s">
        <v>251</v>
      </c>
      <c r="AT214" s="145" t="s">
        <v>190</v>
      </c>
      <c r="AU214" s="145" t="s">
        <v>87</v>
      </c>
      <c r="AY214" s="13" t="s">
        <v>188</v>
      </c>
      <c r="BE214" s="146">
        <f t="shared" si="24"/>
        <v>0</v>
      </c>
      <c r="BF214" s="146">
        <f t="shared" si="25"/>
        <v>0</v>
      </c>
      <c r="BG214" s="146">
        <f t="shared" si="26"/>
        <v>0</v>
      </c>
      <c r="BH214" s="146">
        <f t="shared" si="27"/>
        <v>0</v>
      </c>
      <c r="BI214" s="146">
        <f t="shared" si="28"/>
        <v>0</v>
      </c>
      <c r="BJ214" s="13" t="s">
        <v>85</v>
      </c>
      <c r="BK214" s="146">
        <f t="shared" si="29"/>
        <v>0</v>
      </c>
      <c r="BL214" s="13" t="s">
        <v>251</v>
      </c>
      <c r="BM214" s="145" t="s">
        <v>2031</v>
      </c>
    </row>
    <row r="215" spans="2:65" s="1" customFormat="1" ht="21.75" customHeight="1">
      <c r="B215" s="28"/>
      <c r="C215" s="133" t="s">
        <v>814</v>
      </c>
      <c r="D215" s="133" t="s">
        <v>190</v>
      </c>
      <c r="E215" s="134" t="s">
        <v>2032</v>
      </c>
      <c r="F215" s="135" t="s">
        <v>2033</v>
      </c>
      <c r="G215" s="136" t="s">
        <v>193</v>
      </c>
      <c r="H215" s="137">
        <v>1</v>
      </c>
      <c r="I215" s="138"/>
      <c r="J215" s="139">
        <f t="shared" si="20"/>
        <v>0</v>
      </c>
      <c r="K215" s="140"/>
      <c r="L215" s="28"/>
      <c r="M215" s="141" t="s">
        <v>1</v>
      </c>
      <c r="N215" s="142" t="s">
        <v>42</v>
      </c>
      <c r="P215" s="143">
        <f t="shared" si="21"/>
        <v>0</v>
      </c>
      <c r="Q215" s="143">
        <v>4.6999999999999999E-4</v>
      </c>
      <c r="R215" s="143">
        <f t="shared" si="22"/>
        <v>4.6999999999999999E-4</v>
      </c>
      <c r="S215" s="143">
        <v>0</v>
      </c>
      <c r="T215" s="144">
        <f t="shared" si="23"/>
        <v>0</v>
      </c>
      <c r="AR215" s="145" t="s">
        <v>251</v>
      </c>
      <c r="AT215" s="145" t="s">
        <v>190</v>
      </c>
      <c r="AU215" s="145" t="s">
        <v>87</v>
      </c>
      <c r="AY215" s="13" t="s">
        <v>188</v>
      </c>
      <c r="BE215" s="146">
        <f t="shared" si="24"/>
        <v>0</v>
      </c>
      <c r="BF215" s="146">
        <f t="shared" si="25"/>
        <v>0</v>
      </c>
      <c r="BG215" s="146">
        <f t="shared" si="26"/>
        <v>0</v>
      </c>
      <c r="BH215" s="146">
        <f t="shared" si="27"/>
        <v>0</v>
      </c>
      <c r="BI215" s="146">
        <f t="shared" si="28"/>
        <v>0</v>
      </c>
      <c r="BJ215" s="13" t="s">
        <v>85</v>
      </c>
      <c r="BK215" s="146">
        <f t="shared" si="29"/>
        <v>0</v>
      </c>
      <c r="BL215" s="13" t="s">
        <v>251</v>
      </c>
      <c r="BM215" s="145" t="s">
        <v>2034</v>
      </c>
    </row>
    <row r="216" spans="2:65" s="1" customFormat="1" ht="24.2" customHeight="1">
      <c r="B216" s="28"/>
      <c r="C216" s="133" t="s">
        <v>818</v>
      </c>
      <c r="D216" s="133" t="s">
        <v>190</v>
      </c>
      <c r="E216" s="134" t="s">
        <v>2035</v>
      </c>
      <c r="F216" s="135" t="s">
        <v>2036</v>
      </c>
      <c r="G216" s="136" t="s">
        <v>193</v>
      </c>
      <c r="H216" s="137">
        <v>3</v>
      </c>
      <c r="I216" s="138"/>
      <c r="J216" s="139">
        <f t="shared" si="20"/>
        <v>0</v>
      </c>
      <c r="K216" s="140"/>
      <c r="L216" s="28"/>
      <c r="M216" s="141" t="s">
        <v>1</v>
      </c>
      <c r="N216" s="142" t="s">
        <v>42</v>
      </c>
      <c r="P216" s="143">
        <f t="shared" si="21"/>
        <v>0</v>
      </c>
      <c r="Q216" s="143">
        <v>2.1000000000000001E-4</v>
      </c>
      <c r="R216" s="143">
        <f t="shared" si="22"/>
        <v>6.3000000000000003E-4</v>
      </c>
      <c r="S216" s="143">
        <v>0</v>
      </c>
      <c r="T216" s="144">
        <f t="shared" si="23"/>
        <v>0</v>
      </c>
      <c r="AR216" s="145" t="s">
        <v>251</v>
      </c>
      <c r="AT216" s="145" t="s">
        <v>190</v>
      </c>
      <c r="AU216" s="145" t="s">
        <v>87</v>
      </c>
      <c r="AY216" s="13" t="s">
        <v>188</v>
      </c>
      <c r="BE216" s="146">
        <f t="shared" si="24"/>
        <v>0</v>
      </c>
      <c r="BF216" s="146">
        <f t="shared" si="25"/>
        <v>0</v>
      </c>
      <c r="BG216" s="146">
        <f t="shared" si="26"/>
        <v>0</v>
      </c>
      <c r="BH216" s="146">
        <f t="shared" si="27"/>
        <v>0</v>
      </c>
      <c r="BI216" s="146">
        <f t="shared" si="28"/>
        <v>0</v>
      </c>
      <c r="BJ216" s="13" t="s">
        <v>85</v>
      </c>
      <c r="BK216" s="146">
        <f t="shared" si="29"/>
        <v>0</v>
      </c>
      <c r="BL216" s="13" t="s">
        <v>251</v>
      </c>
      <c r="BM216" s="145" t="s">
        <v>2037</v>
      </c>
    </row>
    <row r="217" spans="2:65" s="1" customFormat="1" ht="24.2" customHeight="1">
      <c r="B217" s="28"/>
      <c r="C217" s="133" t="s">
        <v>822</v>
      </c>
      <c r="D217" s="133" t="s">
        <v>190</v>
      </c>
      <c r="E217" s="134" t="s">
        <v>2038</v>
      </c>
      <c r="F217" s="135" t="s">
        <v>2039</v>
      </c>
      <c r="G217" s="136" t="s">
        <v>193</v>
      </c>
      <c r="H217" s="137">
        <v>5</v>
      </c>
      <c r="I217" s="138"/>
      <c r="J217" s="139">
        <f t="shared" si="20"/>
        <v>0</v>
      </c>
      <c r="K217" s="140"/>
      <c r="L217" s="28"/>
      <c r="M217" s="141" t="s">
        <v>1</v>
      </c>
      <c r="N217" s="142" t="s">
        <v>42</v>
      </c>
      <c r="P217" s="143">
        <f t="shared" si="21"/>
        <v>0</v>
      </c>
      <c r="Q217" s="143">
        <v>3.4000000000000002E-4</v>
      </c>
      <c r="R217" s="143">
        <f t="shared" si="22"/>
        <v>1.7000000000000001E-3</v>
      </c>
      <c r="S217" s="143">
        <v>0</v>
      </c>
      <c r="T217" s="144">
        <f t="shared" si="23"/>
        <v>0</v>
      </c>
      <c r="AR217" s="145" t="s">
        <v>251</v>
      </c>
      <c r="AT217" s="145" t="s">
        <v>190</v>
      </c>
      <c r="AU217" s="145" t="s">
        <v>87</v>
      </c>
      <c r="AY217" s="13" t="s">
        <v>188</v>
      </c>
      <c r="BE217" s="146">
        <f t="shared" si="24"/>
        <v>0</v>
      </c>
      <c r="BF217" s="146">
        <f t="shared" si="25"/>
        <v>0</v>
      </c>
      <c r="BG217" s="146">
        <f t="shared" si="26"/>
        <v>0</v>
      </c>
      <c r="BH217" s="146">
        <f t="shared" si="27"/>
        <v>0</v>
      </c>
      <c r="BI217" s="146">
        <f t="shared" si="28"/>
        <v>0</v>
      </c>
      <c r="BJ217" s="13" t="s">
        <v>85</v>
      </c>
      <c r="BK217" s="146">
        <f t="shared" si="29"/>
        <v>0</v>
      </c>
      <c r="BL217" s="13" t="s">
        <v>251</v>
      </c>
      <c r="BM217" s="145" t="s">
        <v>2040</v>
      </c>
    </row>
    <row r="218" spans="2:65" s="1" customFormat="1" ht="24.2" customHeight="1">
      <c r="B218" s="28"/>
      <c r="C218" s="133" t="s">
        <v>826</v>
      </c>
      <c r="D218" s="133" t="s">
        <v>190</v>
      </c>
      <c r="E218" s="134" t="s">
        <v>2041</v>
      </c>
      <c r="F218" s="135" t="s">
        <v>2042</v>
      </c>
      <c r="G218" s="136" t="s">
        <v>193</v>
      </c>
      <c r="H218" s="137">
        <v>1</v>
      </c>
      <c r="I218" s="138"/>
      <c r="J218" s="139">
        <f t="shared" si="20"/>
        <v>0</v>
      </c>
      <c r="K218" s="140"/>
      <c r="L218" s="28"/>
      <c r="M218" s="141" t="s">
        <v>1</v>
      </c>
      <c r="N218" s="142" t="s">
        <v>42</v>
      </c>
      <c r="P218" s="143">
        <f t="shared" si="21"/>
        <v>0</v>
      </c>
      <c r="Q218" s="143">
        <v>5.0000000000000001E-4</v>
      </c>
      <c r="R218" s="143">
        <f t="shared" si="22"/>
        <v>5.0000000000000001E-4</v>
      </c>
      <c r="S218" s="143">
        <v>0</v>
      </c>
      <c r="T218" s="144">
        <f t="shared" si="23"/>
        <v>0</v>
      </c>
      <c r="AR218" s="145" t="s">
        <v>251</v>
      </c>
      <c r="AT218" s="145" t="s">
        <v>190</v>
      </c>
      <c r="AU218" s="145" t="s">
        <v>87</v>
      </c>
      <c r="AY218" s="13" t="s">
        <v>188</v>
      </c>
      <c r="BE218" s="146">
        <f t="shared" si="24"/>
        <v>0</v>
      </c>
      <c r="BF218" s="146">
        <f t="shared" si="25"/>
        <v>0</v>
      </c>
      <c r="BG218" s="146">
        <f t="shared" si="26"/>
        <v>0</v>
      </c>
      <c r="BH218" s="146">
        <f t="shared" si="27"/>
        <v>0</v>
      </c>
      <c r="BI218" s="146">
        <f t="shared" si="28"/>
        <v>0</v>
      </c>
      <c r="BJ218" s="13" t="s">
        <v>85</v>
      </c>
      <c r="BK218" s="146">
        <f t="shared" si="29"/>
        <v>0</v>
      </c>
      <c r="BL218" s="13" t="s">
        <v>251</v>
      </c>
      <c r="BM218" s="145" t="s">
        <v>2043</v>
      </c>
    </row>
    <row r="219" spans="2:65" s="1" customFormat="1" ht="24.2" customHeight="1">
      <c r="B219" s="28"/>
      <c r="C219" s="133" t="s">
        <v>830</v>
      </c>
      <c r="D219" s="133" t="s">
        <v>190</v>
      </c>
      <c r="E219" s="134" t="s">
        <v>2044</v>
      </c>
      <c r="F219" s="135" t="s">
        <v>2045</v>
      </c>
      <c r="G219" s="136" t="s">
        <v>193</v>
      </c>
      <c r="H219" s="137">
        <v>1</v>
      </c>
      <c r="I219" s="138"/>
      <c r="J219" s="139">
        <f t="shared" si="20"/>
        <v>0</v>
      </c>
      <c r="K219" s="140"/>
      <c r="L219" s="28"/>
      <c r="M219" s="141" t="s">
        <v>1</v>
      </c>
      <c r="N219" s="142" t="s">
        <v>42</v>
      </c>
      <c r="P219" s="143">
        <f t="shared" si="21"/>
        <v>0</v>
      </c>
      <c r="Q219" s="143">
        <v>6.9999999999999999E-4</v>
      </c>
      <c r="R219" s="143">
        <f t="shared" si="22"/>
        <v>6.9999999999999999E-4</v>
      </c>
      <c r="S219" s="143">
        <v>0</v>
      </c>
      <c r="T219" s="144">
        <f t="shared" si="23"/>
        <v>0</v>
      </c>
      <c r="AR219" s="145" t="s">
        <v>251</v>
      </c>
      <c r="AT219" s="145" t="s">
        <v>190</v>
      </c>
      <c r="AU219" s="145" t="s">
        <v>87</v>
      </c>
      <c r="AY219" s="13" t="s">
        <v>188</v>
      </c>
      <c r="BE219" s="146">
        <f t="shared" si="24"/>
        <v>0</v>
      </c>
      <c r="BF219" s="146">
        <f t="shared" si="25"/>
        <v>0</v>
      </c>
      <c r="BG219" s="146">
        <f t="shared" si="26"/>
        <v>0</v>
      </c>
      <c r="BH219" s="146">
        <f t="shared" si="27"/>
        <v>0</v>
      </c>
      <c r="BI219" s="146">
        <f t="shared" si="28"/>
        <v>0</v>
      </c>
      <c r="BJ219" s="13" t="s">
        <v>85</v>
      </c>
      <c r="BK219" s="146">
        <f t="shared" si="29"/>
        <v>0</v>
      </c>
      <c r="BL219" s="13" t="s">
        <v>251</v>
      </c>
      <c r="BM219" s="145" t="s">
        <v>2046</v>
      </c>
    </row>
    <row r="220" spans="2:65" s="1" customFormat="1" ht="24.2" customHeight="1">
      <c r="B220" s="28"/>
      <c r="C220" s="133" t="s">
        <v>834</v>
      </c>
      <c r="D220" s="133" t="s">
        <v>190</v>
      </c>
      <c r="E220" s="134" t="s">
        <v>2047</v>
      </c>
      <c r="F220" s="135" t="s">
        <v>2048</v>
      </c>
      <c r="G220" s="136" t="s">
        <v>193</v>
      </c>
      <c r="H220" s="137">
        <v>1</v>
      </c>
      <c r="I220" s="138"/>
      <c r="J220" s="139">
        <f t="shared" si="20"/>
        <v>0</v>
      </c>
      <c r="K220" s="140"/>
      <c r="L220" s="28"/>
      <c r="M220" s="141" t="s">
        <v>1</v>
      </c>
      <c r="N220" s="142" t="s">
        <v>42</v>
      </c>
      <c r="P220" s="143">
        <f t="shared" si="21"/>
        <v>0</v>
      </c>
      <c r="Q220" s="143">
        <v>1.07E-3</v>
      </c>
      <c r="R220" s="143">
        <f t="shared" si="22"/>
        <v>1.07E-3</v>
      </c>
      <c r="S220" s="143">
        <v>0</v>
      </c>
      <c r="T220" s="144">
        <f t="shared" si="23"/>
        <v>0</v>
      </c>
      <c r="AR220" s="145" t="s">
        <v>251</v>
      </c>
      <c r="AT220" s="145" t="s">
        <v>190</v>
      </c>
      <c r="AU220" s="145" t="s">
        <v>87</v>
      </c>
      <c r="AY220" s="13" t="s">
        <v>188</v>
      </c>
      <c r="BE220" s="146">
        <f t="shared" si="24"/>
        <v>0</v>
      </c>
      <c r="BF220" s="146">
        <f t="shared" si="25"/>
        <v>0</v>
      </c>
      <c r="BG220" s="146">
        <f t="shared" si="26"/>
        <v>0</v>
      </c>
      <c r="BH220" s="146">
        <f t="shared" si="27"/>
        <v>0</v>
      </c>
      <c r="BI220" s="146">
        <f t="shared" si="28"/>
        <v>0</v>
      </c>
      <c r="BJ220" s="13" t="s">
        <v>85</v>
      </c>
      <c r="BK220" s="146">
        <f t="shared" si="29"/>
        <v>0</v>
      </c>
      <c r="BL220" s="13" t="s">
        <v>251</v>
      </c>
      <c r="BM220" s="145" t="s">
        <v>2049</v>
      </c>
    </row>
    <row r="221" spans="2:65" s="1" customFormat="1" ht="33" customHeight="1">
      <c r="B221" s="28"/>
      <c r="C221" s="133" t="s">
        <v>838</v>
      </c>
      <c r="D221" s="133" t="s">
        <v>190</v>
      </c>
      <c r="E221" s="134" t="s">
        <v>2050</v>
      </c>
      <c r="F221" s="135" t="s">
        <v>2051</v>
      </c>
      <c r="G221" s="136" t="s">
        <v>193</v>
      </c>
      <c r="H221" s="137">
        <v>2</v>
      </c>
      <c r="I221" s="138"/>
      <c r="J221" s="139">
        <f t="shared" si="20"/>
        <v>0</v>
      </c>
      <c r="K221" s="140"/>
      <c r="L221" s="28"/>
      <c r="M221" s="141" t="s">
        <v>1</v>
      </c>
      <c r="N221" s="142" t="s">
        <v>42</v>
      </c>
      <c r="P221" s="143">
        <f t="shared" si="21"/>
        <v>0</v>
      </c>
      <c r="Q221" s="143">
        <v>8.0000000000000004E-4</v>
      </c>
      <c r="R221" s="143">
        <f t="shared" si="22"/>
        <v>1.6000000000000001E-3</v>
      </c>
      <c r="S221" s="143">
        <v>0</v>
      </c>
      <c r="T221" s="144">
        <f t="shared" si="23"/>
        <v>0</v>
      </c>
      <c r="AR221" s="145" t="s">
        <v>251</v>
      </c>
      <c r="AT221" s="145" t="s">
        <v>190</v>
      </c>
      <c r="AU221" s="145" t="s">
        <v>87</v>
      </c>
      <c r="AY221" s="13" t="s">
        <v>188</v>
      </c>
      <c r="BE221" s="146">
        <f t="shared" si="24"/>
        <v>0</v>
      </c>
      <c r="BF221" s="146">
        <f t="shared" si="25"/>
        <v>0</v>
      </c>
      <c r="BG221" s="146">
        <f t="shared" si="26"/>
        <v>0</v>
      </c>
      <c r="BH221" s="146">
        <f t="shared" si="27"/>
        <v>0</v>
      </c>
      <c r="BI221" s="146">
        <f t="shared" si="28"/>
        <v>0</v>
      </c>
      <c r="BJ221" s="13" t="s">
        <v>85</v>
      </c>
      <c r="BK221" s="146">
        <f t="shared" si="29"/>
        <v>0</v>
      </c>
      <c r="BL221" s="13" t="s">
        <v>251</v>
      </c>
      <c r="BM221" s="145" t="s">
        <v>2052</v>
      </c>
    </row>
    <row r="222" spans="2:65" s="1" customFormat="1" ht="33" customHeight="1">
      <c r="B222" s="28"/>
      <c r="C222" s="133" t="s">
        <v>842</v>
      </c>
      <c r="D222" s="133" t="s">
        <v>190</v>
      </c>
      <c r="E222" s="134" t="s">
        <v>2053</v>
      </c>
      <c r="F222" s="135" t="s">
        <v>2054</v>
      </c>
      <c r="G222" s="136" t="s">
        <v>193</v>
      </c>
      <c r="H222" s="137">
        <v>1</v>
      </c>
      <c r="I222" s="138"/>
      <c r="J222" s="139">
        <f t="shared" si="20"/>
        <v>0</v>
      </c>
      <c r="K222" s="140"/>
      <c r="L222" s="28"/>
      <c r="M222" s="141" t="s">
        <v>1</v>
      </c>
      <c r="N222" s="142" t="s">
        <v>42</v>
      </c>
      <c r="P222" s="143">
        <f t="shared" si="21"/>
        <v>0</v>
      </c>
      <c r="Q222" s="143">
        <v>1.1999999999999999E-3</v>
      </c>
      <c r="R222" s="143">
        <f t="shared" si="22"/>
        <v>1.1999999999999999E-3</v>
      </c>
      <c r="S222" s="143">
        <v>0</v>
      </c>
      <c r="T222" s="144">
        <f t="shared" si="23"/>
        <v>0</v>
      </c>
      <c r="AR222" s="145" t="s">
        <v>251</v>
      </c>
      <c r="AT222" s="145" t="s">
        <v>190</v>
      </c>
      <c r="AU222" s="145" t="s">
        <v>87</v>
      </c>
      <c r="AY222" s="13" t="s">
        <v>188</v>
      </c>
      <c r="BE222" s="146">
        <f t="shared" si="24"/>
        <v>0</v>
      </c>
      <c r="BF222" s="146">
        <f t="shared" si="25"/>
        <v>0</v>
      </c>
      <c r="BG222" s="146">
        <f t="shared" si="26"/>
        <v>0</v>
      </c>
      <c r="BH222" s="146">
        <f t="shared" si="27"/>
        <v>0</v>
      </c>
      <c r="BI222" s="146">
        <f t="shared" si="28"/>
        <v>0</v>
      </c>
      <c r="BJ222" s="13" t="s">
        <v>85</v>
      </c>
      <c r="BK222" s="146">
        <f t="shared" si="29"/>
        <v>0</v>
      </c>
      <c r="BL222" s="13" t="s">
        <v>251</v>
      </c>
      <c r="BM222" s="145" t="s">
        <v>2055</v>
      </c>
    </row>
    <row r="223" spans="2:65" s="1" customFormat="1" ht="24.2" customHeight="1">
      <c r="B223" s="28"/>
      <c r="C223" s="133" t="s">
        <v>846</v>
      </c>
      <c r="D223" s="133" t="s">
        <v>190</v>
      </c>
      <c r="E223" s="134" t="s">
        <v>2056</v>
      </c>
      <c r="F223" s="135" t="s">
        <v>2057</v>
      </c>
      <c r="G223" s="136" t="s">
        <v>193</v>
      </c>
      <c r="H223" s="137">
        <v>1</v>
      </c>
      <c r="I223" s="138"/>
      <c r="J223" s="139">
        <f t="shared" si="20"/>
        <v>0</v>
      </c>
      <c r="K223" s="140"/>
      <c r="L223" s="28"/>
      <c r="M223" s="141" t="s">
        <v>1</v>
      </c>
      <c r="N223" s="142" t="s">
        <v>42</v>
      </c>
      <c r="P223" s="143">
        <f t="shared" si="21"/>
        <v>0</v>
      </c>
      <c r="Q223" s="143">
        <v>3.47E-3</v>
      </c>
      <c r="R223" s="143">
        <f t="shared" si="22"/>
        <v>3.47E-3</v>
      </c>
      <c r="S223" s="143">
        <v>0</v>
      </c>
      <c r="T223" s="144">
        <f t="shared" si="23"/>
        <v>0</v>
      </c>
      <c r="AR223" s="145" t="s">
        <v>251</v>
      </c>
      <c r="AT223" s="145" t="s">
        <v>190</v>
      </c>
      <c r="AU223" s="145" t="s">
        <v>87</v>
      </c>
      <c r="AY223" s="13" t="s">
        <v>188</v>
      </c>
      <c r="BE223" s="146">
        <f t="shared" si="24"/>
        <v>0</v>
      </c>
      <c r="BF223" s="146">
        <f t="shared" si="25"/>
        <v>0</v>
      </c>
      <c r="BG223" s="146">
        <f t="shared" si="26"/>
        <v>0</v>
      </c>
      <c r="BH223" s="146">
        <f t="shared" si="27"/>
        <v>0</v>
      </c>
      <c r="BI223" s="146">
        <f t="shared" si="28"/>
        <v>0</v>
      </c>
      <c r="BJ223" s="13" t="s">
        <v>85</v>
      </c>
      <c r="BK223" s="146">
        <f t="shared" si="29"/>
        <v>0</v>
      </c>
      <c r="BL223" s="13" t="s">
        <v>251</v>
      </c>
      <c r="BM223" s="145" t="s">
        <v>2058</v>
      </c>
    </row>
    <row r="224" spans="2:65" s="1" customFormat="1" ht="24.2" customHeight="1">
      <c r="B224" s="28"/>
      <c r="C224" s="133" t="s">
        <v>850</v>
      </c>
      <c r="D224" s="133" t="s">
        <v>190</v>
      </c>
      <c r="E224" s="134" t="s">
        <v>2059</v>
      </c>
      <c r="F224" s="135" t="s">
        <v>2060</v>
      </c>
      <c r="G224" s="136" t="s">
        <v>193</v>
      </c>
      <c r="H224" s="137">
        <v>2</v>
      </c>
      <c r="I224" s="138"/>
      <c r="J224" s="139">
        <f t="shared" ref="J224:J240" si="30">ROUND(I224*H224,2)</f>
        <v>0</v>
      </c>
      <c r="K224" s="140"/>
      <c r="L224" s="28"/>
      <c r="M224" s="141" t="s">
        <v>1</v>
      </c>
      <c r="N224" s="142" t="s">
        <v>42</v>
      </c>
      <c r="P224" s="143">
        <f t="shared" ref="P224:P240" si="31">O224*H224</f>
        <v>0</v>
      </c>
      <c r="Q224" s="143">
        <v>2.0000000000000002E-5</v>
      </c>
      <c r="R224" s="143">
        <f t="shared" ref="R224:R240" si="32">Q224*H224</f>
        <v>4.0000000000000003E-5</v>
      </c>
      <c r="S224" s="143">
        <v>0</v>
      </c>
      <c r="T224" s="144">
        <f t="shared" ref="T224:T240" si="33">S224*H224</f>
        <v>0</v>
      </c>
      <c r="AR224" s="145" t="s">
        <v>251</v>
      </c>
      <c r="AT224" s="145" t="s">
        <v>190</v>
      </c>
      <c r="AU224" s="145" t="s">
        <v>87</v>
      </c>
      <c r="AY224" s="13" t="s">
        <v>188</v>
      </c>
      <c r="BE224" s="146">
        <f t="shared" ref="BE224:BE240" si="34">IF(N224="základní",J224,0)</f>
        <v>0</v>
      </c>
      <c r="BF224" s="146">
        <f t="shared" ref="BF224:BF240" si="35">IF(N224="snížená",J224,0)</f>
        <v>0</v>
      </c>
      <c r="BG224" s="146">
        <f t="shared" ref="BG224:BG240" si="36">IF(N224="zákl. přenesená",J224,0)</f>
        <v>0</v>
      </c>
      <c r="BH224" s="146">
        <f t="shared" ref="BH224:BH240" si="37">IF(N224="sníž. přenesená",J224,0)</f>
        <v>0</v>
      </c>
      <c r="BI224" s="146">
        <f t="shared" ref="BI224:BI240" si="38">IF(N224="nulová",J224,0)</f>
        <v>0</v>
      </c>
      <c r="BJ224" s="13" t="s">
        <v>85</v>
      </c>
      <c r="BK224" s="146">
        <f t="shared" ref="BK224:BK240" si="39">ROUND(I224*H224,2)</f>
        <v>0</v>
      </c>
      <c r="BL224" s="13" t="s">
        <v>251</v>
      </c>
      <c r="BM224" s="145" t="s">
        <v>2061</v>
      </c>
    </row>
    <row r="225" spans="2:65" s="1" customFormat="1" ht="16.5" customHeight="1">
      <c r="B225" s="28"/>
      <c r="C225" s="153" t="s">
        <v>854</v>
      </c>
      <c r="D225" s="153" t="s">
        <v>433</v>
      </c>
      <c r="E225" s="154" t="s">
        <v>2062</v>
      </c>
      <c r="F225" s="155" t="s">
        <v>2063</v>
      </c>
      <c r="G225" s="156" t="s">
        <v>193</v>
      </c>
      <c r="H225" s="157">
        <v>2</v>
      </c>
      <c r="I225" s="158"/>
      <c r="J225" s="159">
        <f t="shared" si="30"/>
        <v>0</v>
      </c>
      <c r="K225" s="160"/>
      <c r="L225" s="161"/>
      <c r="M225" s="162" t="s">
        <v>1</v>
      </c>
      <c r="N225" s="163" t="s">
        <v>42</v>
      </c>
      <c r="P225" s="143">
        <f t="shared" si="31"/>
        <v>0</v>
      </c>
      <c r="Q225" s="143">
        <v>6.4000000000000005E-4</v>
      </c>
      <c r="R225" s="143">
        <f t="shared" si="32"/>
        <v>1.2800000000000001E-3</v>
      </c>
      <c r="S225" s="143">
        <v>0</v>
      </c>
      <c r="T225" s="144">
        <f t="shared" si="33"/>
        <v>0</v>
      </c>
      <c r="AR225" s="145" t="s">
        <v>318</v>
      </c>
      <c r="AT225" s="145" t="s">
        <v>433</v>
      </c>
      <c r="AU225" s="145" t="s">
        <v>87</v>
      </c>
      <c r="AY225" s="13" t="s">
        <v>188</v>
      </c>
      <c r="BE225" s="146">
        <f t="shared" si="34"/>
        <v>0</v>
      </c>
      <c r="BF225" s="146">
        <f t="shared" si="35"/>
        <v>0</v>
      </c>
      <c r="BG225" s="146">
        <f t="shared" si="36"/>
        <v>0</v>
      </c>
      <c r="BH225" s="146">
        <f t="shared" si="37"/>
        <v>0</v>
      </c>
      <c r="BI225" s="146">
        <f t="shared" si="38"/>
        <v>0</v>
      </c>
      <c r="BJ225" s="13" t="s">
        <v>85</v>
      </c>
      <c r="BK225" s="146">
        <f t="shared" si="39"/>
        <v>0</v>
      </c>
      <c r="BL225" s="13" t="s">
        <v>251</v>
      </c>
      <c r="BM225" s="145" t="s">
        <v>2064</v>
      </c>
    </row>
    <row r="226" spans="2:65" s="1" customFormat="1" ht="24.2" customHeight="1">
      <c r="B226" s="28"/>
      <c r="C226" s="133" t="s">
        <v>858</v>
      </c>
      <c r="D226" s="133" t="s">
        <v>190</v>
      </c>
      <c r="E226" s="134" t="s">
        <v>2065</v>
      </c>
      <c r="F226" s="135" t="s">
        <v>2066</v>
      </c>
      <c r="G226" s="136" t="s">
        <v>193</v>
      </c>
      <c r="H226" s="137">
        <v>2</v>
      </c>
      <c r="I226" s="138"/>
      <c r="J226" s="139">
        <f t="shared" si="30"/>
        <v>0</v>
      </c>
      <c r="K226" s="140"/>
      <c r="L226" s="28"/>
      <c r="M226" s="141" t="s">
        <v>1</v>
      </c>
      <c r="N226" s="142" t="s">
        <v>42</v>
      </c>
      <c r="P226" s="143">
        <f t="shared" si="31"/>
        <v>0</v>
      </c>
      <c r="Q226" s="143">
        <v>2.0000000000000002E-5</v>
      </c>
      <c r="R226" s="143">
        <f t="shared" si="32"/>
        <v>4.0000000000000003E-5</v>
      </c>
      <c r="S226" s="143">
        <v>0</v>
      </c>
      <c r="T226" s="144">
        <f t="shared" si="33"/>
        <v>0</v>
      </c>
      <c r="AR226" s="145" t="s">
        <v>251</v>
      </c>
      <c r="AT226" s="145" t="s">
        <v>190</v>
      </c>
      <c r="AU226" s="145" t="s">
        <v>87</v>
      </c>
      <c r="AY226" s="13" t="s">
        <v>188</v>
      </c>
      <c r="BE226" s="146">
        <f t="shared" si="34"/>
        <v>0</v>
      </c>
      <c r="BF226" s="146">
        <f t="shared" si="35"/>
        <v>0</v>
      </c>
      <c r="BG226" s="146">
        <f t="shared" si="36"/>
        <v>0</v>
      </c>
      <c r="BH226" s="146">
        <f t="shared" si="37"/>
        <v>0</v>
      </c>
      <c r="BI226" s="146">
        <f t="shared" si="38"/>
        <v>0</v>
      </c>
      <c r="BJ226" s="13" t="s">
        <v>85</v>
      </c>
      <c r="BK226" s="146">
        <f t="shared" si="39"/>
        <v>0</v>
      </c>
      <c r="BL226" s="13" t="s">
        <v>251</v>
      </c>
      <c r="BM226" s="145" t="s">
        <v>2067</v>
      </c>
    </row>
    <row r="227" spans="2:65" s="1" customFormat="1" ht="24.2" customHeight="1">
      <c r="B227" s="28"/>
      <c r="C227" s="153" t="s">
        <v>862</v>
      </c>
      <c r="D227" s="153" t="s">
        <v>433</v>
      </c>
      <c r="E227" s="154" t="s">
        <v>2068</v>
      </c>
      <c r="F227" s="155" t="s">
        <v>2069</v>
      </c>
      <c r="G227" s="156" t="s">
        <v>193</v>
      </c>
      <c r="H227" s="157">
        <v>2</v>
      </c>
      <c r="I227" s="158"/>
      <c r="J227" s="159">
        <f t="shared" si="30"/>
        <v>0</v>
      </c>
      <c r="K227" s="160"/>
      <c r="L227" s="161"/>
      <c r="M227" s="162" t="s">
        <v>1</v>
      </c>
      <c r="N227" s="163" t="s">
        <v>42</v>
      </c>
      <c r="P227" s="143">
        <f t="shared" si="31"/>
        <v>0</v>
      </c>
      <c r="Q227" s="143">
        <v>5.1000000000000004E-4</v>
      </c>
      <c r="R227" s="143">
        <f t="shared" si="32"/>
        <v>1.0200000000000001E-3</v>
      </c>
      <c r="S227" s="143">
        <v>0</v>
      </c>
      <c r="T227" s="144">
        <f t="shared" si="33"/>
        <v>0</v>
      </c>
      <c r="AR227" s="145" t="s">
        <v>318</v>
      </c>
      <c r="AT227" s="145" t="s">
        <v>433</v>
      </c>
      <c r="AU227" s="145" t="s">
        <v>87</v>
      </c>
      <c r="AY227" s="13" t="s">
        <v>188</v>
      </c>
      <c r="BE227" s="146">
        <f t="shared" si="34"/>
        <v>0</v>
      </c>
      <c r="BF227" s="146">
        <f t="shared" si="35"/>
        <v>0</v>
      </c>
      <c r="BG227" s="146">
        <f t="shared" si="36"/>
        <v>0</v>
      </c>
      <c r="BH227" s="146">
        <f t="shared" si="37"/>
        <v>0</v>
      </c>
      <c r="BI227" s="146">
        <f t="shared" si="38"/>
        <v>0</v>
      </c>
      <c r="BJ227" s="13" t="s">
        <v>85</v>
      </c>
      <c r="BK227" s="146">
        <f t="shared" si="39"/>
        <v>0</v>
      </c>
      <c r="BL227" s="13" t="s">
        <v>251</v>
      </c>
      <c r="BM227" s="145" t="s">
        <v>2070</v>
      </c>
    </row>
    <row r="228" spans="2:65" s="1" customFormat="1" ht="24.2" customHeight="1">
      <c r="B228" s="28"/>
      <c r="C228" s="133" t="s">
        <v>866</v>
      </c>
      <c r="D228" s="133" t="s">
        <v>190</v>
      </c>
      <c r="E228" s="134" t="s">
        <v>2071</v>
      </c>
      <c r="F228" s="135" t="s">
        <v>2072</v>
      </c>
      <c r="G228" s="136" t="s">
        <v>193</v>
      </c>
      <c r="H228" s="137">
        <v>1</v>
      </c>
      <c r="I228" s="138"/>
      <c r="J228" s="139">
        <f t="shared" si="30"/>
        <v>0</v>
      </c>
      <c r="K228" s="140"/>
      <c r="L228" s="28"/>
      <c r="M228" s="141" t="s">
        <v>1</v>
      </c>
      <c r="N228" s="142" t="s">
        <v>42</v>
      </c>
      <c r="P228" s="143">
        <f t="shared" si="31"/>
        <v>0</v>
      </c>
      <c r="Q228" s="143">
        <v>2.0000000000000002E-5</v>
      </c>
      <c r="R228" s="143">
        <f t="shared" si="32"/>
        <v>2.0000000000000002E-5</v>
      </c>
      <c r="S228" s="143">
        <v>0</v>
      </c>
      <c r="T228" s="144">
        <f t="shared" si="33"/>
        <v>0</v>
      </c>
      <c r="AR228" s="145" t="s">
        <v>251</v>
      </c>
      <c r="AT228" s="145" t="s">
        <v>190</v>
      </c>
      <c r="AU228" s="145" t="s">
        <v>87</v>
      </c>
      <c r="AY228" s="13" t="s">
        <v>188</v>
      </c>
      <c r="BE228" s="146">
        <f t="shared" si="34"/>
        <v>0</v>
      </c>
      <c r="BF228" s="146">
        <f t="shared" si="35"/>
        <v>0</v>
      </c>
      <c r="BG228" s="146">
        <f t="shared" si="36"/>
        <v>0</v>
      </c>
      <c r="BH228" s="146">
        <f t="shared" si="37"/>
        <v>0</v>
      </c>
      <c r="BI228" s="146">
        <f t="shared" si="38"/>
        <v>0</v>
      </c>
      <c r="BJ228" s="13" t="s">
        <v>85</v>
      </c>
      <c r="BK228" s="146">
        <f t="shared" si="39"/>
        <v>0</v>
      </c>
      <c r="BL228" s="13" t="s">
        <v>251</v>
      </c>
      <c r="BM228" s="145" t="s">
        <v>2073</v>
      </c>
    </row>
    <row r="229" spans="2:65" s="1" customFormat="1" ht="24.2" customHeight="1">
      <c r="B229" s="28"/>
      <c r="C229" s="153" t="s">
        <v>868</v>
      </c>
      <c r="D229" s="153" t="s">
        <v>433</v>
      </c>
      <c r="E229" s="154" t="s">
        <v>2074</v>
      </c>
      <c r="F229" s="155" t="s">
        <v>2075</v>
      </c>
      <c r="G229" s="156" t="s">
        <v>1</v>
      </c>
      <c r="H229" s="157">
        <v>1</v>
      </c>
      <c r="I229" s="158"/>
      <c r="J229" s="159">
        <f t="shared" si="30"/>
        <v>0</v>
      </c>
      <c r="K229" s="160"/>
      <c r="L229" s="161"/>
      <c r="M229" s="162" t="s">
        <v>1</v>
      </c>
      <c r="N229" s="163" t="s">
        <v>42</v>
      </c>
      <c r="P229" s="143">
        <f t="shared" si="31"/>
        <v>0</v>
      </c>
      <c r="Q229" s="143">
        <v>0</v>
      </c>
      <c r="R229" s="143">
        <f t="shared" si="32"/>
        <v>0</v>
      </c>
      <c r="S229" s="143">
        <v>0</v>
      </c>
      <c r="T229" s="144">
        <f t="shared" si="33"/>
        <v>0</v>
      </c>
      <c r="AR229" s="145" t="s">
        <v>318</v>
      </c>
      <c r="AT229" s="145" t="s">
        <v>433</v>
      </c>
      <c r="AU229" s="145" t="s">
        <v>87</v>
      </c>
      <c r="AY229" s="13" t="s">
        <v>188</v>
      </c>
      <c r="BE229" s="146">
        <f t="shared" si="34"/>
        <v>0</v>
      </c>
      <c r="BF229" s="146">
        <f t="shared" si="35"/>
        <v>0</v>
      </c>
      <c r="BG229" s="146">
        <f t="shared" si="36"/>
        <v>0</v>
      </c>
      <c r="BH229" s="146">
        <f t="shared" si="37"/>
        <v>0</v>
      </c>
      <c r="BI229" s="146">
        <f t="shared" si="38"/>
        <v>0</v>
      </c>
      <c r="BJ229" s="13" t="s">
        <v>85</v>
      </c>
      <c r="BK229" s="146">
        <f t="shared" si="39"/>
        <v>0</v>
      </c>
      <c r="BL229" s="13" t="s">
        <v>251</v>
      </c>
      <c r="BM229" s="145" t="s">
        <v>2076</v>
      </c>
    </row>
    <row r="230" spans="2:65" s="1" customFormat="1" ht="24.2" customHeight="1">
      <c r="B230" s="28"/>
      <c r="C230" s="133" t="s">
        <v>870</v>
      </c>
      <c r="D230" s="133" t="s">
        <v>190</v>
      </c>
      <c r="E230" s="134" t="s">
        <v>2077</v>
      </c>
      <c r="F230" s="135" t="s">
        <v>2078</v>
      </c>
      <c r="G230" s="136" t="s">
        <v>193</v>
      </c>
      <c r="H230" s="137">
        <v>1</v>
      </c>
      <c r="I230" s="138"/>
      <c r="J230" s="139">
        <f t="shared" si="30"/>
        <v>0</v>
      </c>
      <c r="K230" s="140"/>
      <c r="L230" s="28"/>
      <c r="M230" s="141" t="s">
        <v>1</v>
      </c>
      <c r="N230" s="142" t="s">
        <v>42</v>
      </c>
      <c r="P230" s="143">
        <f t="shared" si="31"/>
        <v>0</v>
      </c>
      <c r="Q230" s="143">
        <v>5.9999999999999995E-4</v>
      </c>
      <c r="R230" s="143">
        <f t="shared" si="32"/>
        <v>5.9999999999999995E-4</v>
      </c>
      <c r="S230" s="143">
        <v>0</v>
      </c>
      <c r="T230" s="144">
        <f t="shared" si="33"/>
        <v>0</v>
      </c>
      <c r="AR230" s="145" t="s">
        <v>251</v>
      </c>
      <c r="AT230" s="145" t="s">
        <v>190</v>
      </c>
      <c r="AU230" s="145" t="s">
        <v>87</v>
      </c>
      <c r="AY230" s="13" t="s">
        <v>188</v>
      </c>
      <c r="BE230" s="146">
        <f t="shared" si="34"/>
        <v>0</v>
      </c>
      <c r="BF230" s="146">
        <f t="shared" si="35"/>
        <v>0</v>
      </c>
      <c r="BG230" s="146">
        <f t="shared" si="36"/>
        <v>0</v>
      </c>
      <c r="BH230" s="146">
        <f t="shared" si="37"/>
        <v>0</v>
      </c>
      <c r="BI230" s="146">
        <f t="shared" si="38"/>
        <v>0</v>
      </c>
      <c r="BJ230" s="13" t="s">
        <v>85</v>
      </c>
      <c r="BK230" s="146">
        <f t="shared" si="39"/>
        <v>0</v>
      </c>
      <c r="BL230" s="13" t="s">
        <v>251</v>
      </c>
      <c r="BM230" s="145" t="s">
        <v>2079</v>
      </c>
    </row>
    <row r="231" spans="2:65" s="1" customFormat="1" ht="24.2" customHeight="1">
      <c r="B231" s="28"/>
      <c r="C231" s="133" t="s">
        <v>872</v>
      </c>
      <c r="D231" s="133" t="s">
        <v>190</v>
      </c>
      <c r="E231" s="134" t="s">
        <v>2080</v>
      </c>
      <c r="F231" s="135" t="s">
        <v>2081</v>
      </c>
      <c r="G231" s="136" t="s">
        <v>193</v>
      </c>
      <c r="H231" s="137">
        <v>15</v>
      </c>
      <c r="I231" s="138"/>
      <c r="J231" s="139">
        <f t="shared" si="30"/>
        <v>0</v>
      </c>
      <c r="K231" s="140"/>
      <c r="L231" s="28"/>
      <c r="M231" s="141" t="s">
        <v>1</v>
      </c>
      <c r="N231" s="142" t="s">
        <v>42</v>
      </c>
      <c r="P231" s="143">
        <f t="shared" si="31"/>
        <v>0</v>
      </c>
      <c r="Q231" s="143">
        <v>7.5000000000000002E-4</v>
      </c>
      <c r="R231" s="143">
        <f t="shared" si="32"/>
        <v>1.125E-2</v>
      </c>
      <c r="S231" s="143">
        <v>0</v>
      </c>
      <c r="T231" s="144">
        <f t="shared" si="33"/>
        <v>0</v>
      </c>
      <c r="AR231" s="145" t="s">
        <v>251</v>
      </c>
      <c r="AT231" s="145" t="s">
        <v>190</v>
      </c>
      <c r="AU231" s="145" t="s">
        <v>87</v>
      </c>
      <c r="AY231" s="13" t="s">
        <v>188</v>
      </c>
      <c r="BE231" s="146">
        <f t="shared" si="34"/>
        <v>0</v>
      </c>
      <c r="BF231" s="146">
        <f t="shared" si="35"/>
        <v>0</v>
      </c>
      <c r="BG231" s="146">
        <f t="shared" si="36"/>
        <v>0</v>
      </c>
      <c r="BH231" s="146">
        <f t="shared" si="37"/>
        <v>0</v>
      </c>
      <c r="BI231" s="146">
        <f t="shared" si="38"/>
        <v>0</v>
      </c>
      <c r="BJ231" s="13" t="s">
        <v>85</v>
      </c>
      <c r="BK231" s="146">
        <f t="shared" si="39"/>
        <v>0</v>
      </c>
      <c r="BL231" s="13" t="s">
        <v>251</v>
      </c>
      <c r="BM231" s="145" t="s">
        <v>2082</v>
      </c>
    </row>
    <row r="232" spans="2:65" s="1" customFormat="1" ht="33" customHeight="1">
      <c r="B232" s="28"/>
      <c r="C232" s="133" t="s">
        <v>876</v>
      </c>
      <c r="D232" s="133" t="s">
        <v>190</v>
      </c>
      <c r="E232" s="134" t="s">
        <v>2083</v>
      </c>
      <c r="F232" s="135" t="s">
        <v>2084</v>
      </c>
      <c r="G232" s="136" t="s">
        <v>193</v>
      </c>
      <c r="H232" s="137">
        <v>32</v>
      </c>
      <c r="I232" s="138"/>
      <c r="J232" s="139">
        <f t="shared" si="30"/>
        <v>0</v>
      </c>
      <c r="K232" s="140"/>
      <c r="L232" s="28"/>
      <c r="M232" s="141" t="s">
        <v>1</v>
      </c>
      <c r="N232" s="142" t="s">
        <v>42</v>
      </c>
      <c r="P232" s="143">
        <f t="shared" si="31"/>
        <v>0</v>
      </c>
      <c r="Q232" s="143">
        <v>6.0999999999999997E-4</v>
      </c>
      <c r="R232" s="143">
        <f t="shared" si="32"/>
        <v>1.9519999999999999E-2</v>
      </c>
      <c r="S232" s="143">
        <v>0</v>
      </c>
      <c r="T232" s="144">
        <f t="shared" si="33"/>
        <v>0</v>
      </c>
      <c r="AR232" s="145" t="s">
        <v>251</v>
      </c>
      <c r="AT232" s="145" t="s">
        <v>190</v>
      </c>
      <c r="AU232" s="145" t="s">
        <v>87</v>
      </c>
      <c r="AY232" s="13" t="s">
        <v>188</v>
      </c>
      <c r="BE232" s="146">
        <f t="shared" si="34"/>
        <v>0</v>
      </c>
      <c r="BF232" s="146">
        <f t="shared" si="35"/>
        <v>0</v>
      </c>
      <c r="BG232" s="146">
        <f t="shared" si="36"/>
        <v>0</v>
      </c>
      <c r="BH232" s="146">
        <f t="shared" si="37"/>
        <v>0</v>
      </c>
      <c r="BI232" s="146">
        <f t="shared" si="38"/>
        <v>0</v>
      </c>
      <c r="BJ232" s="13" t="s">
        <v>85</v>
      </c>
      <c r="BK232" s="146">
        <f t="shared" si="39"/>
        <v>0</v>
      </c>
      <c r="BL232" s="13" t="s">
        <v>251</v>
      </c>
      <c r="BM232" s="145" t="s">
        <v>2085</v>
      </c>
    </row>
    <row r="233" spans="2:65" s="1" customFormat="1" ht="24.2" customHeight="1">
      <c r="B233" s="28"/>
      <c r="C233" s="153" t="s">
        <v>880</v>
      </c>
      <c r="D233" s="153" t="s">
        <v>433</v>
      </c>
      <c r="E233" s="154" t="s">
        <v>2086</v>
      </c>
      <c r="F233" s="155" t="s">
        <v>2087</v>
      </c>
      <c r="G233" s="156" t="s">
        <v>193</v>
      </c>
      <c r="H233" s="157">
        <v>32</v>
      </c>
      <c r="I233" s="158"/>
      <c r="J233" s="159">
        <f t="shared" si="30"/>
        <v>0</v>
      </c>
      <c r="K233" s="160"/>
      <c r="L233" s="161"/>
      <c r="M233" s="162" t="s">
        <v>1</v>
      </c>
      <c r="N233" s="163" t="s">
        <v>42</v>
      </c>
      <c r="P233" s="143">
        <f t="shared" si="31"/>
        <v>0</v>
      </c>
      <c r="Q233" s="143">
        <v>1.7000000000000001E-4</v>
      </c>
      <c r="R233" s="143">
        <f t="shared" si="32"/>
        <v>5.4400000000000004E-3</v>
      </c>
      <c r="S233" s="143">
        <v>0</v>
      </c>
      <c r="T233" s="144">
        <f t="shared" si="33"/>
        <v>0</v>
      </c>
      <c r="AR233" s="145" t="s">
        <v>318</v>
      </c>
      <c r="AT233" s="145" t="s">
        <v>433</v>
      </c>
      <c r="AU233" s="145" t="s">
        <v>87</v>
      </c>
      <c r="AY233" s="13" t="s">
        <v>188</v>
      </c>
      <c r="BE233" s="146">
        <f t="shared" si="34"/>
        <v>0</v>
      </c>
      <c r="BF233" s="146">
        <f t="shared" si="35"/>
        <v>0</v>
      </c>
      <c r="BG233" s="146">
        <f t="shared" si="36"/>
        <v>0</v>
      </c>
      <c r="BH233" s="146">
        <f t="shared" si="37"/>
        <v>0</v>
      </c>
      <c r="BI233" s="146">
        <f t="shared" si="38"/>
        <v>0</v>
      </c>
      <c r="BJ233" s="13" t="s">
        <v>85</v>
      </c>
      <c r="BK233" s="146">
        <f t="shared" si="39"/>
        <v>0</v>
      </c>
      <c r="BL233" s="13" t="s">
        <v>251</v>
      </c>
      <c r="BM233" s="145" t="s">
        <v>2088</v>
      </c>
    </row>
    <row r="234" spans="2:65" s="1" customFormat="1" ht="33" customHeight="1">
      <c r="B234" s="28"/>
      <c r="C234" s="133" t="s">
        <v>884</v>
      </c>
      <c r="D234" s="133" t="s">
        <v>190</v>
      </c>
      <c r="E234" s="134" t="s">
        <v>2089</v>
      </c>
      <c r="F234" s="135" t="s">
        <v>2090</v>
      </c>
      <c r="G234" s="136" t="s">
        <v>2018</v>
      </c>
      <c r="H234" s="137">
        <v>3</v>
      </c>
      <c r="I234" s="138"/>
      <c r="J234" s="139">
        <f t="shared" si="30"/>
        <v>0</v>
      </c>
      <c r="K234" s="140"/>
      <c r="L234" s="28"/>
      <c r="M234" s="141" t="s">
        <v>1</v>
      </c>
      <c r="N234" s="142" t="s">
        <v>42</v>
      </c>
      <c r="P234" s="143">
        <f t="shared" si="31"/>
        <v>0</v>
      </c>
      <c r="Q234" s="143">
        <v>2.913E-2</v>
      </c>
      <c r="R234" s="143">
        <f t="shared" si="32"/>
        <v>8.7389999999999995E-2</v>
      </c>
      <c r="S234" s="143">
        <v>0</v>
      </c>
      <c r="T234" s="144">
        <f t="shared" si="33"/>
        <v>0</v>
      </c>
      <c r="AR234" s="145" t="s">
        <v>251</v>
      </c>
      <c r="AT234" s="145" t="s">
        <v>190</v>
      </c>
      <c r="AU234" s="145" t="s">
        <v>87</v>
      </c>
      <c r="AY234" s="13" t="s">
        <v>188</v>
      </c>
      <c r="BE234" s="146">
        <f t="shared" si="34"/>
        <v>0</v>
      </c>
      <c r="BF234" s="146">
        <f t="shared" si="35"/>
        <v>0</v>
      </c>
      <c r="BG234" s="146">
        <f t="shared" si="36"/>
        <v>0</v>
      </c>
      <c r="BH234" s="146">
        <f t="shared" si="37"/>
        <v>0</v>
      </c>
      <c r="BI234" s="146">
        <f t="shared" si="38"/>
        <v>0</v>
      </c>
      <c r="BJ234" s="13" t="s">
        <v>85</v>
      </c>
      <c r="BK234" s="146">
        <f t="shared" si="39"/>
        <v>0</v>
      </c>
      <c r="BL234" s="13" t="s">
        <v>251</v>
      </c>
      <c r="BM234" s="145" t="s">
        <v>2091</v>
      </c>
    </row>
    <row r="235" spans="2:65" s="1" customFormat="1" ht="33" customHeight="1">
      <c r="B235" s="28"/>
      <c r="C235" s="133" t="s">
        <v>888</v>
      </c>
      <c r="D235" s="133" t="s">
        <v>190</v>
      </c>
      <c r="E235" s="134" t="s">
        <v>2092</v>
      </c>
      <c r="F235" s="135" t="s">
        <v>2093</v>
      </c>
      <c r="G235" s="136" t="s">
        <v>193</v>
      </c>
      <c r="H235" s="137">
        <v>5</v>
      </c>
      <c r="I235" s="138"/>
      <c r="J235" s="139">
        <f t="shared" si="30"/>
        <v>0</v>
      </c>
      <c r="K235" s="140"/>
      <c r="L235" s="28"/>
      <c r="M235" s="141" t="s">
        <v>1</v>
      </c>
      <c r="N235" s="142" t="s">
        <v>42</v>
      </c>
      <c r="P235" s="143">
        <f t="shared" si="31"/>
        <v>0</v>
      </c>
      <c r="Q235" s="143">
        <v>1.2700000000000001E-3</v>
      </c>
      <c r="R235" s="143">
        <f t="shared" si="32"/>
        <v>6.3500000000000006E-3</v>
      </c>
      <c r="S235" s="143">
        <v>0</v>
      </c>
      <c r="T235" s="144">
        <f t="shared" si="33"/>
        <v>0</v>
      </c>
      <c r="AR235" s="145" t="s">
        <v>251</v>
      </c>
      <c r="AT235" s="145" t="s">
        <v>190</v>
      </c>
      <c r="AU235" s="145" t="s">
        <v>87</v>
      </c>
      <c r="AY235" s="13" t="s">
        <v>188</v>
      </c>
      <c r="BE235" s="146">
        <f t="shared" si="34"/>
        <v>0</v>
      </c>
      <c r="BF235" s="146">
        <f t="shared" si="35"/>
        <v>0</v>
      </c>
      <c r="BG235" s="146">
        <f t="shared" si="36"/>
        <v>0</v>
      </c>
      <c r="BH235" s="146">
        <f t="shared" si="37"/>
        <v>0</v>
      </c>
      <c r="BI235" s="146">
        <f t="shared" si="38"/>
        <v>0</v>
      </c>
      <c r="BJ235" s="13" t="s">
        <v>85</v>
      </c>
      <c r="BK235" s="146">
        <f t="shared" si="39"/>
        <v>0</v>
      </c>
      <c r="BL235" s="13" t="s">
        <v>251</v>
      </c>
      <c r="BM235" s="145" t="s">
        <v>2094</v>
      </c>
    </row>
    <row r="236" spans="2:65" s="1" customFormat="1" ht="33" customHeight="1">
      <c r="B236" s="28"/>
      <c r="C236" s="133" t="s">
        <v>892</v>
      </c>
      <c r="D236" s="133" t="s">
        <v>190</v>
      </c>
      <c r="E236" s="134" t="s">
        <v>2095</v>
      </c>
      <c r="F236" s="135" t="s">
        <v>2096</v>
      </c>
      <c r="G236" s="136" t="s">
        <v>193</v>
      </c>
      <c r="H236" s="137">
        <v>3</v>
      </c>
      <c r="I236" s="138"/>
      <c r="J236" s="139">
        <f t="shared" si="30"/>
        <v>0</v>
      </c>
      <c r="K236" s="140"/>
      <c r="L236" s="28"/>
      <c r="M236" s="141" t="s">
        <v>1</v>
      </c>
      <c r="N236" s="142" t="s">
        <v>42</v>
      </c>
      <c r="P236" s="143">
        <f t="shared" si="31"/>
        <v>0</v>
      </c>
      <c r="Q236" s="143">
        <v>1.25E-3</v>
      </c>
      <c r="R236" s="143">
        <f t="shared" si="32"/>
        <v>3.7499999999999999E-3</v>
      </c>
      <c r="S236" s="143">
        <v>0</v>
      </c>
      <c r="T236" s="144">
        <f t="shared" si="33"/>
        <v>0</v>
      </c>
      <c r="AR236" s="145" t="s">
        <v>251</v>
      </c>
      <c r="AT236" s="145" t="s">
        <v>190</v>
      </c>
      <c r="AU236" s="145" t="s">
        <v>87</v>
      </c>
      <c r="AY236" s="13" t="s">
        <v>188</v>
      </c>
      <c r="BE236" s="146">
        <f t="shared" si="34"/>
        <v>0</v>
      </c>
      <c r="BF236" s="146">
        <f t="shared" si="35"/>
        <v>0</v>
      </c>
      <c r="BG236" s="146">
        <f t="shared" si="36"/>
        <v>0</v>
      </c>
      <c r="BH236" s="146">
        <f t="shared" si="37"/>
        <v>0</v>
      </c>
      <c r="BI236" s="146">
        <f t="shared" si="38"/>
        <v>0</v>
      </c>
      <c r="BJ236" s="13" t="s">
        <v>85</v>
      </c>
      <c r="BK236" s="146">
        <f t="shared" si="39"/>
        <v>0</v>
      </c>
      <c r="BL236" s="13" t="s">
        <v>251</v>
      </c>
      <c r="BM236" s="145" t="s">
        <v>2097</v>
      </c>
    </row>
    <row r="237" spans="2:65" s="1" customFormat="1" ht="37.700000000000003" customHeight="1">
      <c r="B237" s="28"/>
      <c r="C237" s="133" t="s">
        <v>896</v>
      </c>
      <c r="D237" s="133" t="s">
        <v>190</v>
      </c>
      <c r="E237" s="134" t="s">
        <v>2098</v>
      </c>
      <c r="F237" s="135" t="s">
        <v>2099</v>
      </c>
      <c r="G237" s="136" t="s">
        <v>218</v>
      </c>
      <c r="H237" s="137">
        <v>44</v>
      </c>
      <c r="I237" s="138"/>
      <c r="J237" s="139">
        <f t="shared" si="30"/>
        <v>0</v>
      </c>
      <c r="K237" s="140"/>
      <c r="L237" s="28"/>
      <c r="M237" s="141" t="s">
        <v>1</v>
      </c>
      <c r="N237" s="142" t="s">
        <v>42</v>
      </c>
      <c r="P237" s="143">
        <f t="shared" si="31"/>
        <v>0</v>
      </c>
      <c r="Q237" s="143">
        <v>1.9000000000000001E-4</v>
      </c>
      <c r="R237" s="143">
        <f t="shared" si="32"/>
        <v>8.3600000000000011E-3</v>
      </c>
      <c r="S237" s="143">
        <v>0</v>
      </c>
      <c r="T237" s="144">
        <f t="shared" si="33"/>
        <v>0</v>
      </c>
      <c r="AR237" s="145" t="s">
        <v>251</v>
      </c>
      <c r="AT237" s="145" t="s">
        <v>190</v>
      </c>
      <c r="AU237" s="145" t="s">
        <v>87</v>
      </c>
      <c r="AY237" s="13" t="s">
        <v>188</v>
      </c>
      <c r="BE237" s="146">
        <f t="shared" si="34"/>
        <v>0</v>
      </c>
      <c r="BF237" s="146">
        <f t="shared" si="35"/>
        <v>0</v>
      </c>
      <c r="BG237" s="146">
        <f t="shared" si="36"/>
        <v>0</v>
      </c>
      <c r="BH237" s="146">
        <f t="shared" si="37"/>
        <v>0</v>
      </c>
      <c r="BI237" s="146">
        <f t="shared" si="38"/>
        <v>0</v>
      </c>
      <c r="BJ237" s="13" t="s">
        <v>85</v>
      </c>
      <c r="BK237" s="146">
        <f t="shared" si="39"/>
        <v>0</v>
      </c>
      <c r="BL237" s="13" t="s">
        <v>251</v>
      </c>
      <c r="BM237" s="145" t="s">
        <v>2100</v>
      </c>
    </row>
    <row r="238" spans="2:65" s="1" customFormat="1" ht="37.700000000000003" customHeight="1">
      <c r="B238" s="28"/>
      <c r="C238" s="133" t="s">
        <v>900</v>
      </c>
      <c r="D238" s="133" t="s">
        <v>190</v>
      </c>
      <c r="E238" s="134" t="s">
        <v>2101</v>
      </c>
      <c r="F238" s="135" t="s">
        <v>2102</v>
      </c>
      <c r="G238" s="136" t="s">
        <v>218</v>
      </c>
      <c r="H238" s="137">
        <v>502</v>
      </c>
      <c r="I238" s="138"/>
      <c r="J238" s="139">
        <f t="shared" si="30"/>
        <v>0</v>
      </c>
      <c r="K238" s="140"/>
      <c r="L238" s="28"/>
      <c r="M238" s="141" t="s">
        <v>1</v>
      </c>
      <c r="N238" s="142" t="s">
        <v>42</v>
      </c>
      <c r="P238" s="143">
        <f t="shared" si="31"/>
        <v>0</v>
      </c>
      <c r="Q238" s="143">
        <v>2.0000000000000002E-5</v>
      </c>
      <c r="R238" s="143">
        <f t="shared" si="32"/>
        <v>1.004E-2</v>
      </c>
      <c r="S238" s="143">
        <v>0</v>
      </c>
      <c r="T238" s="144">
        <f t="shared" si="33"/>
        <v>0</v>
      </c>
      <c r="AR238" s="145" t="s">
        <v>251</v>
      </c>
      <c r="AT238" s="145" t="s">
        <v>190</v>
      </c>
      <c r="AU238" s="145" t="s">
        <v>87</v>
      </c>
      <c r="AY238" s="13" t="s">
        <v>188</v>
      </c>
      <c r="BE238" s="146">
        <f t="shared" si="34"/>
        <v>0</v>
      </c>
      <c r="BF238" s="146">
        <f t="shared" si="35"/>
        <v>0</v>
      </c>
      <c r="BG238" s="146">
        <f t="shared" si="36"/>
        <v>0</v>
      </c>
      <c r="BH238" s="146">
        <f t="shared" si="37"/>
        <v>0</v>
      </c>
      <c r="BI238" s="146">
        <f t="shared" si="38"/>
        <v>0</v>
      </c>
      <c r="BJ238" s="13" t="s">
        <v>85</v>
      </c>
      <c r="BK238" s="146">
        <f t="shared" si="39"/>
        <v>0</v>
      </c>
      <c r="BL238" s="13" t="s">
        <v>251</v>
      </c>
      <c r="BM238" s="145" t="s">
        <v>2103</v>
      </c>
    </row>
    <row r="239" spans="2:65" s="1" customFormat="1" ht="37.700000000000003" customHeight="1">
      <c r="B239" s="28"/>
      <c r="C239" s="133" t="s">
        <v>904</v>
      </c>
      <c r="D239" s="133" t="s">
        <v>190</v>
      </c>
      <c r="E239" s="134" t="s">
        <v>2104</v>
      </c>
      <c r="F239" s="135" t="s">
        <v>2105</v>
      </c>
      <c r="G239" s="136" t="s">
        <v>218</v>
      </c>
      <c r="H239" s="137">
        <v>7</v>
      </c>
      <c r="I239" s="138"/>
      <c r="J239" s="139">
        <f t="shared" si="30"/>
        <v>0</v>
      </c>
      <c r="K239" s="140"/>
      <c r="L239" s="28"/>
      <c r="M239" s="141" t="s">
        <v>1</v>
      </c>
      <c r="N239" s="142" t="s">
        <v>42</v>
      </c>
      <c r="P239" s="143">
        <f t="shared" si="31"/>
        <v>0</v>
      </c>
      <c r="Q239" s="143">
        <v>6.0000000000000002E-5</v>
      </c>
      <c r="R239" s="143">
        <f t="shared" si="32"/>
        <v>4.2000000000000002E-4</v>
      </c>
      <c r="S239" s="143">
        <v>0</v>
      </c>
      <c r="T239" s="144">
        <f t="shared" si="33"/>
        <v>0</v>
      </c>
      <c r="AR239" s="145" t="s">
        <v>251</v>
      </c>
      <c r="AT239" s="145" t="s">
        <v>190</v>
      </c>
      <c r="AU239" s="145" t="s">
        <v>87</v>
      </c>
      <c r="AY239" s="13" t="s">
        <v>188</v>
      </c>
      <c r="BE239" s="146">
        <f t="shared" si="34"/>
        <v>0</v>
      </c>
      <c r="BF239" s="146">
        <f t="shared" si="35"/>
        <v>0</v>
      </c>
      <c r="BG239" s="146">
        <f t="shared" si="36"/>
        <v>0</v>
      </c>
      <c r="BH239" s="146">
        <f t="shared" si="37"/>
        <v>0</v>
      </c>
      <c r="BI239" s="146">
        <f t="shared" si="38"/>
        <v>0</v>
      </c>
      <c r="BJ239" s="13" t="s">
        <v>85</v>
      </c>
      <c r="BK239" s="146">
        <f t="shared" si="39"/>
        <v>0</v>
      </c>
      <c r="BL239" s="13" t="s">
        <v>251</v>
      </c>
      <c r="BM239" s="145" t="s">
        <v>2106</v>
      </c>
    </row>
    <row r="240" spans="2:65" s="1" customFormat="1" ht="55.5" customHeight="1">
      <c r="B240" s="28"/>
      <c r="C240" s="133" t="s">
        <v>910</v>
      </c>
      <c r="D240" s="133" t="s">
        <v>190</v>
      </c>
      <c r="E240" s="134" t="s">
        <v>2107</v>
      </c>
      <c r="F240" s="135" t="s">
        <v>2108</v>
      </c>
      <c r="G240" s="136" t="s">
        <v>267</v>
      </c>
      <c r="H240" s="137">
        <v>0.76700000000000002</v>
      </c>
      <c r="I240" s="138"/>
      <c r="J240" s="139">
        <f t="shared" si="30"/>
        <v>0</v>
      </c>
      <c r="K240" s="140"/>
      <c r="L240" s="28"/>
      <c r="M240" s="141" t="s">
        <v>1</v>
      </c>
      <c r="N240" s="142" t="s">
        <v>42</v>
      </c>
      <c r="P240" s="143">
        <f t="shared" si="31"/>
        <v>0</v>
      </c>
      <c r="Q240" s="143">
        <v>0</v>
      </c>
      <c r="R240" s="143">
        <f t="shared" si="32"/>
        <v>0</v>
      </c>
      <c r="S240" s="143">
        <v>0</v>
      </c>
      <c r="T240" s="144">
        <f t="shared" si="33"/>
        <v>0</v>
      </c>
      <c r="AR240" s="145" t="s">
        <v>251</v>
      </c>
      <c r="AT240" s="145" t="s">
        <v>190</v>
      </c>
      <c r="AU240" s="145" t="s">
        <v>87</v>
      </c>
      <c r="AY240" s="13" t="s">
        <v>188</v>
      </c>
      <c r="BE240" s="146">
        <f t="shared" si="34"/>
        <v>0</v>
      </c>
      <c r="BF240" s="146">
        <f t="shared" si="35"/>
        <v>0</v>
      </c>
      <c r="BG240" s="146">
        <f t="shared" si="36"/>
        <v>0</v>
      </c>
      <c r="BH240" s="146">
        <f t="shared" si="37"/>
        <v>0</v>
      </c>
      <c r="BI240" s="146">
        <f t="shared" si="38"/>
        <v>0</v>
      </c>
      <c r="BJ240" s="13" t="s">
        <v>85</v>
      </c>
      <c r="BK240" s="146">
        <f t="shared" si="39"/>
        <v>0</v>
      </c>
      <c r="BL240" s="13" t="s">
        <v>251</v>
      </c>
      <c r="BM240" s="145" t="s">
        <v>2109</v>
      </c>
    </row>
    <row r="241" spans="2:65" s="11" customFormat="1" ht="22.7" customHeight="1">
      <c r="B241" s="121"/>
      <c r="D241" s="122" t="s">
        <v>76</v>
      </c>
      <c r="E241" s="131" t="s">
        <v>2110</v>
      </c>
      <c r="F241" s="131" t="s">
        <v>2111</v>
      </c>
      <c r="I241" s="124"/>
      <c r="J241" s="132">
        <f>BK241</f>
        <v>0</v>
      </c>
      <c r="L241" s="121"/>
      <c r="M241" s="126"/>
      <c r="P241" s="127">
        <f>SUM(P242:P251)</f>
        <v>0</v>
      </c>
      <c r="R241" s="127">
        <f>SUM(R242:R251)</f>
        <v>0.10565999999999999</v>
      </c>
      <c r="T241" s="128">
        <f>SUM(T242:T251)</f>
        <v>0</v>
      </c>
      <c r="AR241" s="122" t="s">
        <v>87</v>
      </c>
      <c r="AT241" s="129" t="s">
        <v>76</v>
      </c>
      <c r="AU241" s="129" t="s">
        <v>85</v>
      </c>
      <c r="AY241" s="122" t="s">
        <v>188</v>
      </c>
      <c r="BK241" s="130">
        <f>SUM(BK242:BK251)</f>
        <v>0</v>
      </c>
    </row>
    <row r="242" spans="2:65" s="1" customFormat="1" ht="37.700000000000003" customHeight="1">
      <c r="B242" s="28"/>
      <c r="C242" s="133" t="s">
        <v>914</v>
      </c>
      <c r="D242" s="133" t="s">
        <v>190</v>
      </c>
      <c r="E242" s="134" t="s">
        <v>2112</v>
      </c>
      <c r="F242" s="135" t="s">
        <v>2113</v>
      </c>
      <c r="G242" s="136" t="s">
        <v>193</v>
      </c>
      <c r="H242" s="137">
        <v>1</v>
      </c>
      <c r="I242" s="138"/>
      <c r="J242" s="139">
        <f t="shared" ref="J242:J251" si="40">ROUND(I242*H242,2)</f>
        <v>0</v>
      </c>
      <c r="K242" s="140"/>
      <c r="L242" s="28"/>
      <c r="M242" s="141" t="s">
        <v>1</v>
      </c>
      <c r="N242" s="142" t="s">
        <v>42</v>
      </c>
      <c r="P242" s="143">
        <f t="shared" ref="P242:P251" si="41">O242*H242</f>
        <v>0</v>
      </c>
      <c r="Q242" s="143">
        <v>3.0000000000000001E-5</v>
      </c>
      <c r="R242" s="143">
        <f t="shared" ref="R242:R251" si="42">Q242*H242</f>
        <v>3.0000000000000001E-5</v>
      </c>
      <c r="S242" s="143">
        <v>0</v>
      </c>
      <c r="T242" s="144">
        <f t="shared" ref="T242:T251" si="43">S242*H242</f>
        <v>0</v>
      </c>
      <c r="AR242" s="145" t="s">
        <v>251</v>
      </c>
      <c r="AT242" s="145" t="s">
        <v>190</v>
      </c>
      <c r="AU242" s="145" t="s">
        <v>87</v>
      </c>
      <c r="AY242" s="13" t="s">
        <v>188</v>
      </c>
      <c r="BE242" s="146">
        <f t="shared" ref="BE242:BE251" si="44">IF(N242="základní",J242,0)</f>
        <v>0</v>
      </c>
      <c r="BF242" s="146">
        <f t="shared" ref="BF242:BF251" si="45">IF(N242="snížená",J242,0)</f>
        <v>0</v>
      </c>
      <c r="BG242" s="146">
        <f t="shared" ref="BG242:BG251" si="46">IF(N242="zákl. přenesená",J242,0)</f>
        <v>0</v>
      </c>
      <c r="BH242" s="146">
        <f t="shared" ref="BH242:BH251" si="47">IF(N242="sníž. přenesená",J242,0)</f>
        <v>0</v>
      </c>
      <c r="BI242" s="146">
        <f t="shared" ref="BI242:BI251" si="48">IF(N242="nulová",J242,0)</f>
        <v>0</v>
      </c>
      <c r="BJ242" s="13" t="s">
        <v>85</v>
      </c>
      <c r="BK242" s="146">
        <f t="shared" ref="BK242:BK251" si="49">ROUND(I242*H242,2)</f>
        <v>0</v>
      </c>
      <c r="BL242" s="13" t="s">
        <v>251</v>
      </c>
      <c r="BM242" s="145" t="s">
        <v>2114</v>
      </c>
    </row>
    <row r="243" spans="2:65" s="1" customFormat="1" ht="44.25" customHeight="1">
      <c r="B243" s="28"/>
      <c r="C243" s="153" t="s">
        <v>918</v>
      </c>
      <c r="D243" s="153" t="s">
        <v>433</v>
      </c>
      <c r="E243" s="154" t="s">
        <v>2115</v>
      </c>
      <c r="F243" s="155" t="s">
        <v>2116</v>
      </c>
      <c r="G243" s="156" t="s">
        <v>2018</v>
      </c>
      <c r="H243" s="157">
        <v>1</v>
      </c>
      <c r="I243" s="158"/>
      <c r="J243" s="159">
        <f t="shared" si="40"/>
        <v>0</v>
      </c>
      <c r="K243" s="160"/>
      <c r="L243" s="161"/>
      <c r="M243" s="162" t="s">
        <v>1</v>
      </c>
      <c r="N243" s="163" t="s">
        <v>42</v>
      </c>
      <c r="P243" s="143">
        <f t="shared" si="41"/>
        <v>0</v>
      </c>
      <c r="Q243" s="143">
        <v>1.06E-2</v>
      </c>
      <c r="R243" s="143">
        <f t="shared" si="42"/>
        <v>1.06E-2</v>
      </c>
      <c r="S243" s="143">
        <v>0</v>
      </c>
      <c r="T243" s="144">
        <f t="shared" si="43"/>
        <v>0</v>
      </c>
      <c r="AR243" s="145" t="s">
        <v>318</v>
      </c>
      <c r="AT243" s="145" t="s">
        <v>433</v>
      </c>
      <c r="AU243" s="145" t="s">
        <v>87</v>
      </c>
      <c r="AY243" s="13" t="s">
        <v>188</v>
      </c>
      <c r="BE243" s="146">
        <f t="shared" si="44"/>
        <v>0</v>
      </c>
      <c r="BF243" s="146">
        <f t="shared" si="45"/>
        <v>0</v>
      </c>
      <c r="BG243" s="146">
        <f t="shared" si="46"/>
        <v>0</v>
      </c>
      <c r="BH243" s="146">
        <f t="shared" si="47"/>
        <v>0</v>
      </c>
      <c r="BI243" s="146">
        <f t="shared" si="48"/>
        <v>0</v>
      </c>
      <c r="BJ243" s="13" t="s">
        <v>85</v>
      </c>
      <c r="BK243" s="146">
        <f t="shared" si="49"/>
        <v>0</v>
      </c>
      <c r="BL243" s="13" t="s">
        <v>251</v>
      </c>
      <c r="BM243" s="145" t="s">
        <v>2117</v>
      </c>
    </row>
    <row r="244" spans="2:65" s="1" customFormat="1" ht="24.2" customHeight="1">
      <c r="B244" s="28"/>
      <c r="C244" s="133" t="s">
        <v>922</v>
      </c>
      <c r="D244" s="133" t="s">
        <v>190</v>
      </c>
      <c r="E244" s="134" t="s">
        <v>2118</v>
      </c>
      <c r="F244" s="135" t="s">
        <v>2119</v>
      </c>
      <c r="G244" s="136" t="s">
        <v>2018</v>
      </c>
      <c r="H244" s="137">
        <v>1</v>
      </c>
      <c r="I244" s="138"/>
      <c r="J244" s="139">
        <f t="shared" si="40"/>
        <v>0</v>
      </c>
      <c r="K244" s="140"/>
      <c r="L244" s="28"/>
      <c r="M244" s="141" t="s">
        <v>1</v>
      </c>
      <c r="N244" s="142" t="s">
        <v>42</v>
      </c>
      <c r="P244" s="143">
        <f t="shared" si="41"/>
        <v>0</v>
      </c>
      <c r="Q244" s="143">
        <v>3.5999999999999999E-3</v>
      </c>
      <c r="R244" s="143">
        <f t="shared" si="42"/>
        <v>3.5999999999999999E-3</v>
      </c>
      <c r="S244" s="143">
        <v>0</v>
      </c>
      <c r="T244" s="144">
        <f t="shared" si="43"/>
        <v>0</v>
      </c>
      <c r="AR244" s="145" t="s">
        <v>251</v>
      </c>
      <c r="AT244" s="145" t="s">
        <v>190</v>
      </c>
      <c r="AU244" s="145" t="s">
        <v>87</v>
      </c>
      <c r="AY244" s="13" t="s">
        <v>188</v>
      </c>
      <c r="BE244" s="146">
        <f t="shared" si="44"/>
        <v>0</v>
      </c>
      <c r="BF244" s="146">
        <f t="shared" si="45"/>
        <v>0</v>
      </c>
      <c r="BG244" s="146">
        <f t="shared" si="46"/>
        <v>0</v>
      </c>
      <c r="BH244" s="146">
        <f t="shared" si="47"/>
        <v>0</v>
      </c>
      <c r="BI244" s="146">
        <f t="shared" si="48"/>
        <v>0</v>
      </c>
      <c r="BJ244" s="13" t="s">
        <v>85</v>
      </c>
      <c r="BK244" s="146">
        <f t="shared" si="49"/>
        <v>0</v>
      </c>
      <c r="BL244" s="13" t="s">
        <v>251</v>
      </c>
      <c r="BM244" s="145" t="s">
        <v>2120</v>
      </c>
    </row>
    <row r="245" spans="2:65" s="1" customFormat="1" ht="37.700000000000003" customHeight="1">
      <c r="B245" s="28"/>
      <c r="C245" s="133" t="s">
        <v>924</v>
      </c>
      <c r="D245" s="133" t="s">
        <v>190</v>
      </c>
      <c r="E245" s="134" t="s">
        <v>2121</v>
      </c>
      <c r="F245" s="135" t="s">
        <v>2122</v>
      </c>
      <c r="G245" s="136" t="s">
        <v>2018</v>
      </c>
      <c r="H245" s="137">
        <v>1</v>
      </c>
      <c r="I245" s="138"/>
      <c r="J245" s="139">
        <f t="shared" si="40"/>
        <v>0</v>
      </c>
      <c r="K245" s="140"/>
      <c r="L245" s="28"/>
      <c r="M245" s="141" t="s">
        <v>1</v>
      </c>
      <c r="N245" s="142" t="s">
        <v>42</v>
      </c>
      <c r="P245" s="143">
        <f t="shared" si="41"/>
        <v>0</v>
      </c>
      <c r="Q245" s="143">
        <v>1.0659999999999999E-2</v>
      </c>
      <c r="R245" s="143">
        <f t="shared" si="42"/>
        <v>1.0659999999999999E-2</v>
      </c>
      <c r="S245" s="143">
        <v>0</v>
      </c>
      <c r="T245" s="144">
        <f t="shared" si="43"/>
        <v>0</v>
      </c>
      <c r="AR245" s="145" t="s">
        <v>251</v>
      </c>
      <c r="AT245" s="145" t="s">
        <v>190</v>
      </c>
      <c r="AU245" s="145" t="s">
        <v>87</v>
      </c>
      <c r="AY245" s="13" t="s">
        <v>188</v>
      </c>
      <c r="BE245" s="146">
        <f t="shared" si="44"/>
        <v>0</v>
      </c>
      <c r="BF245" s="146">
        <f t="shared" si="45"/>
        <v>0</v>
      </c>
      <c r="BG245" s="146">
        <f t="shared" si="46"/>
        <v>0</v>
      </c>
      <c r="BH245" s="146">
        <f t="shared" si="47"/>
        <v>0</v>
      </c>
      <c r="BI245" s="146">
        <f t="shared" si="48"/>
        <v>0</v>
      </c>
      <c r="BJ245" s="13" t="s">
        <v>85</v>
      </c>
      <c r="BK245" s="146">
        <f t="shared" si="49"/>
        <v>0</v>
      </c>
      <c r="BL245" s="13" t="s">
        <v>251</v>
      </c>
      <c r="BM245" s="145" t="s">
        <v>2123</v>
      </c>
    </row>
    <row r="246" spans="2:65" s="1" customFormat="1" ht="55.5" customHeight="1">
      <c r="B246" s="28"/>
      <c r="C246" s="133" t="s">
        <v>928</v>
      </c>
      <c r="D246" s="133" t="s">
        <v>190</v>
      </c>
      <c r="E246" s="134" t="s">
        <v>2124</v>
      </c>
      <c r="F246" s="135" t="s">
        <v>2125</v>
      </c>
      <c r="G246" s="136" t="s">
        <v>267</v>
      </c>
      <c r="H246" s="137">
        <v>0.106</v>
      </c>
      <c r="I246" s="138"/>
      <c r="J246" s="139">
        <f t="shared" si="40"/>
        <v>0</v>
      </c>
      <c r="K246" s="140"/>
      <c r="L246" s="28"/>
      <c r="M246" s="141" t="s">
        <v>1</v>
      </c>
      <c r="N246" s="142" t="s">
        <v>42</v>
      </c>
      <c r="P246" s="143">
        <f t="shared" si="41"/>
        <v>0</v>
      </c>
      <c r="Q246" s="143">
        <v>0</v>
      </c>
      <c r="R246" s="143">
        <f t="shared" si="42"/>
        <v>0</v>
      </c>
      <c r="S246" s="143">
        <v>0</v>
      </c>
      <c r="T246" s="144">
        <f t="shared" si="43"/>
        <v>0</v>
      </c>
      <c r="AR246" s="145" t="s">
        <v>251</v>
      </c>
      <c r="AT246" s="145" t="s">
        <v>190</v>
      </c>
      <c r="AU246" s="145" t="s">
        <v>87</v>
      </c>
      <c r="AY246" s="13" t="s">
        <v>188</v>
      </c>
      <c r="BE246" s="146">
        <f t="shared" si="44"/>
        <v>0</v>
      </c>
      <c r="BF246" s="146">
        <f t="shared" si="45"/>
        <v>0</v>
      </c>
      <c r="BG246" s="146">
        <f t="shared" si="46"/>
        <v>0</v>
      </c>
      <c r="BH246" s="146">
        <f t="shared" si="47"/>
        <v>0</v>
      </c>
      <c r="BI246" s="146">
        <f t="shared" si="48"/>
        <v>0</v>
      </c>
      <c r="BJ246" s="13" t="s">
        <v>85</v>
      </c>
      <c r="BK246" s="146">
        <f t="shared" si="49"/>
        <v>0</v>
      </c>
      <c r="BL246" s="13" t="s">
        <v>251</v>
      </c>
      <c r="BM246" s="145" t="s">
        <v>2126</v>
      </c>
    </row>
    <row r="247" spans="2:65" s="1" customFormat="1" ht="33" customHeight="1">
      <c r="B247" s="28"/>
      <c r="C247" s="133" t="s">
        <v>932</v>
      </c>
      <c r="D247" s="133" t="s">
        <v>190</v>
      </c>
      <c r="E247" s="134" t="s">
        <v>2127</v>
      </c>
      <c r="F247" s="135" t="s">
        <v>2128</v>
      </c>
      <c r="G247" s="136" t="s">
        <v>2018</v>
      </c>
      <c r="H247" s="137">
        <v>1</v>
      </c>
      <c r="I247" s="138"/>
      <c r="J247" s="139">
        <f t="shared" si="40"/>
        <v>0</v>
      </c>
      <c r="K247" s="140"/>
      <c r="L247" s="28"/>
      <c r="M247" s="141" t="s">
        <v>1</v>
      </c>
      <c r="N247" s="142" t="s">
        <v>42</v>
      </c>
      <c r="P247" s="143">
        <f t="shared" si="41"/>
        <v>0</v>
      </c>
      <c r="Q247" s="143">
        <v>1.8799999999999999E-3</v>
      </c>
      <c r="R247" s="143">
        <f t="shared" si="42"/>
        <v>1.8799999999999999E-3</v>
      </c>
      <c r="S247" s="143">
        <v>0</v>
      </c>
      <c r="T247" s="144">
        <f t="shared" si="43"/>
        <v>0</v>
      </c>
      <c r="AR247" s="145" t="s">
        <v>251</v>
      </c>
      <c r="AT247" s="145" t="s">
        <v>190</v>
      </c>
      <c r="AU247" s="145" t="s">
        <v>87</v>
      </c>
      <c r="AY247" s="13" t="s">
        <v>188</v>
      </c>
      <c r="BE247" s="146">
        <f t="shared" si="44"/>
        <v>0</v>
      </c>
      <c r="BF247" s="146">
        <f t="shared" si="45"/>
        <v>0</v>
      </c>
      <c r="BG247" s="146">
        <f t="shared" si="46"/>
        <v>0</v>
      </c>
      <c r="BH247" s="146">
        <f t="shared" si="47"/>
        <v>0</v>
      </c>
      <c r="BI247" s="146">
        <f t="shared" si="48"/>
        <v>0</v>
      </c>
      <c r="BJ247" s="13" t="s">
        <v>85</v>
      </c>
      <c r="BK247" s="146">
        <f t="shared" si="49"/>
        <v>0</v>
      </c>
      <c r="BL247" s="13" t="s">
        <v>251</v>
      </c>
      <c r="BM247" s="145" t="s">
        <v>2129</v>
      </c>
    </row>
    <row r="248" spans="2:65" s="1" customFormat="1" ht="16.5" customHeight="1">
      <c r="B248" s="28"/>
      <c r="C248" s="133" t="s">
        <v>936</v>
      </c>
      <c r="D248" s="133" t="s">
        <v>190</v>
      </c>
      <c r="E248" s="134" t="s">
        <v>2130</v>
      </c>
      <c r="F248" s="135" t="s">
        <v>2131</v>
      </c>
      <c r="G248" s="136" t="s">
        <v>2018</v>
      </c>
      <c r="H248" s="137">
        <v>1</v>
      </c>
      <c r="I248" s="138"/>
      <c r="J248" s="139">
        <f t="shared" si="40"/>
        <v>0</v>
      </c>
      <c r="K248" s="140"/>
      <c r="L248" s="28"/>
      <c r="M248" s="141" t="s">
        <v>1</v>
      </c>
      <c r="N248" s="142" t="s">
        <v>42</v>
      </c>
      <c r="P248" s="143">
        <f t="shared" si="41"/>
        <v>0</v>
      </c>
      <c r="Q248" s="143">
        <v>4.0299999999999997E-3</v>
      </c>
      <c r="R248" s="143">
        <f t="shared" si="42"/>
        <v>4.0299999999999997E-3</v>
      </c>
      <c r="S248" s="143">
        <v>0</v>
      </c>
      <c r="T248" s="144">
        <f t="shared" si="43"/>
        <v>0</v>
      </c>
      <c r="AR248" s="145" t="s">
        <v>251</v>
      </c>
      <c r="AT248" s="145" t="s">
        <v>190</v>
      </c>
      <c r="AU248" s="145" t="s">
        <v>87</v>
      </c>
      <c r="AY248" s="13" t="s">
        <v>188</v>
      </c>
      <c r="BE248" s="146">
        <f t="shared" si="44"/>
        <v>0</v>
      </c>
      <c r="BF248" s="146">
        <f t="shared" si="45"/>
        <v>0</v>
      </c>
      <c r="BG248" s="146">
        <f t="shared" si="46"/>
        <v>0</v>
      </c>
      <c r="BH248" s="146">
        <f t="shared" si="47"/>
        <v>0</v>
      </c>
      <c r="BI248" s="146">
        <f t="shared" si="48"/>
        <v>0</v>
      </c>
      <c r="BJ248" s="13" t="s">
        <v>85</v>
      </c>
      <c r="BK248" s="146">
        <f t="shared" si="49"/>
        <v>0</v>
      </c>
      <c r="BL248" s="13" t="s">
        <v>251</v>
      </c>
      <c r="BM248" s="145" t="s">
        <v>2132</v>
      </c>
    </row>
    <row r="249" spans="2:65" s="1" customFormat="1" ht="66.75" customHeight="1">
      <c r="B249" s="28"/>
      <c r="C249" s="153" t="s">
        <v>940</v>
      </c>
      <c r="D249" s="153" t="s">
        <v>433</v>
      </c>
      <c r="E249" s="154" t="s">
        <v>2133</v>
      </c>
      <c r="F249" s="155" t="s">
        <v>2134</v>
      </c>
      <c r="G249" s="156" t="s">
        <v>1</v>
      </c>
      <c r="H249" s="157">
        <v>1</v>
      </c>
      <c r="I249" s="158"/>
      <c r="J249" s="159">
        <f t="shared" si="40"/>
        <v>0</v>
      </c>
      <c r="K249" s="160"/>
      <c r="L249" s="161"/>
      <c r="M249" s="162" t="s">
        <v>1</v>
      </c>
      <c r="N249" s="163" t="s">
        <v>42</v>
      </c>
      <c r="P249" s="143">
        <f t="shared" si="41"/>
        <v>0</v>
      </c>
      <c r="Q249" s="143">
        <v>3.3000000000000002E-2</v>
      </c>
      <c r="R249" s="143">
        <f t="shared" si="42"/>
        <v>3.3000000000000002E-2</v>
      </c>
      <c r="S249" s="143">
        <v>0</v>
      </c>
      <c r="T249" s="144">
        <f t="shared" si="43"/>
        <v>0</v>
      </c>
      <c r="AR249" s="145" t="s">
        <v>318</v>
      </c>
      <c r="AT249" s="145" t="s">
        <v>433</v>
      </c>
      <c r="AU249" s="145" t="s">
        <v>87</v>
      </c>
      <c r="AY249" s="13" t="s">
        <v>188</v>
      </c>
      <c r="BE249" s="146">
        <f t="shared" si="44"/>
        <v>0</v>
      </c>
      <c r="BF249" s="146">
        <f t="shared" si="45"/>
        <v>0</v>
      </c>
      <c r="BG249" s="146">
        <f t="shared" si="46"/>
        <v>0</v>
      </c>
      <c r="BH249" s="146">
        <f t="shared" si="47"/>
        <v>0</v>
      </c>
      <c r="BI249" s="146">
        <f t="shared" si="48"/>
        <v>0</v>
      </c>
      <c r="BJ249" s="13" t="s">
        <v>85</v>
      </c>
      <c r="BK249" s="146">
        <f t="shared" si="49"/>
        <v>0</v>
      </c>
      <c r="BL249" s="13" t="s">
        <v>251</v>
      </c>
      <c r="BM249" s="145" t="s">
        <v>2135</v>
      </c>
    </row>
    <row r="250" spans="2:65" s="1" customFormat="1" ht="24.2" customHeight="1">
      <c r="B250" s="28"/>
      <c r="C250" s="153" t="s">
        <v>942</v>
      </c>
      <c r="D250" s="153" t="s">
        <v>433</v>
      </c>
      <c r="E250" s="154" t="s">
        <v>2136</v>
      </c>
      <c r="F250" s="155" t="s">
        <v>2137</v>
      </c>
      <c r="G250" s="156" t="s">
        <v>2018</v>
      </c>
      <c r="H250" s="157">
        <v>1</v>
      </c>
      <c r="I250" s="158"/>
      <c r="J250" s="159">
        <f t="shared" si="40"/>
        <v>0</v>
      </c>
      <c r="K250" s="160"/>
      <c r="L250" s="161"/>
      <c r="M250" s="162" t="s">
        <v>1</v>
      </c>
      <c r="N250" s="163" t="s">
        <v>42</v>
      </c>
      <c r="P250" s="143">
        <f t="shared" si="41"/>
        <v>0</v>
      </c>
      <c r="Q250" s="143">
        <v>1.5859999999999999E-2</v>
      </c>
      <c r="R250" s="143">
        <f t="shared" si="42"/>
        <v>1.5859999999999999E-2</v>
      </c>
      <c r="S250" s="143">
        <v>0</v>
      </c>
      <c r="T250" s="144">
        <f t="shared" si="43"/>
        <v>0</v>
      </c>
      <c r="AR250" s="145" t="s">
        <v>318</v>
      </c>
      <c r="AT250" s="145" t="s">
        <v>433</v>
      </c>
      <c r="AU250" s="145" t="s">
        <v>87</v>
      </c>
      <c r="AY250" s="13" t="s">
        <v>188</v>
      </c>
      <c r="BE250" s="146">
        <f t="shared" si="44"/>
        <v>0</v>
      </c>
      <c r="BF250" s="146">
        <f t="shared" si="45"/>
        <v>0</v>
      </c>
      <c r="BG250" s="146">
        <f t="shared" si="46"/>
        <v>0</v>
      </c>
      <c r="BH250" s="146">
        <f t="shared" si="47"/>
        <v>0</v>
      </c>
      <c r="BI250" s="146">
        <f t="shared" si="48"/>
        <v>0</v>
      </c>
      <c r="BJ250" s="13" t="s">
        <v>85</v>
      </c>
      <c r="BK250" s="146">
        <f t="shared" si="49"/>
        <v>0</v>
      </c>
      <c r="BL250" s="13" t="s">
        <v>251</v>
      </c>
      <c r="BM250" s="145" t="s">
        <v>2138</v>
      </c>
    </row>
    <row r="251" spans="2:65" s="1" customFormat="1" ht="44.25" customHeight="1">
      <c r="B251" s="28"/>
      <c r="C251" s="153" t="s">
        <v>944</v>
      </c>
      <c r="D251" s="153" t="s">
        <v>433</v>
      </c>
      <c r="E251" s="154" t="s">
        <v>2139</v>
      </c>
      <c r="F251" s="155" t="s">
        <v>2140</v>
      </c>
      <c r="G251" s="156" t="s">
        <v>2018</v>
      </c>
      <c r="H251" s="157">
        <v>1</v>
      </c>
      <c r="I251" s="158"/>
      <c r="J251" s="159">
        <f t="shared" si="40"/>
        <v>0</v>
      </c>
      <c r="K251" s="160"/>
      <c r="L251" s="161"/>
      <c r="M251" s="162" t="s">
        <v>1</v>
      </c>
      <c r="N251" s="163" t="s">
        <v>42</v>
      </c>
      <c r="P251" s="143">
        <f t="shared" si="41"/>
        <v>0</v>
      </c>
      <c r="Q251" s="143">
        <v>2.5999999999999999E-2</v>
      </c>
      <c r="R251" s="143">
        <f t="shared" si="42"/>
        <v>2.5999999999999999E-2</v>
      </c>
      <c r="S251" s="143">
        <v>0</v>
      </c>
      <c r="T251" s="144">
        <f t="shared" si="43"/>
        <v>0</v>
      </c>
      <c r="AR251" s="145" t="s">
        <v>318</v>
      </c>
      <c r="AT251" s="145" t="s">
        <v>433</v>
      </c>
      <c r="AU251" s="145" t="s">
        <v>87</v>
      </c>
      <c r="AY251" s="13" t="s">
        <v>188</v>
      </c>
      <c r="BE251" s="146">
        <f t="shared" si="44"/>
        <v>0</v>
      </c>
      <c r="BF251" s="146">
        <f t="shared" si="45"/>
        <v>0</v>
      </c>
      <c r="BG251" s="146">
        <f t="shared" si="46"/>
        <v>0</v>
      </c>
      <c r="BH251" s="146">
        <f t="shared" si="47"/>
        <v>0</v>
      </c>
      <c r="BI251" s="146">
        <f t="shared" si="48"/>
        <v>0</v>
      </c>
      <c r="BJ251" s="13" t="s">
        <v>85</v>
      </c>
      <c r="BK251" s="146">
        <f t="shared" si="49"/>
        <v>0</v>
      </c>
      <c r="BL251" s="13" t="s">
        <v>251</v>
      </c>
      <c r="BM251" s="145" t="s">
        <v>2141</v>
      </c>
    </row>
    <row r="252" spans="2:65" s="11" customFormat="1" ht="22.7" customHeight="1">
      <c r="B252" s="121"/>
      <c r="D252" s="122" t="s">
        <v>76</v>
      </c>
      <c r="E252" s="131" t="s">
        <v>2142</v>
      </c>
      <c r="F252" s="131" t="s">
        <v>2143</v>
      </c>
      <c r="I252" s="124"/>
      <c r="J252" s="132">
        <f>BK252</f>
        <v>0</v>
      </c>
      <c r="L252" s="121"/>
      <c r="M252" s="126"/>
      <c r="P252" s="127">
        <f>SUM(P253:P270)</f>
        <v>0</v>
      </c>
      <c r="R252" s="127">
        <f>SUM(R253:R270)</f>
        <v>0.63306999999999991</v>
      </c>
      <c r="T252" s="128">
        <f>SUM(T253:T270)</f>
        <v>0</v>
      </c>
      <c r="AR252" s="122" t="s">
        <v>87</v>
      </c>
      <c r="AT252" s="129" t="s">
        <v>76</v>
      </c>
      <c r="AU252" s="129" t="s">
        <v>85</v>
      </c>
      <c r="AY252" s="122" t="s">
        <v>188</v>
      </c>
      <c r="BK252" s="130">
        <f>SUM(BK253:BK270)</f>
        <v>0</v>
      </c>
    </row>
    <row r="253" spans="2:65" s="1" customFormat="1" ht="33" customHeight="1">
      <c r="B253" s="28"/>
      <c r="C253" s="133" t="s">
        <v>948</v>
      </c>
      <c r="D253" s="133" t="s">
        <v>190</v>
      </c>
      <c r="E253" s="134" t="s">
        <v>2144</v>
      </c>
      <c r="F253" s="135" t="s">
        <v>2145</v>
      </c>
      <c r="G253" s="136" t="s">
        <v>2018</v>
      </c>
      <c r="H253" s="137">
        <v>7</v>
      </c>
      <c r="I253" s="138"/>
      <c r="J253" s="139">
        <f t="shared" ref="J253:J270" si="50">ROUND(I253*H253,2)</f>
        <v>0</v>
      </c>
      <c r="K253" s="140"/>
      <c r="L253" s="28"/>
      <c r="M253" s="141" t="s">
        <v>1</v>
      </c>
      <c r="N253" s="142" t="s">
        <v>42</v>
      </c>
      <c r="P253" s="143">
        <f t="shared" ref="P253:P270" si="51">O253*H253</f>
        <v>0</v>
      </c>
      <c r="Q253" s="143">
        <v>1.7469999999999999E-2</v>
      </c>
      <c r="R253" s="143">
        <f t="shared" ref="R253:R270" si="52">Q253*H253</f>
        <v>0.12229</v>
      </c>
      <c r="S253" s="143">
        <v>0</v>
      </c>
      <c r="T253" s="144">
        <f t="shared" ref="T253:T270" si="53">S253*H253</f>
        <v>0</v>
      </c>
      <c r="AR253" s="145" t="s">
        <v>251</v>
      </c>
      <c r="AT253" s="145" t="s">
        <v>190</v>
      </c>
      <c r="AU253" s="145" t="s">
        <v>87</v>
      </c>
      <c r="AY253" s="13" t="s">
        <v>188</v>
      </c>
      <c r="BE253" s="146">
        <f t="shared" ref="BE253:BE270" si="54">IF(N253="základní",J253,0)</f>
        <v>0</v>
      </c>
      <c r="BF253" s="146">
        <f t="shared" ref="BF253:BF270" si="55">IF(N253="snížená",J253,0)</f>
        <v>0</v>
      </c>
      <c r="BG253" s="146">
        <f t="shared" ref="BG253:BG270" si="56">IF(N253="zákl. přenesená",J253,0)</f>
        <v>0</v>
      </c>
      <c r="BH253" s="146">
        <f t="shared" ref="BH253:BH270" si="57">IF(N253="sníž. přenesená",J253,0)</f>
        <v>0</v>
      </c>
      <c r="BI253" s="146">
        <f t="shared" ref="BI253:BI270" si="58">IF(N253="nulová",J253,0)</f>
        <v>0</v>
      </c>
      <c r="BJ253" s="13" t="s">
        <v>85</v>
      </c>
      <c r="BK253" s="146">
        <f t="shared" ref="BK253:BK270" si="59">ROUND(I253*H253,2)</f>
        <v>0</v>
      </c>
      <c r="BL253" s="13" t="s">
        <v>251</v>
      </c>
      <c r="BM253" s="145" t="s">
        <v>2146</v>
      </c>
    </row>
    <row r="254" spans="2:65" s="1" customFormat="1" ht="37.700000000000003" customHeight="1">
      <c r="B254" s="28"/>
      <c r="C254" s="133" t="s">
        <v>952</v>
      </c>
      <c r="D254" s="133" t="s">
        <v>190</v>
      </c>
      <c r="E254" s="134" t="s">
        <v>2147</v>
      </c>
      <c r="F254" s="135" t="s">
        <v>2148</v>
      </c>
      <c r="G254" s="136" t="s">
        <v>2018</v>
      </c>
      <c r="H254" s="137">
        <v>2</v>
      </c>
      <c r="I254" s="138"/>
      <c r="J254" s="139">
        <f t="shared" si="50"/>
        <v>0</v>
      </c>
      <c r="K254" s="140"/>
      <c r="L254" s="28"/>
      <c r="M254" s="141" t="s">
        <v>1</v>
      </c>
      <c r="N254" s="142" t="s">
        <v>42</v>
      </c>
      <c r="P254" s="143">
        <f t="shared" si="51"/>
        <v>0</v>
      </c>
      <c r="Q254" s="143">
        <v>2.5489999999999999E-2</v>
      </c>
      <c r="R254" s="143">
        <f t="shared" si="52"/>
        <v>5.0979999999999998E-2</v>
      </c>
      <c r="S254" s="143">
        <v>0</v>
      </c>
      <c r="T254" s="144">
        <f t="shared" si="53"/>
        <v>0</v>
      </c>
      <c r="AR254" s="145" t="s">
        <v>251</v>
      </c>
      <c r="AT254" s="145" t="s">
        <v>190</v>
      </c>
      <c r="AU254" s="145" t="s">
        <v>87</v>
      </c>
      <c r="AY254" s="13" t="s">
        <v>188</v>
      </c>
      <c r="BE254" s="146">
        <f t="shared" si="54"/>
        <v>0</v>
      </c>
      <c r="BF254" s="146">
        <f t="shared" si="55"/>
        <v>0</v>
      </c>
      <c r="BG254" s="146">
        <f t="shared" si="56"/>
        <v>0</v>
      </c>
      <c r="BH254" s="146">
        <f t="shared" si="57"/>
        <v>0</v>
      </c>
      <c r="BI254" s="146">
        <f t="shared" si="58"/>
        <v>0</v>
      </c>
      <c r="BJ254" s="13" t="s">
        <v>85</v>
      </c>
      <c r="BK254" s="146">
        <f t="shared" si="59"/>
        <v>0</v>
      </c>
      <c r="BL254" s="13" t="s">
        <v>251</v>
      </c>
      <c r="BM254" s="145" t="s">
        <v>2149</v>
      </c>
    </row>
    <row r="255" spans="2:65" s="1" customFormat="1" ht="24.2" customHeight="1">
      <c r="B255" s="28"/>
      <c r="C255" s="153" t="s">
        <v>958</v>
      </c>
      <c r="D255" s="153" t="s">
        <v>433</v>
      </c>
      <c r="E255" s="154" t="s">
        <v>2150</v>
      </c>
      <c r="F255" s="155" t="s">
        <v>2151</v>
      </c>
      <c r="G255" s="156" t="s">
        <v>193</v>
      </c>
      <c r="H255" s="157">
        <v>2</v>
      </c>
      <c r="I255" s="158"/>
      <c r="J255" s="159">
        <f t="shared" si="50"/>
        <v>0</v>
      </c>
      <c r="K255" s="160"/>
      <c r="L255" s="161"/>
      <c r="M255" s="162" t="s">
        <v>1</v>
      </c>
      <c r="N255" s="163" t="s">
        <v>42</v>
      </c>
      <c r="P255" s="143">
        <f t="shared" si="51"/>
        <v>0</v>
      </c>
      <c r="Q255" s="143">
        <v>1.14E-3</v>
      </c>
      <c r="R255" s="143">
        <f t="shared" si="52"/>
        <v>2.2799999999999999E-3</v>
      </c>
      <c r="S255" s="143">
        <v>0</v>
      </c>
      <c r="T255" s="144">
        <f t="shared" si="53"/>
        <v>0</v>
      </c>
      <c r="AR255" s="145" t="s">
        <v>318</v>
      </c>
      <c r="AT255" s="145" t="s">
        <v>433</v>
      </c>
      <c r="AU255" s="145" t="s">
        <v>87</v>
      </c>
      <c r="AY255" s="13" t="s">
        <v>188</v>
      </c>
      <c r="BE255" s="146">
        <f t="shared" si="54"/>
        <v>0</v>
      </c>
      <c r="BF255" s="146">
        <f t="shared" si="55"/>
        <v>0</v>
      </c>
      <c r="BG255" s="146">
        <f t="shared" si="56"/>
        <v>0</v>
      </c>
      <c r="BH255" s="146">
        <f t="shared" si="57"/>
        <v>0</v>
      </c>
      <c r="BI255" s="146">
        <f t="shared" si="58"/>
        <v>0</v>
      </c>
      <c r="BJ255" s="13" t="s">
        <v>85</v>
      </c>
      <c r="BK255" s="146">
        <f t="shared" si="59"/>
        <v>0</v>
      </c>
      <c r="BL255" s="13" t="s">
        <v>251</v>
      </c>
      <c r="BM255" s="145" t="s">
        <v>2152</v>
      </c>
    </row>
    <row r="256" spans="2:65" s="1" customFormat="1" ht="24.2" customHeight="1">
      <c r="B256" s="28"/>
      <c r="C256" s="133" t="s">
        <v>962</v>
      </c>
      <c r="D256" s="133" t="s">
        <v>190</v>
      </c>
      <c r="E256" s="134" t="s">
        <v>2153</v>
      </c>
      <c r="F256" s="135" t="s">
        <v>2154</v>
      </c>
      <c r="G256" s="136" t="s">
        <v>2018</v>
      </c>
      <c r="H256" s="137">
        <v>5</v>
      </c>
      <c r="I256" s="138"/>
      <c r="J256" s="139">
        <f t="shared" si="50"/>
        <v>0</v>
      </c>
      <c r="K256" s="140"/>
      <c r="L256" s="28"/>
      <c r="M256" s="141" t="s">
        <v>1</v>
      </c>
      <c r="N256" s="142" t="s">
        <v>42</v>
      </c>
      <c r="P256" s="143">
        <f t="shared" si="51"/>
        <v>0</v>
      </c>
      <c r="Q256" s="143">
        <v>1.8079999999999999E-2</v>
      </c>
      <c r="R256" s="143">
        <f t="shared" si="52"/>
        <v>9.0399999999999994E-2</v>
      </c>
      <c r="S256" s="143">
        <v>0</v>
      </c>
      <c r="T256" s="144">
        <f t="shared" si="53"/>
        <v>0</v>
      </c>
      <c r="AR256" s="145" t="s">
        <v>251</v>
      </c>
      <c r="AT256" s="145" t="s">
        <v>190</v>
      </c>
      <c r="AU256" s="145" t="s">
        <v>87</v>
      </c>
      <c r="AY256" s="13" t="s">
        <v>188</v>
      </c>
      <c r="BE256" s="146">
        <f t="shared" si="54"/>
        <v>0</v>
      </c>
      <c r="BF256" s="146">
        <f t="shared" si="55"/>
        <v>0</v>
      </c>
      <c r="BG256" s="146">
        <f t="shared" si="56"/>
        <v>0</v>
      </c>
      <c r="BH256" s="146">
        <f t="shared" si="57"/>
        <v>0</v>
      </c>
      <c r="BI256" s="146">
        <f t="shared" si="58"/>
        <v>0</v>
      </c>
      <c r="BJ256" s="13" t="s">
        <v>85</v>
      </c>
      <c r="BK256" s="146">
        <f t="shared" si="59"/>
        <v>0</v>
      </c>
      <c r="BL256" s="13" t="s">
        <v>251</v>
      </c>
      <c r="BM256" s="145" t="s">
        <v>2155</v>
      </c>
    </row>
    <row r="257" spans="2:65" s="1" customFormat="1" ht="37.700000000000003" customHeight="1">
      <c r="B257" s="28"/>
      <c r="C257" s="133" t="s">
        <v>964</v>
      </c>
      <c r="D257" s="133" t="s">
        <v>190</v>
      </c>
      <c r="E257" s="134" t="s">
        <v>2156</v>
      </c>
      <c r="F257" s="135" t="s">
        <v>2157</v>
      </c>
      <c r="G257" s="136" t="s">
        <v>2018</v>
      </c>
      <c r="H257" s="137">
        <v>13</v>
      </c>
      <c r="I257" s="138"/>
      <c r="J257" s="139">
        <f t="shared" si="50"/>
        <v>0</v>
      </c>
      <c r="K257" s="140"/>
      <c r="L257" s="28"/>
      <c r="M257" s="141" t="s">
        <v>1</v>
      </c>
      <c r="N257" s="142" t="s">
        <v>42</v>
      </c>
      <c r="P257" s="143">
        <f t="shared" si="51"/>
        <v>0</v>
      </c>
      <c r="Q257" s="143">
        <v>1.6969999999999999E-2</v>
      </c>
      <c r="R257" s="143">
        <f t="shared" si="52"/>
        <v>0.22060999999999997</v>
      </c>
      <c r="S257" s="143">
        <v>0</v>
      </c>
      <c r="T257" s="144">
        <f t="shared" si="53"/>
        <v>0</v>
      </c>
      <c r="AR257" s="145" t="s">
        <v>251</v>
      </c>
      <c r="AT257" s="145" t="s">
        <v>190</v>
      </c>
      <c r="AU257" s="145" t="s">
        <v>87</v>
      </c>
      <c r="AY257" s="13" t="s">
        <v>188</v>
      </c>
      <c r="BE257" s="146">
        <f t="shared" si="54"/>
        <v>0</v>
      </c>
      <c r="BF257" s="146">
        <f t="shared" si="55"/>
        <v>0</v>
      </c>
      <c r="BG257" s="146">
        <f t="shared" si="56"/>
        <v>0</v>
      </c>
      <c r="BH257" s="146">
        <f t="shared" si="57"/>
        <v>0</v>
      </c>
      <c r="BI257" s="146">
        <f t="shared" si="58"/>
        <v>0</v>
      </c>
      <c r="BJ257" s="13" t="s">
        <v>85</v>
      </c>
      <c r="BK257" s="146">
        <f t="shared" si="59"/>
        <v>0</v>
      </c>
      <c r="BL257" s="13" t="s">
        <v>251</v>
      </c>
      <c r="BM257" s="145" t="s">
        <v>2158</v>
      </c>
    </row>
    <row r="258" spans="2:65" s="1" customFormat="1" ht="21.75" customHeight="1">
      <c r="B258" s="28"/>
      <c r="C258" s="133" t="s">
        <v>968</v>
      </c>
      <c r="D258" s="133" t="s">
        <v>190</v>
      </c>
      <c r="E258" s="134" t="s">
        <v>2159</v>
      </c>
      <c r="F258" s="135" t="s">
        <v>2160</v>
      </c>
      <c r="G258" s="136" t="s">
        <v>2018</v>
      </c>
      <c r="H258" s="137">
        <v>2</v>
      </c>
      <c r="I258" s="138"/>
      <c r="J258" s="139">
        <f t="shared" si="50"/>
        <v>0</v>
      </c>
      <c r="K258" s="140"/>
      <c r="L258" s="28"/>
      <c r="M258" s="141" t="s">
        <v>1</v>
      </c>
      <c r="N258" s="142" t="s">
        <v>42</v>
      </c>
      <c r="P258" s="143">
        <f t="shared" si="51"/>
        <v>0</v>
      </c>
      <c r="Q258" s="143">
        <v>2.2300000000000002E-3</v>
      </c>
      <c r="R258" s="143">
        <f t="shared" si="52"/>
        <v>4.4600000000000004E-3</v>
      </c>
      <c r="S258" s="143">
        <v>0</v>
      </c>
      <c r="T258" s="144">
        <f t="shared" si="53"/>
        <v>0</v>
      </c>
      <c r="AR258" s="145" t="s">
        <v>251</v>
      </c>
      <c r="AT258" s="145" t="s">
        <v>190</v>
      </c>
      <c r="AU258" s="145" t="s">
        <v>87</v>
      </c>
      <c r="AY258" s="13" t="s">
        <v>188</v>
      </c>
      <c r="BE258" s="146">
        <f t="shared" si="54"/>
        <v>0</v>
      </c>
      <c r="BF258" s="146">
        <f t="shared" si="55"/>
        <v>0</v>
      </c>
      <c r="BG258" s="146">
        <f t="shared" si="56"/>
        <v>0</v>
      </c>
      <c r="BH258" s="146">
        <f t="shared" si="57"/>
        <v>0</v>
      </c>
      <c r="BI258" s="146">
        <f t="shared" si="58"/>
        <v>0</v>
      </c>
      <c r="BJ258" s="13" t="s">
        <v>85</v>
      </c>
      <c r="BK258" s="146">
        <f t="shared" si="59"/>
        <v>0</v>
      </c>
      <c r="BL258" s="13" t="s">
        <v>251</v>
      </c>
      <c r="BM258" s="145" t="s">
        <v>2161</v>
      </c>
    </row>
    <row r="259" spans="2:65" s="1" customFormat="1" ht="24.2" customHeight="1">
      <c r="B259" s="28"/>
      <c r="C259" s="153" t="s">
        <v>972</v>
      </c>
      <c r="D259" s="153" t="s">
        <v>433</v>
      </c>
      <c r="E259" s="154" t="s">
        <v>2162</v>
      </c>
      <c r="F259" s="155" t="s">
        <v>2163</v>
      </c>
      <c r="G259" s="156" t="s">
        <v>193</v>
      </c>
      <c r="H259" s="157">
        <v>2</v>
      </c>
      <c r="I259" s="158"/>
      <c r="J259" s="159">
        <f t="shared" si="50"/>
        <v>0</v>
      </c>
      <c r="K259" s="160"/>
      <c r="L259" s="161"/>
      <c r="M259" s="162" t="s">
        <v>1</v>
      </c>
      <c r="N259" s="163" t="s">
        <v>42</v>
      </c>
      <c r="P259" s="143">
        <f t="shared" si="51"/>
        <v>0</v>
      </c>
      <c r="Q259" s="143">
        <v>1.7600000000000001E-2</v>
      </c>
      <c r="R259" s="143">
        <f t="shared" si="52"/>
        <v>3.5200000000000002E-2</v>
      </c>
      <c r="S259" s="143">
        <v>0</v>
      </c>
      <c r="T259" s="144">
        <f t="shared" si="53"/>
        <v>0</v>
      </c>
      <c r="AR259" s="145" t="s">
        <v>318</v>
      </c>
      <c r="AT259" s="145" t="s">
        <v>433</v>
      </c>
      <c r="AU259" s="145" t="s">
        <v>87</v>
      </c>
      <c r="AY259" s="13" t="s">
        <v>188</v>
      </c>
      <c r="BE259" s="146">
        <f t="shared" si="54"/>
        <v>0</v>
      </c>
      <c r="BF259" s="146">
        <f t="shared" si="55"/>
        <v>0</v>
      </c>
      <c r="BG259" s="146">
        <f t="shared" si="56"/>
        <v>0</v>
      </c>
      <c r="BH259" s="146">
        <f t="shared" si="57"/>
        <v>0</v>
      </c>
      <c r="BI259" s="146">
        <f t="shared" si="58"/>
        <v>0</v>
      </c>
      <c r="BJ259" s="13" t="s">
        <v>85</v>
      </c>
      <c r="BK259" s="146">
        <f t="shared" si="59"/>
        <v>0</v>
      </c>
      <c r="BL259" s="13" t="s">
        <v>251</v>
      </c>
      <c r="BM259" s="145" t="s">
        <v>2164</v>
      </c>
    </row>
    <row r="260" spans="2:65" s="1" customFormat="1" ht="16.5" customHeight="1">
      <c r="B260" s="28"/>
      <c r="C260" s="133" t="s">
        <v>976</v>
      </c>
      <c r="D260" s="133" t="s">
        <v>190</v>
      </c>
      <c r="E260" s="134" t="s">
        <v>2165</v>
      </c>
      <c r="F260" s="135" t="s">
        <v>2166</v>
      </c>
      <c r="G260" s="136" t="s">
        <v>2018</v>
      </c>
      <c r="H260" s="137">
        <v>3</v>
      </c>
      <c r="I260" s="138"/>
      <c r="J260" s="139">
        <f t="shared" si="50"/>
        <v>0</v>
      </c>
      <c r="K260" s="140"/>
      <c r="L260" s="28"/>
      <c r="M260" s="141" t="s">
        <v>1</v>
      </c>
      <c r="N260" s="142" t="s">
        <v>42</v>
      </c>
      <c r="P260" s="143">
        <f t="shared" si="51"/>
        <v>0</v>
      </c>
      <c r="Q260" s="143">
        <v>1.14E-3</v>
      </c>
      <c r="R260" s="143">
        <f t="shared" si="52"/>
        <v>3.4199999999999999E-3</v>
      </c>
      <c r="S260" s="143">
        <v>0</v>
      </c>
      <c r="T260" s="144">
        <f t="shared" si="53"/>
        <v>0</v>
      </c>
      <c r="AR260" s="145" t="s">
        <v>251</v>
      </c>
      <c r="AT260" s="145" t="s">
        <v>190</v>
      </c>
      <c r="AU260" s="145" t="s">
        <v>87</v>
      </c>
      <c r="AY260" s="13" t="s">
        <v>188</v>
      </c>
      <c r="BE260" s="146">
        <f t="shared" si="54"/>
        <v>0</v>
      </c>
      <c r="BF260" s="146">
        <f t="shared" si="55"/>
        <v>0</v>
      </c>
      <c r="BG260" s="146">
        <f t="shared" si="56"/>
        <v>0</v>
      </c>
      <c r="BH260" s="146">
        <f t="shared" si="57"/>
        <v>0</v>
      </c>
      <c r="BI260" s="146">
        <f t="shared" si="58"/>
        <v>0</v>
      </c>
      <c r="BJ260" s="13" t="s">
        <v>85</v>
      </c>
      <c r="BK260" s="146">
        <f t="shared" si="59"/>
        <v>0</v>
      </c>
      <c r="BL260" s="13" t="s">
        <v>251</v>
      </c>
      <c r="BM260" s="145" t="s">
        <v>2167</v>
      </c>
    </row>
    <row r="261" spans="2:65" s="1" customFormat="1" ht="16.5" customHeight="1">
      <c r="B261" s="28"/>
      <c r="C261" s="153" t="s">
        <v>980</v>
      </c>
      <c r="D261" s="153" t="s">
        <v>433</v>
      </c>
      <c r="E261" s="154" t="s">
        <v>2168</v>
      </c>
      <c r="F261" s="155" t="s">
        <v>2169</v>
      </c>
      <c r="G261" s="156" t="s">
        <v>193</v>
      </c>
      <c r="H261" s="157">
        <v>3</v>
      </c>
      <c r="I261" s="158"/>
      <c r="J261" s="159">
        <f t="shared" si="50"/>
        <v>0</v>
      </c>
      <c r="K261" s="160"/>
      <c r="L261" s="161"/>
      <c r="M261" s="162" t="s">
        <v>1</v>
      </c>
      <c r="N261" s="163" t="s">
        <v>42</v>
      </c>
      <c r="P261" s="143">
        <f t="shared" si="51"/>
        <v>0</v>
      </c>
      <c r="Q261" s="143">
        <v>1.8499999999999999E-2</v>
      </c>
      <c r="R261" s="143">
        <f t="shared" si="52"/>
        <v>5.5499999999999994E-2</v>
      </c>
      <c r="S261" s="143">
        <v>0</v>
      </c>
      <c r="T261" s="144">
        <f t="shared" si="53"/>
        <v>0</v>
      </c>
      <c r="AR261" s="145" t="s">
        <v>318</v>
      </c>
      <c r="AT261" s="145" t="s">
        <v>433</v>
      </c>
      <c r="AU261" s="145" t="s">
        <v>87</v>
      </c>
      <c r="AY261" s="13" t="s">
        <v>188</v>
      </c>
      <c r="BE261" s="146">
        <f t="shared" si="54"/>
        <v>0</v>
      </c>
      <c r="BF261" s="146">
        <f t="shared" si="55"/>
        <v>0</v>
      </c>
      <c r="BG261" s="146">
        <f t="shared" si="56"/>
        <v>0</v>
      </c>
      <c r="BH261" s="146">
        <f t="shared" si="57"/>
        <v>0</v>
      </c>
      <c r="BI261" s="146">
        <f t="shared" si="58"/>
        <v>0</v>
      </c>
      <c r="BJ261" s="13" t="s">
        <v>85</v>
      </c>
      <c r="BK261" s="146">
        <f t="shared" si="59"/>
        <v>0</v>
      </c>
      <c r="BL261" s="13" t="s">
        <v>251</v>
      </c>
      <c r="BM261" s="145" t="s">
        <v>2170</v>
      </c>
    </row>
    <row r="262" spans="2:65" s="1" customFormat="1" ht="24.2" customHeight="1">
      <c r="B262" s="28"/>
      <c r="C262" s="133" t="s">
        <v>984</v>
      </c>
      <c r="D262" s="133" t="s">
        <v>190</v>
      </c>
      <c r="E262" s="134" t="s">
        <v>2171</v>
      </c>
      <c r="F262" s="135" t="s">
        <v>2172</v>
      </c>
      <c r="G262" s="136" t="s">
        <v>2018</v>
      </c>
      <c r="H262" s="137">
        <v>58</v>
      </c>
      <c r="I262" s="138"/>
      <c r="J262" s="139">
        <f t="shared" si="50"/>
        <v>0</v>
      </c>
      <c r="K262" s="140"/>
      <c r="L262" s="28"/>
      <c r="M262" s="141" t="s">
        <v>1</v>
      </c>
      <c r="N262" s="142" t="s">
        <v>42</v>
      </c>
      <c r="P262" s="143">
        <f t="shared" si="51"/>
        <v>0</v>
      </c>
      <c r="Q262" s="143">
        <v>2.4000000000000001E-4</v>
      </c>
      <c r="R262" s="143">
        <f t="shared" si="52"/>
        <v>1.392E-2</v>
      </c>
      <c r="S262" s="143">
        <v>0</v>
      </c>
      <c r="T262" s="144">
        <f t="shared" si="53"/>
        <v>0</v>
      </c>
      <c r="AR262" s="145" t="s">
        <v>194</v>
      </c>
      <c r="AT262" s="145" t="s">
        <v>190</v>
      </c>
      <c r="AU262" s="145" t="s">
        <v>87</v>
      </c>
      <c r="AY262" s="13" t="s">
        <v>188</v>
      </c>
      <c r="BE262" s="146">
        <f t="shared" si="54"/>
        <v>0</v>
      </c>
      <c r="BF262" s="146">
        <f t="shared" si="55"/>
        <v>0</v>
      </c>
      <c r="BG262" s="146">
        <f t="shared" si="56"/>
        <v>0</v>
      </c>
      <c r="BH262" s="146">
        <f t="shared" si="57"/>
        <v>0</v>
      </c>
      <c r="BI262" s="146">
        <f t="shared" si="58"/>
        <v>0</v>
      </c>
      <c r="BJ262" s="13" t="s">
        <v>85</v>
      </c>
      <c r="BK262" s="146">
        <f t="shared" si="59"/>
        <v>0</v>
      </c>
      <c r="BL262" s="13" t="s">
        <v>194</v>
      </c>
      <c r="BM262" s="145" t="s">
        <v>2173</v>
      </c>
    </row>
    <row r="263" spans="2:65" s="1" customFormat="1" ht="24.2" customHeight="1">
      <c r="B263" s="28"/>
      <c r="C263" s="133" t="s">
        <v>988</v>
      </c>
      <c r="D263" s="133" t="s">
        <v>190</v>
      </c>
      <c r="E263" s="134" t="s">
        <v>2174</v>
      </c>
      <c r="F263" s="135" t="s">
        <v>2175</v>
      </c>
      <c r="G263" s="136" t="s">
        <v>2018</v>
      </c>
      <c r="H263" s="137">
        <v>1</v>
      </c>
      <c r="I263" s="138"/>
      <c r="J263" s="139">
        <f t="shared" si="50"/>
        <v>0</v>
      </c>
      <c r="K263" s="140"/>
      <c r="L263" s="28"/>
      <c r="M263" s="141" t="s">
        <v>1</v>
      </c>
      <c r="N263" s="142" t="s">
        <v>42</v>
      </c>
      <c r="P263" s="143">
        <f t="shared" si="51"/>
        <v>0</v>
      </c>
      <c r="Q263" s="143">
        <v>1.72E-3</v>
      </c>
      <c r="R263" s="143">
        <f t="shared" si="52"/>
        <v>1.72E-3</v>
      </c>
      <c r="S263" s="143">
        <v>0</v>
      </c>
      <c r="T263" s="144">
        <f t="shared" si="53"/>
        <v>0</v>
      </c>
      <c r="AR263" s="145" t="s">
        <v>251</v>
      </c>
      <c r="AT263" s="145" t="s">
        <v>190</v>
      </c>
      <c r="AU263" s="145" t="s">
        <v>87</v>
      </c>
      <c r="AY263" s="13" t="s">
        <v>188</v>
      </c>
      <c r="BE263" s="146">
        <f t="shared" si="54"/>
        <v>0</v>
      </c>
      <c r="BF263" s="146">
        <f t="shared" si="55"/>
        <v>0</v>
      </c>
      <c r="BG263" s="146">
        <f t="shared" si="56"/>
        <v>0</v>
      </c>
      <c r="BH263" s="146">
        <f t="shared" si="57"/>
        <v>0</v>
      </c>
      <c r="BI263" s="146">
        <f t="shared" si="58"/>
        <v>0</v>
      </c>
      <c r="BJ263" s="13" t="s">
        <v>85</v>
      </c>
      <c r="BK263" s="146">
        <f t="shared" si="59"/>
        <v>0</v>
      </c>
      <c r="BL263" s="13" t="s">
        <v>251</v>
      </c>
      <c r="BM263" s="145" t="s">
        <v>2176</v>
      </c>
    </row>
    <row r="264" spans="2:65" s="1" customFormat="1" ht="21.75" customHeight="1">
      <c r="B264" s="28"/>
      <c r="C264" s="133" t="s">
        <v>992</v>
      </c>
      <c r="D264" s="133" t="s">
        <v>190</v>
      </c>
      <c r="E264" s="134" t="s">
        <v>2177</v>
      </c>
      <c r="F264" s="135" t="s">
        <v>2178</v>
      </c>
      <c r="G264" s="136" t="s">
        <v>2018</v>
      </c>
      <c r="H264" s="137">
        <v>15</v>
      </c>
      <c r="I264" s="138"/>
      <c r="J264" s="139">
        <f t="shared" si="50"/>
        <v>0</v>
      </c>
      <c r="K264" s="140"/>
      <c r="L264" s="28"/>
      <c r="M264" s="141" t="s">
        <v>1</v>
      </c>
      <c r="N264" s="142" t="s">
        <v>42</v>
      </c>
      <c r="P264" s="143">
        <f t="shared" si="51"/>
        <v>0</v>
      </c>
      <c r="Q264" s="143">
        <v>1.8E-3</v>
      </c>
      <c r="R264" s="143">
        <f t="shared" si="52"/>
        <v>2.7E-2</v>
      </c>
      <c r="S264" s="143">
        <v>0</v>
      </c>
      <c r="T264" s="144">
        <f t="shared" si="53"/>
        <v>0</v>
      </c>
      <c r="AR264" s="145" t="s">
        <v>251</v>
      </c>
      <c r="AT264" s="145" t="s">
        <v>190</v>
      </c>
      <c r="AU264" s="145" t="s">
        <v>87</v>
      </c>
      <c r="AY264" s="13" t="s">
        <v>188</v>
      </c>
      <c r="BE264" s="146">
        <f t="shared" si="54"/>
        <v>0</v>
      </c>
      <c r="BF264" s="146">
        <f t="shared" si="55"/>
        <v>0</v>
      </c>
      <c r="BG264" s="146">
        <f t="shared" si="56"/>
        <v>0</v>
      </c>
      <c r="BH264" s="146">
        <f t="shared" si="57"/>
        <v>0</v>
      </c>
      <c r="BI264" s="146">
        <f t="shared" si="58"/>
        <v>0</v>
      </c>
      <c r="BJ264" s="13" t="s">
        <v>85</v>
      </c>
      <c r="BK264" s="146">
        <f t="shared" si="59"/>
        <v>0</v>
      </c>
      <c r="BL264" s="13" t="s">
        <v>251</v>
      </c>
      <c r="BM264" s="145" t="s">
        <v>2179</v>
      </c>
    </row>
    <row r="265" spans="2:65" s="1" customFormat="1" ht="24.2" customHeight="1">
      <c r="B265" s="28"/>
      <c r="C265" s="133" t="s">
        <v>998</v>
      </c>
      <c r="D265" s="133" t="s">
        <v>190</v>
      </c>
      <c r="E265" s="134" t="s">
        <v>2180</v>
      </c>
      <c r="F265" s="135" t="s">
        <v>2181</v>
      </c>
      <c r="G265" s="136" t="s">
        <v>193</v>
      </c>
      <c r="H265" s="137">
        <v>10</v>
      </c>
      <c r="I265" s="138"/>
      <c r="J265" s="139">
        <f t="shared" si="50"/>
        <v>0</v>
      </c>
      <c r="K265" s="140"/>
      <c r="L265" s="28"/>
      <c r="M265" s="141" t="s">
        <v>1</v>
      </c>
      <c r="N265" s="142" t="s">
        <v>42</v>
      </c>
      <c r="P265" s="143">
        <f t="shared" si="51"/>
        <v>0</v>
      </c>
      <c r="Q265" s="143">
        <v>4.0000000000000003E-5</v>
      </c>
      <c r="R265" s="143">
        <f t="shared" si="52"/>
        <v>4.0000000000000002E-4</v>
      </c>
      <c r="S265" s="143">
        <v>0</v>
      </c>
      <c r="T265" s="144">
        <f t="shared" si="53"/>
        <v>0</v>
      </c>
      <c r="AR265" s="145" t="s">
        <v>251</v>
      </c>
      <c r="AT265" s="145" t="s">
        <v>190</v>
      </c>
      <c r="AU265" s="145" t="s">
        <v>87</v>
      </c>
      <c r="AY265" s="13" t="s">
        <v>188</v>
      </c>
      <c r="BE265" s="146">
        <f t="shared" si="54"/>
        <v>0</v>
      </c>
      <c r="BF265" s="146">
        <f t="shared" si="55"/>
        <v>0</v>
      </c>
      <c r="BG265" s="146">
        <f t="shared" si="56"/>
        <v>0</v>
      </c>
      <c r="BH265" s="146">
        <f t="shared" si="57"/>
        <v>0</v>
      </c>
      <c r="BI265" s="146">
        <f t="shared" si="58"/>
        <v>0</v>
      </c>
      <c r="BJ265" s="13" t="s">
        <v>85</v>
      </c>
      <c r="BK265" s="146">
        <f t="shared" si="59"/>
        <v>0</v>
      </c>
      <c r="BL265" s="13" t="s">
        <v>251</v>
      </c>
      <c r="BM265" s="145" t="s">
        <v>2182</v>
      </c>
    </row>
    <row r="266" spans="2:65" s="1" customFormat="1" ht="37.700000000000003" customHeight="1">
      <c r="B266" s="28"/>
      <c r="C266" s="153" t="s">
        <v>1002</v>
      </c>
      <c r="D266" s="153" t="s">
        <v>433</v>
      </c>
      <c r="E266" s="154" t="s">
        <v>2183</v>
      </c>
      <c r="F266" s="155" t="s">
        <v>2184</v>
      </c>
      <c r="G266" s="156" t="s">
        <v>218</v>
      </c>
      <c r="H266" s="157">
        <v>10</v>
      </c>
      <c r="I266" s="158"/>
      <c r="J266" s="159">
        <f t="shared" si="50"/>
        <v>0</v>
      </c>
      <c r="K266" s="160"/>
      <c r="L266" s="161"/>
      <c r="M266" s="162" t="s">
        <v>1</v>
      </c>
      <c r="N266" s="163" t="s">
        <v>42</v>
      </c>
      <c r="P266" s="143">
        <f t="shared" si="51"/>
        <v>0</v>
      </c>
      <c r="Q266" s="143">
        <v>1.2E-4</v>
      </c>
      <c r="R266" s="143">
        <f t="shared" si="52"/>
        <v>1.2000000000000001E-3</v>
      </c>
      <c r="S266" s="143">
        <v>0</v>
      </c>
      <c r="T266" s="144">
        <f t="shared" si="53"/>
        <v>0</v>
      </c>
      <c r="AR266" s="145" t="s">
        <v>318</v>
      </c>
      <c r="AT266" s="145" t="s">
        <v>433</v>
      </c>
      <c r="AU266" s="145" t="s">
        <v>87</v>
      </c>
      <c r="AY266" s="13" t="s">
        <v>188</v>
      </c>
      <c r="BE266" s="146">
        <f t="shared" si="54"/>
        <v>0</v>
      </c>
      <c r="BF266" s="146">
        <f t="shared" si="55"/>
        <v>0</v>
      </c>
      <c r="BG266" s="146">
        <f t="shared" si="56"/>
        <v>0</v>
      </c>
      <c r="BH266" s="146">
        <f t="shared" si="57"/>
        <v>0</v>
      </c>
      <c r="BI266" s="146">
        <f t="shared" si="58"/>
        <v>0</v>
      </c>
      <c r="BJ266" s="13" t="s">
        <v>85</v>
      </c>
      <c r="BK266" s="146">
        <f t="shared" si="59"/>
        <v>0</v>
      </c>
      <c r="BL266" s="13" t="s">
        <v>251</v>
      </c>
      <c r="BM266" s="145" t="s">
        <v>2185</v>
      </c>
    </row>
    <row r="267" spans="2:65" s="1" customFormat="1" ht="44.25" customHeight="1">
      <c r="B267" s="28"/>
      <c r="C267" s="153" t="s">
        <v>1006</v>
      </c>
      <c r="D267" s="153" t="s">
        <v>433</v>
      </c>
      <c r="E267" s="154" t="s">
        <v>2186</v>
      </c>
      <c r="F267" s="155" t="s">
        <v>2187</v>
      </c>
      <c r="G267" s="156" t="s">
        <v>1</v>
      </c>
      <c r="H267" s="157">
        <v>10</v>
      </c>
      <c r="I267" s="158"/>
      <c r="J267" s="159">
        <f t="shared" si="50"/>
        <v>0</v>
      </c>
      <c r="K267" s="160"/>
      <c r="L267" s="161"/>
      <c r="M267" s="162" t="s">
        <v>1</v>
      </c>
      <c r="N267" s="163" t="s">
        <v>42</v>
      </c>
      <c r="P267" s="143">
        <f t="shared" si="51"/>
        <v>0</v>
      </c>
      <c r="Q267" s="143">
        <v>0</v>
      </c>
      <c r="R267" s="143">
        <f t="shared" si="52"/>
        <v>0</v>
      </c>
      <c r="S267" s="143">
        <v>0</v>
      </c>
      <c r="T267" s="144">
        <f t="shared" si="53"/>
        <v>0</v>
      </c>
      <c r="AR267" s="145" t="s">
        <v>318</v>
      </c>
      <c r="AT267" s="145" t="s">
        <v>433</v>
      </c>
      <c r="AU267" s="145" t="s">
        <v>87</v>
      </c>
      <c r="AY267" s="13" t="s">
        <v>188</v>
      </c>
      <c r="BE267" s="146">
        <f t="shared" si="54"/>
        <v>0</v>
      </c>
      <c r="BF267" s="146">
        <f t="shared" si="55"/>
        <v>0</v>
      </c>
      <c r="BG267" s="146">
        <f t="shared" si="56"/>
        <v>0</v>
      </c>
      <c r="BH267" s="146">
        <f t="shared" si="57"/>
        <v>0</v>
      </c>
      <c r="BI267" s="146">
        <f t="shared" si="58"/>
        <v>0</v>
      </c>
      <c r="BJ267" s="13" t="s">
        <v>85</v>
      </c>
      <c r="BK267" s="146">
        <f t="shared" si="59"/>
        <v>0</v>
      </c>
      <c r="BL267" s="13" t="s">
        <v>251</v>
      </c>
      <c r="BM267" s="145" t="s">
        <v>2188</v>
      </c>
    </row>
    <row r="268" spans="2:65" s="1" customFormat="1" ht="24.2" customHeight="1">
      <c r="B268" s="28"/>
      <c r="C268" s="133" t="s">
        <v>1010</v>
      </c>
      <c r="D268" s="133" t="s">
        <v>190</v>
      </c>
      <c r="E268" s="134" t="s">
        <v>2189</v>
      </c>
      <c r="F268" s="135" t="s">
        <v>2190</v>
      </c>
      <c r="G268" s="136" t="s">
        <v>193</v>
      </c>
      <c r="H268" s="137">
        <v>1</v>
      </c>
      <c r="I268" s="138"/>
      <c r="J268" s="139">
        <f t="shared" si="50"/>
        <v>0</v>
      </c>
      <c r="K268" s="140"/>
      <c r="L268" s="28"/>
      <c r="M268" s="141" t="s">
        <v>1</v>
      </c>
      <c r="N268" s="142" t="s">
        <v>42</v>
      </c>
      <c r="P268" s="143">
        <f t="shared" si="51"/>
        <v>0</v>
      </c>
      <c r="Q268" s="143">
        <v>2.7999999999999998E-4</v>
      </c>
      <c r="R268" s="143">
        <f t="shared" si="52"/>
        <v>2.7999999999999998E-4</v>
      </c>
      <c r="S268" s="143">
        <v>0</v>
      </c>
      <c r="T268" s="144">
        <f t="shared" si="53"/>
        <v>0</v>
      </c>
      <c r="AR268" s="145" t="s">
        <v>251</v>
      </c>
      <c r="AT268" s="145" t="s">
        <v>190</v>
      </c>
      <c r="AU268" s="145" t="s">
        <v>87</v>
      </c>
      <c r="AY268" s="13" t="s">
        <v>188</v>
      </c>
      <c r="BE268" s="146">
        <f t="shared" si="54"/>
        <v>0</v>
      </c>
      <c r="BF268" s="146">
        <f t="shared" si="55"/>
        <v>0</v>
      </c>
      <c r="BG268" s="146">
        <f t="shared" si="56"/>
        <v>0</v>
      </c>
      <c r="BH268" s="146">
        <f t="shared" si="57"/>
        <v>0</v>
      </c>
      <c r="BI268" s="146">
        <f t="shared" si="58"/>
        <v>0</v>
      </c>
      <c r="BJ268" s="13" t="s">
        <v>85</v>
      </c>
      <c r="BK268" s="146">
        <f t="shared" si="59"/>
        <v>0</v>
      </c>
      <c r="BL268" s="13" t="s">
        <v>251</v>
      </c>
      <c r="BM268" s="145" t="s">
        <v>2191</v>
      </c>
    </row>
    <row r="269" spans="2:65" s="1" customFormat="1" ht="55.5" customHeight="1">
      <c r="B269" s="28"/>
      <c r="C269" s="133" t="s">
        <v>1014</v>
      </c>
      <c r="D269" s="133" t="s">
        <v>190</v>
      </c>
      <c r="E269" s="134" t="s">
        <v>2192</v>
      </c>
      <c r="F269" s="135" t="s">
        <v>2193</v>
      </c>
      <c r="G269" s="136" t="s">
        <v>267</v>
      </c>
      <c r="H269" s="137">
        <v>0.61899999999999999</v>
      </c>
      <c r="I269" s="138"/>
      <c r="J269" s="139">
        <f t="shared" si="50"/>
        <v>0</v>
      </c>
      <c r="K269" s="140"/>
      <c r="L269" s="28"/>
      <c r="M269" s="141" t="s">
        <v>1</v>
      </c>
      <c r="N269" s="142" t="s">
        <v>42</v>
      </c>
      <c r="P269" s="143">
        <f t="shared" si="51"/>
        <v>0</v>
      </c>
      <c r="Q269" s="143">
        <v>0</v>
      </c>
      <c r="R269" s="143">
        <f t="shared" si="52"/>
        <v>0</v>
      </c>
      <c r="S269" s="143">
        <v>0</v>
      </c>
      <c r="T269" s="144">
        <f t="shared" si="53"/>
        <v>0</v>
      </c>
      <c r="AR269" s="145" t="s">
        <v>251</v>
      </c>
      <c r="AT269" s="145" t="s">
        <v>190</v>
      </c>
      <c r="AU269" s="145" t="s">
        <v>87</v>
      </c>
      <c r="AY269" s="13" t="s">
        <v>188</v>
      </c>
      <c r="BE269" s="146">
        <f t="shared" si="54"/>
        <v>0</v>
      </c>
      <c r="BF269" s="146">
        <f t="shared" si="55"/>
        <v>0</v>
      </c>
      <c r="BG269" s="146">
        <f t="shared" si="56"/>
        <v>0</v>
      </c>
      <c r="BH269" s="146">
        <f t="shared" si="57"/>
        <v>0</v>
      </c>
      <c r="BI269" s="146">
        <f t="shared" si="58"/>
        <v>0</v>
      </c>
      <c r="BJ269" s="13" t="s">
        <v>85</v>
      </c>
      <c r="BK269" s="146">
        <f t="shared" si="59"/>
        <v>0</v>
      </c>
      <c r="BL269" s="13" t="s">
        <v>251</v>
      </c>
      <c r="BM269" s="145" t="s">
        <v>2194</v>
      </c>
    </row>
    <row r="270" spans="2:65" s="1" customFormat="1" ht="16.5" customHeight="1">
      <c r="B270" s="28"/>
      <c r="C270" s="133" t="s">
        <v>1018</v>
      </c>
      <c r="D270" s="133" t="s">
        <v>190</v>
      </c>
      <c r="E270" s="134" t="s">
        <v>2195</v>
      </c>
      <c r="F270" s="135" t="s">
        <v>2196</v>
      </c>
      <c r="G270" s="136" t="s">
        <v>193</v>
      </c>
      <c r="H270" s="137">
        <v>11</v>
      </c>
      <c r="I270" s="138"/>
      <c r="J270" s="139">
        <f t="shared" si="50"/>
        <v>0</v>
      </c>
      <c r="K270" s="140"/>
      <c r="L270" s="28"/>
      <c r="M270" s="141" t="s">
        <v>1</v>
      </c>
      <c r="N270" s="142" t="s">
        <v>42</v>
      </c>
      <c r="P270" s="143">
        <f t="shared" si="51"/>
        <v>0</v>
      </c>
      <c r="Q270" s="143">
        <v>3.1E-4</v>
      </c>
      <c r="R270" s="143">
        <f t="shared" si="52"/>
        <v>3.4099999999999998E-3</v>
      </c>
      <c r="S270" s="143">
        <v>0</v>
      </c>
      <c r="T270" s="144">
        <f t="shared" si="53"/>
        <v>0</v>
      </c>
      <c r="AR270" s="145" t="s">
        <v>251</v>
      </c>
      <c r="AT270" s="145" t="s">
        <v>190</v>
      </c>
      <c r="AU270" s="145" t="s">
        <v>87</v>
      </c>
      <c r="AY270" s="13" t="s">
        <v>188</v>
      </c>
      <c r="BE270" s="146">
        <f t="shared" si="54"/>
        <v>0</v>
      </c>
      <c r="BF270" s="146">
        <f t="shared" si="55"/>
        <v>0</v>
      </c>
      <c r="BG270" s="146">
        <f t="shared" si="56"/>
        <v>0</v>
      </c>
      <c r="BH270" s="146">
        <f t="shared" si="57"/>
        <v>0</v>
      </c>
      <c r="BI270" s="146">
        <f t="shared" si="58"/>
        <v>0</v>
      </c>
      <c r="BJ270" s="13" t="s">
        <v>85</v>
      </c>
      <c r="BK270" s="146">
        <f t="shared" si="59"/>
        <v>0</v>
      </c>
      <c r="BL270" s="13" t="s">
        <v>251</v>
      </c>
      <c r="BM270" s="145" t="s">
        <v>2197</v>
      </c>
    </row>
    <row r="271" spans="2:65" s="11" customFormat="1" ht="22.7" customHeight="1">
      <c r="B271" s="121"/>
      <c r="D271" s="122" t="s">
        <v>76</v>
      </c>
      <c r="E271" s="131" t="s">
        <v>2198</v>
      </c>
      <c r="F271" s="131" t="s">
        <v>2199</v>
      </c>
      <c r="I271" s="124"/>
      <c r="J271" s="132">
        <f>BK271</f>
        <v>0</v>
      </c>
      <c r="L271" s="121"/>
      <c r="M271" s="126"/>
      <c r="P271" s="127">
        <f>SUM(P272:P275)</f>
        <v>0</v>
      </c>
      <c r="R271" s="127">
        <f>SUM(R272:R275)</f>
        <v>0.13038</v>
      </c>
      <c r="T271" s="128">
        <f>SUM(T272:T275)</f>
        <v>0</v>
      </c>
      <c r="AR271" s="122" t="s">
        <v>87</v>
      </c>
      <c r="AT271" s="129" t="s">
        <v>76</v>
      </c>
      <c r="AU271" s="129" t="s">
        <v>85</v>
      </c>
      <c r="AY271" s="122" t="s">
        <v>188</v>
      </c>
      <c r="BK271" s="130">
        <f>SUM(BK272:BK275)</f>
        <v>0</v>
      </c>
    </row>
    <row r="272" spans="2:65" s="1" customFormat="1" ht="37.700000000000003" customHeight="1">
      <c r="B272" s="28"/>
      <c r="C272" s="133" t="s">
        <v>1022</v>
      </c>
      <c r="D272" s="133" t="s">
        <v>190</v>
      </c>
      <c r="E272" s="134" t="s">
        <v>2200</v>
      </c>
      <c r="F272" s="135" t="s">
        <v>2201</v>
      </c>
      <c r="G272" s="136" t="s">
        <v>2018</v>
      </c>
      <c r="H272" s="137">
        <v>9</v>
      </c>
      <c r="I272" s="138"/>
      <c r="J272" s="139">
        <f>ROUND(I272*H272,2)</f>
        <v>0</v>
      </c>
      <c r="K272" s="140"/>
      <c r="L272" s="28"/>
      <c r="M272" s="141" t="s">
        <v>1</v>
      </c>
      <c r="N272" s="142" t="s">
        <v>42</v>
      </c>
      <c r="P272" s="143">
        <f>O272*H272</f>
        <v>0</v>
      </c>
      <c r="Q272" s="143">
        <v>9.1999999999999998E-3</v>
      </c>
      <c r="R272" s="143">
        <f>Q272*H272</f>
        <v>8.2799999999999999E-2</v>
      </c>
      <c r="S272" s="143">
        <v>0</v>
      </c>
      <c r="T272" s="144">
        <f>S272*H272</f>
        <v>0</v>
      </c>
      <c r="AR272" s="145" t="s">
        <v>251</v>
      </c>
      <c r="AT272" s="145" t="s">
        <v>190</v>
      </c>
      <c r="AU272" s="145" t="s">
        <v>87</v>
      </c>
      <c r="AY272" s="13" t="s">
        <v>188</v>
      </c>
      <c r="BE272" s="146">
        <f>IF(N272="základní",J272,0)</f>
        <v>0</v>
      </c>
      <c r="BF272" s="146">
        <f>IF(N272="snížená",J272,0)</f>
        <v>0</v>
      </c>
      <c r="BG272" s="146">
        <f>IF(N272="zákl. přenesená",J272,0)</f>
        <v>0</v>
      </c>
      <c r="BH272" s="146">
        <f>IF(N272="sníž. přenesená",J272,0)</f>
        <v>0</v>
      </c>
      <c r="BI272" s="146">
        <f>IF(N272="nulová",J272,0)</f>
        <v>0</v>
      </c>
      <c r="BJ272" s="13" t="s">
        <v>85</v>
      </c>
      <c r="BK272" s="146">
        <f>ROUND(I272*H272,2)</f>
        <v>0</v>
      </c>
      <c r="BL272" s="13" t="s">
        <v>251</v>
      </c>
      <c r="BM272" s="145" t="s">
        <v>2202</v>
      </c>
    </row>
    <row r="273" spans="2:65" s="1" customFormat="1" ht="55.5" customHeight="1">
      <c r="B273" s="28"/>
      <c r="C273" s="133" t="s">
        <v>1026</v>
      </c>
      <c r="D273" s="133" t="s">
        <v>190</v>
      </c>
      <c r="E273" s="134" t="s">
        <v>2203</v>
      </c>
      <c r="F273" s="135" t="s">
        <v>2204</v>
      </c>
      <c r="G273" s="136" t="s">
        <v>267</v>
      </c>
      <c r="H273" s="137">
        <v>0.13</v>
      </c>
      <c r="I273" s="138"/>
      <c r="J273" s="139">
        <f>ROUND(I273*H273,2)</f>
        <v>0</v>
      </c>
      <c r="K273" s="140"/>
      <c r="L273" s="28"/>
      <c r="M273" s="141" t="s">
        <v>1</v>
      </c>
      <c r="N273" s="142" t="s">
        <v>42</v>
      </c>
      <c r="P273" s="143">
        <f>O273*H273</f>
        <v>0</v>
      </c>
      <c r="Q273" s="143">
        <v>0</v>
      </c>
      <c r="R273" s="143">
        <f>Q273*H273</f>
        <v>0</v>
      </c>
      <c r="S273" s="143">
        <v>0</v>
      </c>
      <c r="T273" s="144">
        <f>S273*H273</f>
        <v>0</v>
      </c>
      <c r="AR273" s="145" t="s">
        <v>251</v>
      </c>
      <c r="AT273" s="145" t="s">
        <v>190</v>
      </c>
      <c r="AU273" s="145" t="s">
        <v>87</v>
      </c>
      <c r="AY273" s="13" t="s">
        <v>188</v>
      </c>
      <c r="BE273" s="146">
        <f>IF(N273="základní",J273,0)</f>
        <v>0</v>
      </c>
      <c r="BF273" s="146">
        <f>IF(N273="snížená",J273,0)</f>
        <v>0</v>
      </c>
      <c r="BG273" s="146">
        <f>IF(N273="zákl. přenesená",J273,0)</f>
        <v>0</v>
      </c>
      <c r="BH273" s="146">
        <f>IF(N273="sníž. přenesená",J273,0)</f>
        <v>0</v>
      </c>
      <c r="BI273" s="146">
        <f>IF(N273="nulová",J273,0)</f>
        <v>0</v>
      </c>
      <c r="BJ273" s="13" t="s">
        <v>85</v>
      </c>
      <c r="BK273" s="146">
        <f>ROUND(I273*H273,2)</f>
        <v>0</v>
      </c>
      <c r="BL273" s="13" t="s">
        <v>251</v>
      </c>
      <c r="BM273" s="145" t="s">
        <v>2205</v>
      </c>
    </row>
    <row r="274" spans="2:65" s="1" customFormat="1" ht="24.2" customHeight="1">
      <c r="B274" s="28"/>
      <c r="C274" s="133" t="s">
        <v>1030</v>
      </c>
      <c r="D274" s="133" t="s">
        <v>190</v>
      </c>
      <c r="E274" s="134" t="s">
        <v>2133</v>
      </c>
      <c r="F274" s="135" t="s">
        <v>2206</v>
      </c>
      <c r="G274" s="136" t="s">
        <v>2018</v>
      </c>
      <c r="H274" s="137">
        <v>3</v>
      </c>
      <c r="I274" s="138"/>
      <c r="J274" s="139">
        <f>ROUND(I274*H274,2)</f>
        <v>0</v>
      </c>
      <c r="K274" s="140"/>
      <c r="L274" s="28"/>
      <c r="M274" s="141" t="s">
        <v>1</v>
      </c>
      <c r="N274" s="142" t="s">
        <v>42</v>
      </c>
      <c r="P274" s="143">
        <f>O274*H274</f>
        <v>0</v>
      </c>
      <c r="Q274" s="143">
        <v>0</v>
      </c>
      <c r="R274" s="143">
        <f>Q274*H274</f>
        <v>0</v>
      </c>
      <c r="S274" s="143">
        <v>0</v>
      </c>
      <c r="T274" s="144">
        <f>S274*H274</f>
        <v>0</v>
      </c>
      <c r="AR274" s="145" t="s">
        <v>251</v>
      </c>
      <c r="AT274" s="145" t="s">
        <v>190</v>
      </c>
      <c r="AU274" s="145" t="s">
        <v>87</v>
      </c>
      <c r="AY274" s="13" t="s">
        <v>188</v>
      </c>
      <c r="BE274" s="146">
        <f>IF(N274="základní",J274,0)</f>
        <v>0</v>
      </c>
      <c r="BF274" s="146">
        <f>IF(N274="snížená",J274,0)</f>
        <v>0</v>
      </c>
      <c r="BG274" s="146">
        <f>IF(N274="zákl. přenesená",J274,0)</f>
        <v>0</v>
      </c>
      <c r="BH274" s="146">
        <f>IF(N274="sníž. přenesená",J274,0)</f>
        <v>0</v>
      </c>
      <c r="BI274" s="146">
        <f>IF(N274="nulová",J274,0)</f>
        <v>0</v>
      </c>
      <c r="BJ274" s="13" t="s">
        <v>85</v>
      </c>
      <c r="BK274" s="146">
        <f>ROUND(I274*H274,2)</f>
        <v>0</v>
      </c>
      <c r="BL274" s="13" t="s">
        <v>251</v>
      </c>
      <c r="BM274" s="145" t="s">
        <v>2207</v>
      </c>
    </row>
    <row r="275" spans="2:65" s="1" customFormat="1" ht="24.2" customHeight="1">
      <c r="B275" s="28"/>
      <c r="C275" s="153" t="s">
        <v>1034</v>
      </c>
      <c r="D275" s="153" t="s">
        <v>433</v>
      </c>
      <c r="E275" s="154" t="s">
        <v>2208</v>
      </c>
      <c r="F275" s="155" t="s">
        <v>2209</v>
      </c>
      <c r="G275" s="156" t="s">
        <v>193</v>
      </c>
      <c r="H275" s="157">
        <v>3</v>
      </c>
      <c r="I275" s="158"/>
      <c r="J275" s="159">
        <f>ROUND(I275*H275,2)</f>
        <v>0</v>
      </c>
      <c r="K275" s="160"/>
      <c r="L275" s="161"/>
      <c r="M275" s="162" t="s">
        <v>1</v>
      </c>
      <c r="N275" s="163" t="s">
        <v>42</v>
      </c>
      <c r="P275" s="143">
        <f>O275*H275</f>
        <v>0</v>
      </c>
      <c r="Q275" s="143">
        <v>1.5859999999999999E-2</v>
      </c>
      <c r="R275" s="143">
        <f>Q275*H275</f>
        <v>4.7579999999999997E-2</v>
      </c>
      <c r="S275" s="143">
        <v>0</v>
      </c>
      <c r="T275" s="144">
        <f>S275*H275</f>
        <v>0</v>
      </c>
      <c r="AR275" s="145" t="s">
        <v>318</v>
      </c>
      <c r="AT275" s="145" t="s">
        <v>433</v>
      </c>
      <c r="AU275" s="145" t="s">
        <v>87</v>
      </c>
      <c r="AY275" s="13" t="s">
        <v>188</v>
      </c>
      <c r="BE275" s="146">
        <f>IF(N275="základní",J275,0)</f>
        <v>0</v>
      </c>
      <c r="BF275" s="146">
        <f>IF(N275="snížená",J275,0)</f>
        <v>0</v>
      </c>
      <c r="BG275" s="146">
        <f>IF(N275="zákl. přenesená",J275,0)</f>
        <v>0</v>
      </c>
      <c r="BH275" s="146">
        <f>IF(N275="sníž. přenesená",J275,0)</f>
        <v>0</v>
      </c>
      <c r="BI275" s="146">
        <f>IF(N275="nulová",J275,0)</f>
        <v>0</v>
      </c>
      <c r="BJ275" s="13" t="s">
        <v>85</v>
      </c>
      <c r="BK275" s="146">
        <f>ROUND(I275*H275,2)</f>
        <v>0</v>
      </c>
      <c r="BL275" s="13" t="s">
        <v>251</v>
      </c>
      <c r="BM275" s="145" t="s">
        <v>2210</v>
      </c>
    </row>
    <row r="276" spans="2:65" s="11" customFormat="1" ht="22.7" customHeight="1">
      <c r="B276" s="121"/>
      <c r="D276" s="122" t="s">
        <v>76</v>
      </c>
      <c r="E276" s="131" t="s">
        <v>2211</v>
      </c>
      <c r="F276" s="131" t="s">
        <v>2212</v>
      </c>
      <c r="I276" s="124"/>
      <c r="J276" s="132">
        <f>BK276</f>
        <v>0</v>
      </c>
      <c r="L276" s="121"/>
      <c r="M276" s="126"/>
      <c r="P276" s="127">
        <f>SUM(P277:P278)</f>
        <v>0</v>
      </c>
      <c r="R276" s="127">
        <f>SUM(R277:R278)</f>
        <v>8.7600000000000004E-3</v>
      </c>
      <c r="T276" s="128">
        <f>SUM(T277:T278)</f>
        <v>0</v>
      </c>
      <c r="AR276" s="122" t="s">
        <v>87</v>
      </c>
      <c r="AT276" s="129" t="s">
        <v>76</v>
      </c>
      <c r="AU276" s="129" t="s">
        <v>85</v>
      </c>
      <c r="AY276" s="122" t="s">
        <v>188</v>
      </c>
      <c r="BK276" s="130">
        <f>SUM(BK277:BK278)</f>
        <v>0</v>
      </c>
    </row>
    <row r="277" spans="2:65" s="1" customFormat="1" ht="37.700000000000003" customHeight="1">
      <c r="B277" s="28"/>
      <c r="C277" s="133" t="s">
        <v>1038</v>
      </c>
      <c r="D277" s="133" t="s">
        <v>190</v>
      </c>
      <c r="E277" s="134" t="s">
        <v>2213</v>
      </c>
      <c r="F277" s="135" t="s">
        <v>2214</v>
      </c>
      <c r="G277" s="136" t="s">
        <v>193</v>
      </c>
      <c r="H277" s="137">
        <v>11</v>
      </c>
      <c r="I277" s="138"/>
      <c r="J277" s="139">
        <f>ROUND(I277*H277,2)</f>
        <v>0</v>
      </c>
      <c r="K277" s="140"/>
      <c r="L277" s="28"/>
      <c r="M277" s="141" t="s">
        <v>1</v>
      </c>
      <c r="N277" s="142" t="s">
        <v>42</v>
      </c>
      <c r="P277" s="143">
        <f>O277*H277</f>
        <v>0</v>
      </c>
      <c r="Q277" s="143">
        <v>2.4000000000000001E-4</v>
      </c>
      <c r="R277" s="143">
        <f>Q277*H277</f>
        <v>2.64E-3</v>
      </c>
      <c r="S277" s="143">
        <v>0</v>
      </c>
      <c r="T277" s="144">
        <f>S277*H277</f>
        <v>0</v>
      </c>
      <c r="AR277" s="145" t="s">
        <v>251</v>
      </c>
      <c r="AT277" s="145" t="s">
        <v>190</v>
      </c>
      <c r="AU277" s="145" t="s">
        <v>87</v>
      </c>
      <c r="AY277" s="13" t="s">
        <v>188</v>
      </c>
      <c r="BE277" s="146">
        <f>IF(N277="základní",J277,0)</f>
        <v>0</v>
      </c>
      <c r="BF277" s="146">
        <f>IF(N277="snížená",J277,0)</f>
        <v>0</v>
      </c>
      <c r="BG277" s="146">
        <f>IF(N277="zákl. přenesená",J277,0)</f>
        <v>0</v>
      </c>
      <c r="BH277" s="146">
        <f>IF(N277="sníž. přenesená",J277,0)</f>
        <v>0</v>
      </c>
      <c r="BI277" s="146">
        <f>IF(N277="nulová",J277,0)</f>
        <v>0</v>
      </c>
      <c r="BJ277" s="13" t="s">
        <v>85</v>
      </c>
      <c r="BK277" s="146">
        <f>ROUND(I277*H277,2)</f>
        <v>0</v>
      </c>
      <c r="BL277" s="13" t="s">
        <v>251</v>
      </c>
      <c r="BM277" s="145" t="s">
        <v>2215</v>
      </c>
    </row>
    <row r="278" spans="2:65" s="1" customFormat="1" ht="37.700000000000003" customHeight="1">
      <c r="B278" s="28"/>
      <c r="C278" s="133" t="s">
        <v>1042</v>
      </c>
      <c r="D278" s="133" t="s">
        <v>190</v>
      </c>
      <c r="E278" s="134" t="s">
        <v>2216</v>
      </c>
      <c r="F278" s="135" t="s">
        <v>2217</v>
      </c>
      <c r="G278" s="136" t="s">
        <v>193</v>
      </c>
      <c r="H278" s="137">
        <v>12</v>
      </c>
      <c r="I278" s="138"/>
      <c r="J278" s="139">
        <f>ROUND(I278*H278,2)</f>
        <v>0</v>
      </c>
      <c r="K278" s="140"/>
      <c r="L278" s="28"/>
      <c r="M278" s="141" t="s">
        <v>1</v>
      </c>
      <c r="N278" s="142" t="s">
        <v>42</v>
      </c>
      <c r="P278" s="143">
        <f>O278*H278</f>
        <v>0</v>
      </c>
      <c r="Q278" s="143">
        <v>5.1000000000000004E-4</v>
      </c>
      <c r="R278" s="143">
        <f>Q278*H278</f>
        <v>6.1200000000000004E-3</v>
      </c>
      <c r="S278" s="143">
        <v>0</v>
      </c>
      <c r="T278" s="144">
        <f>S278*H278</f>
        <v>0</v>
      </c>
      <c r="AR278" s="145" t="s">
        <v>251</v>
      </c>
      <c r="AT278" s="145" t="s">
        <v>190</v>
      </c>
      <c r="AU278" s="145" t="s">
        <v>87</v>
      </c>
      <c r="AY278" s="13" t="s">
        <v>188</v>
      </c>
      <c r="BE278" s="146">
        <f>IF(N278="základní",J278,0)</f>
        <v>0</v>
      </c>
      <c r="BF278" s="146">
        <f>IF(N278="snížená",J278,0)</f>
        <v>0</v>
      </c>
      <c r="BG278" s="146">
        <f>IF(N278="zákl. přenesená",J278,0)</f>
        <v>0</v>
      </c>
      <c r="BH278" s="146">
        <f>IF(N278="sníž. přenesená",J278,0)</f>
        <v>0</v>
      </c>
      <c r="BI278" s="146">
        <f>IF(N278="nulová",J278,0)</f>
        <v>0</v>
      </c>
      <c r="BJ278" s="13" t="s">
        <v>85</v>
      </c>
      <c r="BK278" s="146">
        <f>ROUND(I278*H278,2)</f>
        <v>0</v>
      </c>
      <c r="BL278" s="13" t="s">
        <v>251</v>
      </c>
      <c r="BM278" s="145" t="s">
        <v>2218</v>
      </c>
    </row>
    <row r="279" spans="2:65" s="11" customFormat="1" ht="22.7" customHeight="1">
      <c r="B279" s="121"/>
      <c r="D279" s="122" t="s">
        <v>76</v>
      </c>
      <c r="E279" s="131" t="s">
        <v>1380</v>
      </c>
      <c r="F279" s="131" t="s">
        <v>1381</v>
      </c>
      <c r="I279" s="124"/>
      <c r="J279" s="132">
        <f>BK279</f>
        <v>0</v>
      </c>
      <c r="L279" s="121"/>
      <c r="M279" s="126"/>
      <c r="P279" s="127">
        <f>SUM(P280:P281)</f>
        <v>0</v>
      </c>
      <c r="R279" s="127">
        <f>SUM(R280:R281)</f>
        <v>3.96E-3</v>
      </c>
      <c r="T279" s="128">
        <f>SUM(T280:T281)</f>
        <v>0</v>
      </c>
      <c r="AR279" s="122" t="s">
        <v>87</v>
      </c>
      <c r="AT279" s="129" t="s">
        <v>76</v>
      </c>
      <c r="AU279" s="129" t="s">
        <v>85</v>
      </c>
      <c r="AY279" s="122" t="s">
        <v>188</v>
      </c>
      <c r="BK279" s="130">
        <f>SUM(BK280:BK281)</f>
        <v>0</v>
      </c>
    </row>
    <row r="280" spans="2:65" s="1" customFormat="1" ht="24.2" customHeight="1">
      <c r="B280" s="28"/>
      <c r="C280" s="133" t="s">
        <v>1046</v>
      </c>
      <c r="D280" s="133" t="s">
        <v>190</v>
      </c>
      <c r="E280" s="134" t="s">
        <v>2219</v>
      </c>
      <c r="F280" s="135" t="s">
        <v>2220</v>
      </c>
      <c r="G280" s="136" t="s">
        <v>218</v>
      </c>
      <c r="H280" s="137">
        <v>44</v>
      </c>
      <c r="I280" s="138"/>
      <c r="J280" s="139">
        <f>ROUND(I280*H280,2)</f>
        <v>0</v>
      </c>
      <c r="K280" s="140"/>
      <c r="L280" s="28"/>
      <c r="M280" s="141" t="s">
        <v>1</v>
      </c>
      <c r="N280" s="142" t="s">
        <v>42</v>
      </c>
      <c r="P280" s="143">
        <f>O280*H280</f>
        <v>0</v>
      </c>
      <c r="Q280" s="143">
        <v>2.0000000000000002E-5</v>
      </c>
      <c r="R280" s="143">
        <f>Q280*H280</f>
        <v>8.8000000000000003E-4</v>
      </c>
      <c r="S280" s="143">
        <v>0</v>
      </c>
      <c r="T280" s="144">
        <f>S280*H280</f>
        <v>0</v>
      </c>
      <c r="AR280" s="145" t="s">
        <v>251</v>
      </c>
      <c r="AT280" s="145" t="s">
        <v>190</v>
      </c>
      <c r="AU280" s="145" t="s">
        <v>87</v>
      </c>
      <c r="AY280" s="13" t="s">
        <v>188</v>
      </c>
      <c r="BE280" s="146">
        <f>IF(N280="základní",J280,0)</f>
        <v>0</v>
      </c>
      <c r="BF280" s="146">
        <f>IF(N280="snížená",J280,0)</f>
        <v>0</v>
      </c>
      <c r="BG280" s="146">
        <f>IF(N280="zákl. přenesená",J280,0)</f>
        <v>0</v>
      </c>
      <c r="BH280" s="146">
        <f>IF(N280="sníž. přenesená",J280,0)</f>
        <v>0</v>
      </c>
      <c r="BI280" s="146">
        <f>IF(N280="nulová",J280,0)</f>
        <v>0</v>
      </c>
      <c r="BJ280" s="13" t="s">
        <v>85</v>
      </c>
      <c r="BK280" s="146">
        <f>ROUND(I280*H280,2)</f>
        <v>0</v>
      </c>
      <c r="BL280" s="13" t="s">
        <v>251</v>
      </c>
      <c r="BM280" s="145" t="s">
        <v>2221</v>
      </c>
    </row>
    <row r="281" spans="2:65" s="1" customFormat="1" ht="33" customHeight="1">
      <c r="B281" s="28"/>
      <c r="C281" s="133" t="s">
        <v>1050</v>
      </c>
      <c r="D281" s="133" t="s">
        <v>190</v>
      </c>
      <c r="E281" s="134" t="s">
        <v>2222</v>
      </c>
      <c r="F281" s="135" t="s">
        <v>2223</v>
      </c>
      <c r="G281" s="136" t="s">
        <v>218</v>
      </c>
      <c r="H281" s="137">
        <v>44</v>
      </c>
      <c r="I281" s="138"/>
      <c r="J281" s="139">
        <f>ROUND(I281*H281,2)</f>
        <v>0</v>
      </c>
      <c r="K281" s="140"/>
      <c r="L281" s="28"/>
      <c r="M281" s="141" t="s">
        <v>1</v>
      </c>
      <c r="N281" s="142" t="s">
        <v>42</v>
      </c>
      <c r="P281" s="143">
        <f>O281*H281</f>
        <v>0</v>
      </c>
      <c r="Q281" s="143">
        <v>6.9999999999999994E-5</v>
      </c>
      <c r="R281" s="143">
        <f>Q281*H281</f>
        <v>3.0799999999999998E-3</v>
      </c>
      <c r="S281" s="143">
        <v>0</v>
      </c>
      <c r="T281" s="144">
        <f>S281*H281</f>
        <v>0</v>
      </c>
      <c r="AR281" s="145" t="s">
        <v>251</v>
      </c>
      <c r="AT281" s="145" t="s">
        <v>190</v>
      </c>
      <c r="AU281" s="145" t="s">
        <v>87</v>
      </c>
      <c r="AY281" s="13" t="s">
        <v>188</v>
      </c>
      <c r="BE281" s="146">
        <f>IF(N281="základní",J281,0)</f>
        <v>0</v>
      </c>
      <c r="BF281" s="146">
        <f>IF(N281="snížená",J281,0)</f>
        <v>0</v>
      </c>
      <c r="BG281" s="146">
        <f>IF(N281="zákl. přenesená",J281,0)</f>
        <v>0</v>
      </c>
      <c r="BH281" s="146">
        <f>IF(N281="sníž. přenesená",J281,0)</f>
        <v>0</v>
      </c>
      <c r="BI281" s="146">
        <f>IF(N281="nulová",J281,0)</f>
        <v>0</v>
      </c>
      <c r="BJ281" s="13" t="s">
        <v>85</v>
      </c>
      <c r="BK281" s="146">
        <f>ROUND(I281*H281,2)</f>
        <v>0</v>
      </c>
      <c r="BL281" s="13" t="s">
        <v>251</v>
      </c>
      <c r="BM281" s="145" t="s">
        <v>2224</v>
      </c>
    </row>
    <row r="282" spans="2:65" s="11" customFormat="1" ht="25.9" customHeight="1">
      <c r="B282" s="121"/>
      <c r="D282" s="122" t="s">
        <v>76</v>
      </c>
      <c r="E282" s="123" t="s">
        <v>379</v>
      </c>
      <c r="F282" s="123" t="s">
        <v>380</v>
      </c>
      <c r="I282" s="124"/>
      <c r="J282" s="125">
        <f>BK282</f>
        <v>0</v>
      </c>
      <c r="L282" s="121"/>
      <c r="M282" s="126"/>
      <c r="P282" s="127">
        <f>P283+P285+P287</f>
        <v>0</v>
      </c>
      <c r="R282" s="127">
        <f>R283+R285+R287</f>
        <v>0</v>
      </c>
      <c r="T282" s="128">
        <f>T283+T285+T287</f>
        <v>0</v>
      </c>
      <c r="AR282" s="122" t="s">
        <v>207</v>
      </c>
      <c r="AT282" s="129" t="s">
        <v>76</v>
      </c>
      <c r="AU282" s="129" t="s">
        <v>77</v>
      </c>
      <c r="AY282" s="122" t="s">
        <v>188</v>
      </c>
      <c r="BK282" s="130">
        <f>BK283+BK285+BK287</f>
        <v>0</v>
      </c>
    </row>
    <row r="283" spans="2:65" s="11" customFormat="1" ht="22.7" customHeight="1">
      <c r="B283" s="121"/>
      <c r="D283" s="122" t="s">
        <v>76</v>
      </c>
      <c r="E283" s="131" t="s">
        <v>389</v>
      </c>
      <c r="F283" s="131" t="s">
        <v>390</v>
      </c>
      <c r="I283" s="124"/>
      <c r="J283" s="132">
        <f>BK283</f>
        <v>0</v>
      </c>
      <c r="L283" s="121"/>
      <c r="M283" s="126"/>
      <c r="P283" s="127">
        <f>P284</f>
        <v>0</v>
      </c>
      <c r="R283" s="127">
        <f>R284</f>
        <v>0</v>
      </c>
      <c r="T283" s="128">
        <f>T284</f>
        <v>0</v>
      </c>
      <c r="AR283" s="122" t="s">
        <v>207</v>
      </c>
      <c r="AT283" s="129" t="s">
        <v>76</v>
      </c>
      <c r="AU283" s="129" t="s">
        <v>85</v>
      </c>
      <c r="AY283" s="122" t="s">
        <v>188</v>
      </c>
      <c r="BK283" s="130">
        <f>BK284</f>
        <v>0</v>
      </c>
    </row>
    <row r="284" spans="2:65" s="1" customFormat="1" ht="16.5" customHeight="1">
      <c r="B284" s="28"/>
      <c r="C284" s="133" t="s">
        <v>1054</v>
      </c>
      <c r="D284" s="133" t="s">
        <v>190</v>
      </c>
      <c r="E284" s="134" t="s">
        <v>392</v>
      </c>
      <c r="F284" s="135" t="s">
        <v>390</v>
      </c>
      <c r="G284" s="136" t="s">
        <v>393</v>
      </c>
      <c r="H284" s="147"/>
      <c r="I284" s="138"/>
      <c r="J284" s="139">
        <f>ROUND(I284*H284,2)</f>
        <v>0</v>
      </c>
      <c r="K284" s="140"/>
      <c r="L284" s="28"/>
      <c r="M284" s="141" t="s">
        <v>1</v>
      </c>
      <c r="N284" s="142" t="s">
        <v>42</v>
      </c>
      <c r="P284" s="143">
        <f>O284*H284</f>
        <v>0</v>
      </c>
      <c r="Q284" s="143">
        <v>0</v>
      </c>
      <c r="R284" s="143">
        <f>Q284*H284</f>
        <v>0</v>
      </c>
      <c r="S284" s="143">
        <v>0</v>
      </c>
      <c r="T284" s="144">
        <f>S284*H284</f>
        <v>0</v>
      </c>
      <c r="AR284" s="145" t="s">
        <v>387</v>
      </c>
      <c r="AT284" s="145" t="s">
        <v>190</v>
      </c>
      <c r="AU284" s="145" t="s">
        <v>87</v>
      </c>
      <c r="AY284" s="13" t="s">
        <v>188</v>
      </c>
      <c r="BE284" s="146">
        <f>IF(N284="základní",J284,0)</f>
        <v>0</v>
      </c>
      <c r="BF284" s="146">
        <f>IF(N284="snížená",J284,0)</f>
        <v>0</v>
      </c>
      <c r="BG284" s="146">
        <f>IF(N284="zákl. přenesená",J284,0)</f>
        <v>0</v>
      </c>
      <c r="BH284" s="146">
        <f>IF(N284="sníž. přenesená",J284,0)</f>
        <v>0</v>
      </c>
      <c r="BI284" s="146">
        <f>IF(N284="nulová",J284,0)</f>
        <v>0</v>
      </c>
      <c r="BJ284" s="13" t="s">
        <v>85</v>
      </c>
      <c r="BK284" s="146">
        <f>ROUND(I284*H284,2)</f>
        <v>0</v>
      </c>
      <c r="BL284" s="13" t="s">
        <v>387</v>
      </c>
      <c r="BM284" s="145" t="s">
        <v>2225</v>
      </c>
    </row>
    <row r="285" spans="2:65" s="11" customFormat="1" ht="22.7" customHeight="1">
      <c r="B285" s="121"/>
      <c r="D285" s="122" t="s">
        <v>76</v>
      </c>
      <c r="E285" s="131" t="s">
        <v>395</v>
      </c>
      <c r="F285" s="131" t="s">
        <v>396</v>
      </c>
      <c r="I285" s="124"/>
      <c r="J285" s="132">
        <f>BK285</f>
        <v>0</v>
      </c>
      <c r="L285" s="121"/>
      <c r="M285" s="126"/>
      <c r="P285" s="127">
        <f>P286</f>
        <v>0</v>
      </c>
      <c r="R285" s="127">
        <f>R286</f>
        <v>0</v>
      </c>
      <c r="T285" s="128">
        <f>T286</f>
        <v>0</v>
      </c>
      <c r="AR285" s="122" t="s">
        <v>207</v>
      </c>
      <c r="AT285" s="129" t="s">
        <v>76</v>
      </c>
      <c r="AU285" s="129" t="s">
        <v>85</v>
      </c>
      <c r="AY285" s="122" t="s">
        <v>188</v>
      </c>
      <c r="BK285" s="130">
        <f>BK286</f>
        <v>0</v>
      </c>
    </row>
    <row r="286" spans="2:65" s="1" customFormat="1" ht="16.5" customHeight="1">
      <c r="B286" s="28"/>
      <c r="C286" s="133" t="s">
        <v>1058</v>
      </c>
      <c r="D286" s="133" t="s">
        <v>190</v>
      </c>
      <c r="E286" s="134" t="s">
        <v>398</v>
      </c>
      <c r="F286" s="135" t="s">
        <v>396</v>
      </c>
      <c r="G286" s="136" t="s">
        <v>393</v>
      </c>
      <c r="H286" s="147"/>
      <c r="I286" s="138"/>
      <c r="J286" s="139">
        <f>ROUND(I286*H286,2)</f>
        <v>0</v>
      </c>
      <c r="K286" s="140"/>
      <c r="L286" s="28"/>
      <c r="M286" s="141" t="s">
        <v>1</v>
      </c>
      <c r="N286" s="142" t="s">
        <v>42</v>
      </c>
      <c r="P286" s="143">
        <f>O286*H286</f>
        <v>0</v>
      </c>
      <c r="Q286" s="143">
        <v>0</v>
      </c>
      <c r="R286" s="143">
        <f>Q286*H286</f>
        <v>0</v>
      </c>
      <c r="S286" s="143">
        <v>0</v>
      </c>
      <c r="T286" s="144">
        <f>S286*H286</f>
        <v>0</v>
      </c>
      <c r="AR286" s="145" t="s">
        <v>387</v>
      </c>
      <c r="AT286" s="145" t="s">
        <v>190</v>
      </c>
      <c r="AU286" s="145" t="s">
        <v>87</v>
      </c>
      <c r="AY286" s="13" t="s">
        <v>188</v>
      </c>
      <c r="BE286" s="146">
        <f>IF(N286="základní",J286,0)</f>
        <v>0</v>
      </c>
      <c r="BF286" s="146">
        <f>IF(N286="snížená",J286,0)</f>
        <v>0</v>
      </c>
      <c r="BG286" s="146">
        <f>IF(N286="zákl. přenesená",J286,0)</f>
        <v>0</v>
      </c>
      <c r="BH286" s="146">
        <f>IF(N286="sníž. přenesená",J286,0)</f>
        <v>0</v>
      </c>
      <c r="BI286" s="146">
        <f>IF(N286="nulová",J286,0)</f>
        <v>0</v>
      </c>
      <c r="BJ286" s="13" t="s">
        <v>85</v>
      </c>
      <c r="BK286" s="146">
        <f>ROUND(I286*H286,2)</f>
        <v>0</v>
      </c>
      <c r="BL286" s="13" t="s">
        <v>387</v>
      </c>
      <c r="BM286" s="145" t="s">
        <v>2226</v>
      </c>
    </row>
    <row r="287" spans="2:65" s="11" customFormat="1" ht="22.7" customHeight="1">
      <c r="B287" s="121"/>
      <c r="D287" s="122" t="s">
        <v>76</v>
      </c>
      <c r="E287" s="131" t="s">
        <v>400</v>
      </c>
      <c r="F287" s="131" t="s">
        <v>401</v>
      </c>
      <c r="I287" s="124"/>
      <c r="J287" s="132">
        <f>BK287</f>
        <v>0</v>
      </c>
      <c r="L287" s="121"/>
      <c r="M287" s="126"/>
      <c r="P287" s="127">
        <f>P288</f>
        <v>0</v>
      </c>
      <c r="R287" s="127">
        <f>R288</f>
        <v>0</v>
      </c>
      <c r="T287" s="128">
        <f>T288</f>
        <v>0</v>
      </c>
      <c r="AR287" s="122" t="s">
        <v>207</v>
      </c>
      <c r="AT287" s="129" t="s">
        <v>76</v>
      </c>
      <c r="AU287" s="129" t="s">
        <v>85</v>
      </c>
      <c r="AY287" s="122" t="s">
        <v>188</v>
      </c>
      <c r="BK287" s="130">
        <f>BK288</f>
        <v>0</v>
      </c>
    </row>
    <row r="288" spans="2:65" s="1" customFormat="1" ht="16.5" customHeight="1">
      <c r="B288" s="28"/>
      <c r="C288" s="133" t="s">
        <v>1064</v>
      </c>
      <c r="D288" s="133" t="s">
        <v>190</v>
      </c>
      <c r="E288" s="134" t="s">
        <v>403</v>
      </c>
      <c r="F288" s="135" t="s">
        <v>404</v>
      </c>
      <c r="G288" s="136" t="s">
        <v>393</v>
      </c>
      <c r="H288" s="147"/>
      <c r="I288" s="138"/>
      <c r="J288" s="139">
        <f>ROUND(I288*H288,2)</f>
        <v>0</v>
      </c>
      <c r="K288" s="140"/>
      <c r="L288" s="28"/>
      <c r="M288" s="148" t="s">
        <v>1</v>
      </c>
      <c r="N288" s="149" t="s">
        <v>42</v>
      </c>
      <c r="O288" s="150"/>
      <c r="P288" s="151">
        <f>O288*H288</f>
        <v>0</v>
      </c>
      <c r="Q288" s="151">
        <v>0</v>
      </c>
      <c r="R288" s="151">
        <f>Q288*H288</f>
        <v>0</v>
      </c>
      <c r="S288" s="151">
        <v>0</v>
      </c>
      <c r="T288" s="152">
        <f>S288*H288</f>
        <v>0</v>
      </c>
      <c r="AR288" s="145" t="s">
        <v>387</v>
      </c>
      <c r="AT288" s="145" t="s">
        <v>190</v>
      </c>
      <c r="AU288" s="145" t="s">
        <v>87</v>
      </c>
      <c r="AY288" s="13" t="s">
        <v>188</v>
      </c>
      <c r="BE288" s="146">
        <f>IF(N288="základní",J288,0)</f>
        <v>0</v>
      </c>
      <c r="BF288" s="146">
        <f>IF(N288="snížená",J288,0)</f>
        <v>0</v>
      </c>
      <c r="BG288" s="146">
        <f>IF(N288="zákl. přenesená",J288,0)</f>
        <v>0</v>
      </c>
      <c r="BH288" s="146">
        <f>IF(N288="sníž. přenesená",J288,0)</f>
        <v>0</v>
      </c>
      <c r="BI288" s="146">
        <f>IF(N288="nulová",J288,0)</f>
        <v>0</v>
      </c>
      <c r="BJ288" s="13" t="s">
        <v>85</v>
      </c>
      <c r="BK288" s="146">
        <f>ROUND(I288*H288,2)</f>
        <v>0</v>
      </c>
      <c r="BL288" s="13" t="s">
        <v>387</v>
      </c>
      <c r="BM288" s="145" t="s">
        <v>2227</v>
      </c>
    </row>
    <row r="289" spans="2:12" s="1" customFormat="1" ht="6.95" customHeight="1">
      <c r="B289" s="40"/>
      <c r="C289" s="41"/>
      <c r="D289" s="41"/>
      <c r="E289" s="41"/>
      <c r="F289" s="41"/>
      <c r="G289" s="41"/>
      <c r="H289" s="41"/>
      <c r="I289" s="41"/>
      <c r="J289" s="41"/>
      <c r="K289" s="41"/>
      <c r="L289" s="28"/>
    </row>
  </sheetData>
  <sheetProtection algorithmName="SHA-512" hashValue="GkAE1HvqcBiihJiAIfpRRJAlPYtjirtPoqqMp7mBXTUAPjx0uWi0qFqRbP9/vCFLaH9uvgSIqPKFj59595A8LA==" saltValue="ZCs8DPgtxSJsk5/jwCMPd1poynnjK6YWznHcIenqNgmWpvwcRoNj74egfQ2zkJksiURyuzZc7yTrurNvtddKqw==" spinCount="100000" sheet="1" objects="1" scenarios="1" formatColumns="0" formatRows="0" autoFilter="0"/>
  <autoFilter ref="C136:K288"/>
  <mergeCells count="12">
    <mergeCell ref="E129:H129"/>
    <mergeCell ref="L2:V2"/>
    <mergeCell ref="E85:H85"/>
    <mergeCell ref="E87:H87"/>
    <mergeCell ref="E89:H89"/>
    <mergeCell ref="E125:H125"/>
    <mergeCell ref="E127:H127"/>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M137"/>
  <sheetViews>
    <sheetView showGridLines="0" topLeftCell="A134"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42"/>
      <c r="M2" s="642"/>
      <c r="N2" s="642"/>
      <c r="O2" s="642"/>
      <c r="P2" s="642"/>
      <c r="Q2" s="642"/>
      <c r="R2" s="642"/>
      <c r="S2" s="642"/>
      <c r="T2" s="642"/>
      <c r="U2" s="642"/>
      <c r="V2" s="642"/>
      <c r="AT2" s="13" t="s">
        <v>108</v>
      </c>
    </row>
    <row r="3" spans="2:46" ht="6.95" customHeight="1">
      <c r="B3" s="14"/>
      <c r="C3" s="15"/>
      <c r="D3" s="15"/>
      <c r="E3" s="15"/>
      <c r="F3" s="15"/>
      <c r="G3" s="15"/>
      <c r="H3" s="15"/>
      <c r="I3" s="15"/>
      <c r="J3" s="15"/>
      <c r="K3" s="15"/>
      <c r="L3" s="16"/>
      <c r="AT3" s="13" t="s">
        <v>87</v>
      </c>
    </row>
    <row r="4" spans="2:46" ht="24.95" customHeight="1">
      <c r="B4" s="16"/>
      <c r="D4" s="17" t="s">
        <v>152</v>
      </c>
      <c r="L4" s="16"/>
      <c r="M4" s="89" t="s">
        <v>10</v>
      </c>
      <c r="AT4" s="13" t="s">
        <v>4</v>
      </c>
    </row>
    <row r="5" spans="2:46" ht="6.95" customHeight="1">
      <c r="B5" s="16"/>
      <c r="L5" s="16"/>
    </row>
    <row r="6" spans="2:46" ht="12" customHeight="1">
      <c r="B6" s="16"/>
      <c r="D6" s="23" t="s">
        <v>16</v>
      </c>
      <c r="L6" s="16"/>
    </row>
    <row r="7" spans="2:46" ht="16.5" customHeight="1">
      <c r="B7" s="16"/>
      <c r="E7" s="655" t="str">
        <f>'Rekapitulace stavby'!K6</f>
        <v>Rekonstrukce a modernizace fotbalového hřiště SK Union Břevnov</v>
      </c>
      <c r="F7" s="656"/>
      <c r="G7" s="656"/>
      <c r="H7" s="656"/>
      <c r="L7" s="16"/>
    </row>
    <row r="8" spans="2:46" ht="12" customHeight="1">
      <c r="B8" s="16"/>
      <c r="D8" s="23" t="s">
        <v>153</v>
      </c>
      <c r="L8" s="16"/>
    </row>
    <row r="9" spans="2:46" s="1" customFormat="1" ht="16.5" customHeight="1">
      <c r="B9" s="28"/>
      <c r="E9" s="655" t="s">
        <v>567</v>
      </c>
      <c r="F9" s="654"/>
      <c r="G9" s="654"/>
      <c r="H9" s="654"/>
      <c r="L9" s="28"/>
    </row>
    <row r="10" spans="2:46" s="1" customFormat="1" ht="12" customHeight="1">
      <c r="B10" s="28"/>
      <c r="D10" s="23" t="s">
        <v>407</v>
      </c>
      <c r="L10" s="28"/>
    </row>
    <row r="11" spans="2:46" s="1" customFormat="1" ht="16.5" customHeight="1">
      <c r="B11" s="28"/>
      <c r="E11" s="614" t="s">
        <v>2228</v>
      </c>
      <c r="F11" s="654"/>
      <c r="G11" s="654"/>
      <c r="H11" s="654"/>
      <c r="L11" s="28"/>
    </row>
    <row r="12" spans="2:46" s="1" customFormat="1">
      <c r="B12" s="28"/>
      <c r="L12" s="28"/>
    </row>
    <row r="13" spans="2:46" s="1" customFormat="1" ht="12" customHeight="1">
      <c r="B13" s="28"/>
      <c r="D13" s="23" t="s">
        <v>18</v>
      </c>
      <c r="F13" s="21" t="s">
        <v>1</v>
      </c>
      <c r="I13" s="23" t="s">
        <v>19</v>
      </c>
      <c r="J13" s="21" t="s">
        <v>1</v>
      </c>
      <c r="L13" s="28"/>
    </row>
    <row r="14" spans="2:46" s="1" customFormat="1" ht="12" customHeight="1">
      <c r="B14" s="28"/>
      <c r="D14" s="23" t="s">
        <v>20</v>
      </c>
      <c r="F14" s="21" t="s">
        <v>21</v>
      </c>
      <c r="I14" s="23" t="s">
        <v>22</v>
      </c>
      <c r="J14" s="48" t="str">
        <f>'Rekapitulace stavby'!AN8</f>
        <v>19. 12. 2025</v>
      </c>
      <c r="L14" s="28"/>
    </row>
    <row r="15" spans="2:46" s="1" customFormat="1" ht="10.7" customHeight="1">
      <c r="B15" s="28"/>
      <c r="L15" s="28"/>
    </row>
    <row r="16" spans="2:46" s="1" customFormat="1" ht="12" customHeight="1">
      <c r="B16" s="28"/>
      <c r="D16" s="23" t="s">
        <v>24</v>
      </c>
      <c r="I16" s="23" t="s">
        <v>25</v>
      </c>
      <c r="J16" s="21" t="s">
        <v>1</v>
      </c>
      <c r="L16" s="28"/>
    </row>
    <row r="17" spans="2:12" s="1" customFormat="1" ht="18" customHeight="1">
      <c r="B17" s="28"/>
      <c r="E17" s="21" t="s">
        <v>26</v>
      </c>
      <c r="I17" s="23" t="s">
        <v>27</v>
      </c>
      <c r="J17" s="21" t="s">
        <v>1</v>
      </c>
      <c r="L17" s="28"/>
    </row>
    <row r="18" spans="2:12" s="1" customFormat="1" ht="6.95" customHeight="1">
      <c r="B18" s="28"/>
      <c r="L18" s="28"/>
    </row>
    <row r="19" spans="2:12" s="1" customFormat="1" ht="12" customHeight="1">
      <c r="B19" s="28"/>
      <c r="D19" s="23" t="s">
        <v>28</v>
      </c>
      <c r="I19" s="23" t="s">
        <v>25</v>
      </c>
      <c r="J19" s="24" t="str">
        <f>'Rekapitulace stavby'!AN13</f>
        <v>Vyplň údaj</v>
      </c>
      <c r="L19" s="28"/>
    </row>
    <row r="20" spans="2:12" s="1" customFormat="1" ht="18" customHeight="1">
      <c r="B20" s="28"/>
      <c r="E20" s="657" t="str">
        <f>'Rekapitulace stavby'!E14</f>
        <v>Vyplň údaj</v>
      </c>
      <c r="F20" s="646"/>
      <c r="G20" s="646"/>
      <c r="H20" s="646"/>
      <c r="I20" s="23" t="s">
        <v>27</v>
      </c>
      <c r="J20" s="24" t="str">
        <f>'Rekapitulace stavby'!AN14</f>
        <v>Vyplň údaj</v>
      </c>
      <c r="L20" s="28"/>
    </row>
    <row r="21" spans="2:12" s="1" customFormat="1" ht="6.95" customHeight="1">
      <c r="B21" s="28"/>
      <c r="L21" s="28"/>
    </row>
    <row r="22" spans="2:12" s="1" customFormat="1" ht="12" customHeight="1">
      <c r="B22" s="28"/>
      <c r="D22" s="23" t="s">
        <v>30</v>
      </c>
      <c r="I22" s="23" t="s">
        <v>25</v>
      </c>
      <c r="J22" s="21" t="s">
        <v>1</v>
      </c>
      <c r="L22" s="28"/>
    </row>
    <row r="23" spans="2:12" s="1" customFormat="1" ht="18" customHeight="1">
      <c r="B23" s="28"/>
      <c r="E23" s="21" t="s">
        <v>31</v>
      </c>
      <c r="I23" s="23" t="s">
        <v>27</v>
      </c>
      <c r="J23" s="21" t="s">
        <v>1</v>
      </c>
      <c r="L23" s="28"/>
    </row>
    <row r="24" spans="2:12" s="1" customFormat="1" ht="6.95" customHeight="1">
      <c r="B24" s="28"/>
      <c r="L24" s="28"/>
    </row>
    <row r="25" spans="2:12" s="1" customFormat="1" ht="12" customHeight="1">
      <c r="B25" s="28"/>
      <c r="D25" s="23" t="s">
        <v>33</v>
      </c>
      <c r="I25" s="23" t="s">
        <v>25</v>
      </c>
      <c r="J25" s="21" t="s">
        <v>1</v>
      </c>
      <c r="L25" s="28"/>
    </row>
    <row r="26" spans="2:12" s="1" customFormat="1" ht="18" customHeight="1">
      <c r="B26" s="28"/>
      <c r="E26" s="21" t="s">
        <v>34</v>
      </c>
      <c r="I26" s="23" t="s">
        <v>27</v>
      </c>
      <c r="J26" s="21" t="s">
        <v>1</v>
      </c>
      <c r="L26" s="28"/>
    </row>
    <row r="27" spans="2:12" s="1" customFormat="1" ht="6.95" customHeight="1">
      <c r="B27" s="28"/>
      <c r="L27" s="28"/>
    </row>
    <row r="28" spans="2:12" s="1" customFormat="1" ht="12" customHeight="1">
      <c r="B28" s="28"/>
      <c r="D28" s="23" t="s">
        <v>35</v>
      </c>
      <c r="L28" s="28"/>
    </row>
    <row r="29" spans="2:12" s="7" customFormat="1" ht="16.5" customHeight="1">
      <c r="B29" s="90"/>
      <c r="E29" s="650" t="s">
        <v>1</v>
      </c>
      <c r="F29" s="650"/>
      <c r="G29" s="650"/>
      <c r="H29" s="650"/>
      <c r="L29" s="90"/>
    </row>
    <row r="30" spans="2:12" s="1" customFormat="1" ht="6.95" customHeight="1">
      <c r="B30" s="28"/>
      <c r="L30" s="28"/>
    </row>
    <row r="31" spans="2:12" s="1" customFormat="1" ht="6.95" customHeight="1">
      <c r="B31" s="28"/>
      <c r="D31" s="49"/>
      <c r="E31" s="49"/>
      <c r="F31" s="49"/>
      <c r="G31" s="49"/>
      <c r="H31" s="49"/>
      <c r="I31" s="49"/>
      <c r="J31" s="49"/>
      <c r="K31" s="49"/>
      <c r="L31" s="28"/>
    </row>
    <row r="32" spans="2:12" s="1" customFormat="1" ht="25.35" customHeight="1">
      <c r="B32" s="28"/>
      <c r="D32" s="91" t="s">
        <v>37</v>
      </c>
      <c r="J32" s="62">
        <f>ROUND(J126, 2)</f>
        <v>0</v>
      </c>
      <c r="L32" s="28"/>
    </row>
    <row r="33" spans="2:12" s="1" customFormat="1" ht="6.95" customHeight="1">
      <c r="B33" s="28"/>
      <c r="D33" s="49"/>
      <c r="E33" s="49"/>
      <c r="F33" s="49"/>
      <c r="G33" s="49"/>
      <c r="H33" s="49"/>
      <c r="I33" s="49"/>
      <c r="J33" s="49"/>
      <c r="K33" s="49"/>
      <c r="L33" s="28"/>
    </row>
    <row r="34" spans="2:12" s="1" customFormat="1" ht="14.45" customHeight="1">
      <c r="B34" s="28"/>
      <c r="F34" s="31" t="s">
        <v>39</v>
      </c>
      <c r="I34" s="31" t="s">
        <v>38</v>
      </c>
      <c r="J34" s="31" t="s">
        <v>40</v>
      </c>
      <c r="L34" s="28"/>
    </row>
    <row r="35" spans="2:12" s="1" customFormat="1" ht="14.45" customHeight="1">
      <c r="B35" s="28"/>
      <c r="D35" s="51" t="s">
        <v>41</v>
      </c>
      <c r="E35" s="23" t="s">
        <v>42</v>
      </c>
      <c r="F35" s="82">
        <f>ROUND((SUM(BE126:BE136)),  2)</f>
        <v>0</v>
      </c>
      <c r="I35" s="92">
        <v>0.21</v>
      </c>
      <c r="J35" s="82">
        <f>ROUND(((SUM(BE126:BE136))*I35),  2)</f>
        <v>0</v>
      </c>
      <c r="L35" s="28"/>
    </row>
    <row r="36" spans="2:12" s="1" customFormat="1" ht="14.45" customHeight="1">
      <c r="B36" s="28"/>
      <c r="E36" s="23" t="s">
        <v>43</v>
      </c>
      <c r="F36" s="82">
        <f>ROUND((SUM(BF126:BF136)),  2)</f>
        <v>0</v>
      </c>
      <c r="I36" s="92">
        <v>0.12</v>
      </c>
      <c r="J36" s="82">
        <f>ROUND(((SUM(BF126:BF136))*I36),  2)</f>
        <v>0</v>
      </c>
      <c r="L36" s="28"/>
    </row>
    <row r="37" spans="2:12" s="1" customFormat="1" ht="14.45" hidden="1" customHeight="1">
      <c r="B37" s="28"/>
      <c r="E37" s="23" t="s">
        <v>44</v>
      </c>
      <c r="F37" s="82">
        <f>ROUND((SUM(BG126:BG136)),  2)</f>
        <v>0</v>
      </c>
      <c r="I37" s="92">
        <v>0.21</v>
      </c>
      <c r="J37" s="82">
        <f>0</f>
        <v>0</v>
      </c>
      <c r="L37" s="28"/>
    </row>
    <row r="38" spans="2:12" s="1" customFormat="1" ht="14.45" hidden="1" customHeight="1">
      <c r="B38" s="28"/>
      <c r="E38" s="23" t="s">
        <v>45</v>
      </c>
      <c r="F38" s="82">
        <f>ROUND((SUM(BH126:BH136)),  2)</f>
        <v>0</v>
      </c>
      <c r="I38" s="92">
        <v>0.12</v>
      </c>
      <c r="J38" s="82">
        <f>0</f>
        <v>0</v>
      </c>
      <c r="L38" s="28"/>
    </row>
    <row r="39" spans="2:12" s="1" customFormat="1" ht="14.45" hidden="1" customHeight="1">
      <c r="B39" s="28"/>
      <c r="E39" s="23" t="s">
        <v>46</v>
      </c>
      <c r="F39" s="82">
        <f>ROUND((SUM(BI126:BI136)),  2)</f>
        <v>0</v>
      </c>
      <c r="I39" s="92">
        <v>0</v>
      </c>
      <c r="J39" s="82">
        <f>0</f>
        <v>0</v>
      </c>
      <c r="L39" s="28"/>
    </row>
    <row r="40" spans="2:12" s="1" customFormat="1" ht="6.95" customHeight="1">
      <c r="B40" s="28"/>
      <c r="L40" s="28"/>
    </row>
    <row r="41" spans="2:12" s="1" customFormat="1" ht="25.35" customHeight="1">
      <c r="B41" s="28"/>
      <c r="C41" s="93"/>
      <c r="D41" s="94" t="s">
        <v>47</v>
      </c>
      <c r="E41" s="53"/>
      <c r="F41" s="53"/>
      <c r="G41" s="95" t="s">
        <v>48</v>
      </c>
      <c r="H41" s="96" t="s">
        <v>49</v>
      </c>
      <c r="I41" s="53"/>
      <c r="J41" s="97">
        <f>SUM(J32:J39)</f>
        <v>0</v>
      </c>
      <c r="K41" s="98"/>
      <c r="L41" s="28"/>
    </row>
    <row r="42" spans="2:12" s="1" customFormat="1" ht="14.45" customHeight="1">
      <c r="B42" s="28"/>
      <c r="L42" s="28"/>
    </row>
    <row r="43" spans="2:12" ht="14.45" customHeight="1">
      <c r="B43" s="16"/>
      <c r="L43" s="16"/>
    </row>
    <row r="44" spans="2:12" ht="14.45" customHeight="1">
      <c r="B44" s="16"/>
      <c r="L44" s="16"/>
    </row>
    <row r="45" spans="2:12" ht="14.45" customHeight="1">
      <c r="B45" s="16"/>
      <c r="L45" s="16"/>
    </row>
    <row r="46" spans="2:12" ht="14.45" customHeight="1">
      <c r="B46" s="16"/>
      <c r="L46" s="16"/>
    </row>
    <row r="47" spans="2:12" ht="14.45" customHeight="1">
      <c r="B47" s="16"/>
      <c r="L47" s="16"/>
    </row>
    <row r="48" spans="2:12" ht="14.45" customHeight="1">
      <c r="B48" s="16"/>
      <c r="L48" s="16"/>
    </row>
    <row r="49" spans="2:12" ht="14.45" customHeight="1">
      <c r="B49" s="16"/>
      <c r="L49" s="16"/>
    </row>
    <row r="50" spans="2:12" s="1" customFormat="1" ht="14.45" customHeight="1">
      <c r="B50" s="28"/>
      <c r="D50" s="37" t="s">
        <v>50</v>
      </c>
      <c r="E50" s="38"/>
      <c r="F50" s="38"/>
      <c r="G50" s="37" t="s">
        <v>51</v>
      </c>
      <c r="H50" s="38"/>
      <c r="I50" s="38"/>
      <c r="J50" s="38"/>
      <c r="K50" s="38"/>
      <c r="L50" s="28"/>
    </row>
    <row r="51" spans="2:12">
      <c r="B51" s="16"/>
      <c r="L51" s="16"/>
    </row>
    <row r="52" spans="2:12">
      <c r="B52" s="16"/>
      <c r="L52" s="16"/>
    </row>
    <row r="53" spans="2:12">
      <c r="B53" s="16"/>
      <c r="L53" s="16"/>
    </row>
    <row r="54" spans="2:12">
      <c r="B54" s="16"/>
      <c r="L54" s="16"/>
    </row>
    <row r="55" spans="2:12">
      <c r="B55" s="16"/>
      <c r="L55" s="16"/>
    </row>
    <row r="56" spans="2:12">
      <c r="B56" s="16"/>
      <c r="L56" s="16"/>
    </row>
    <row r="57" spans="2:12">
      <c r="B57" s="16"/>
      <c r="L57" s="16"/>
    </row>
    <row r="58" spans="2:12">
      <c r="B58" s="16"/>
      <c r="L58" s="16"/>
    </row>
    <row r="59" spans="2:12">
      <c r="B59" s="16"/>
      <c r="L59" s="16"/>
    </row>
    <row r="60" spans="2:12">
      <c r="B60" s="16"/>
      <c r="L60" s="16"/>
    </row>
    <row r="61" spans="2:12" s="1" customFormat="1" ht="12.75">
      <c r="B61" s="28"/>
      <c r="D61" s="39" t="s">
        <v>52</v>
      </c>
      <c r="E61" s="30"/>
      <c r="F61" s="99" t="s">
        <v>53</v>
      </c>
      <c r="G61" s="39" t="s">
        <v>52</v>
      </c>
      <c r="H61" s="30"/>
      <c r="I61" s="30"/>
      <c r="J61" s="100" t="s">
        <v>53</v>
      </c>
      <c r="K61" s="30"/>
      <c r="L61" s="28"/>
    </row>
    <row r="62" spans="2:12">
      <c r="B62" s="16"/>
      <c r="L62" s="16"/>
    </row>
    <row r="63" spans="2:12">
      <c r="B63" s="16"/>
      <c r="L63" s="16"/>
    </row>
    <row r="64" spans="2:12">
      <c r="B64" s="16"/>
      <c r="L64" s="16"/>
    </row>
    <row r="65" spans="2:12" s="1" customFormat="1" ht="12.75">
      <c r="B65" s="28"/>
      <c r="D65" s="37" t="s">
        <v>54</v>
      </c>
      <c r="E65" s="38"/>
      <c r="F65" s="38"/>
      <c r="G65" s="37" t="s">
        <v>55</v>
      </c>
      <c r="H65" s="38"/>
      <c r="I65" s="38"/>
      <c r="J65" s="38"/>
      <c r="K65" s="38"/>
      <c r="L65" s="28"/>
    </row>
    <row r="66" spans="2:12">
      <c r="B66" s="16"/>
      <c r="L66" s="16"/>
    </row>
    <row r="67" spans="2:12">
      <c r="B67" s="16"/>
      <c r="L67" s="16"/>
    </row>
    <row r="68" spans="2:12">
      <c r="B68" s="16"/>
      <c r="L68" s="16"/>
    </row>
    <row r="69" spans="2:12">
      <c r="B69" s="16"/>
      <c r="L69" s="16"/>
    </row>
    <row r="70" spans="2:12">
      <c r="B70" s="16"/>
      <c r="L70" s="16"/>
    </row>
    <row r="71" spans="2:12">
      <c r="B71" s="16"/>
      <c r="L71" s="16"/>
    </row>
    <row r="72" spans="2:12">
      <c r="B72" s="16"/>
      <c r="L72" s="16"/>
    </row>
    <row r="73" spans="2:12">
      <c r="B73" s="16"/>
      <c r="L73" s="16"/>
    </row>
    <row r="74" spans="2:12">
      <c r="B74" s="16"/>
      <c r="L74" s="16"/>
    </row>
    <row r="75" spans="2:12">
      <c r="B75" s="16"/>
      <c r="L75" s="16"/>
    </row>
    <row r="76" spans="2:12" s="1" customFormat="1" ht="12.75">
      <c r="B76" s="28"/>
      <c r="D76" s="39" t="s">
        <v>52</v>
      </c>
      <c r="E76" s="30"/>
      <c r="F76" s="99" t="s">
        <v>53</v>
      </c>
      <c r="G76" s="39" t="s">
        <v>52</v>
      </c>
      <c r="H76" s="30"/>
      <c r="I76" s="30"/>
      <c r="J76" s="100" t="s">
        <v>53</v>
      </c>
      <c r="K76" s="30"/>
      <c r="L76" s="28"/>
    </row>
    <row r="77" spans="2:12" s="1" customFormat="1" ht="14.45" customHeight="1">
      <c r="B77" s="40"/>
      <c r="C77" s="41"/>
      <c r="D77" s="41"/>
      <c r="E77" s="41"/>
      <c r="F77" s="41"/>
      <c r="G77" s="41"/>
      <c r="H77" s="41"/>
      <c r="I77" s="41"/>
      <c r="J77" s="41"/>
      <c r="K77" s="41"/>
      <c r="L77" s="28"/>
    </row>
    <row r="81" spans="2:12" s="1" customFormat="1" ht="6.95" customHeight="1">
      <c r="B81" s="42"/>
      <c r="C81" s="43"/>
      <c r="D81" s="43"/>
      <c r="E81" s="43"/>
      <c r="F81" s="43"/>
      <c r="G81" s="43"/>
      <c r="H81" s="43"/>
      <c r="I81" s="43"/>
      <c r="J81" s="43"/>
      <c r="K81" s="43"/>
      <c r="L81" s="28"/>
    </row>
    <row r="82" spans="2:12" s="1" customFormat="1" ht="24.95" customHeight="1">
      <c r="B82" s="28"/>
      <c r="C82" s="17" t="s">
        <v>155</v>
      </c>
      <c r="L82" s="28"/>
    </row>
    <row r="83" spans="2:12" s="1" customFormat="1" ht="6.95" customHeight="1">
      <c r="B83" s="28"/>
      <c r="L83" s="28"/>
    </row>
    <row r="84" spans="2:12" s="1" customFormat="1" ht="12" customHeight="1">
      <c r="B84" s="28"/>
      <c r="C84" s="23" t="s">
        <v>16</v>
      </c>
      <c r="L84" s="28"/>
    </row>
    <row r="85" spans="2:12" s="1" customFormat="1" ht="16.5" customHeight="1">
      <c r="B85" s="28"/>
      <c r="E85" s="655" t="str">
        <f>E7</f>
        <v>Rekonstrukce a modernizace fotbalového hřiště SK Union Břevnov</v>
      </c>
      <c r="F85" s="656"/>
      <c r="G85" s="656"/>
      <c r="H85" s="656"/>
      <c r="L85" s="28"/>
    </row>
    <row r="86" spans="2:12" ht="12" customHeight="1">
      <c r="B86" s="16"/>
      <c r="C86" s="23" t="s">
        <v>153</v>
      </c>
      <c r="L86" s="16"/>
    </row>
    <row r="87" spans="2:12" s="1" customFormat="1" ht="16.5" customHeight="1">
      <c r="B87" s="28"/>
      <c r="E87" s="655" t="s">
        <v>567</v>
      </c>
      <c r="F87" s="654"/>
      <c r="G87" s="654"/>
      <c r="H87" s="654"/>
      <c r="L87" s="28"/>
    </row>
    <row r="88" spans="2:12" s="1" customFormat="1" ht="12" customHeight="1">
      <c r="B88" s="28"/>
      <c r="C88" s="23" t="s">
        <v>407</v>
      </c>
      <c r="L88" s="28"/>
    </row>
    <row r="89" spans="2:12" s="1" customFormat="1" ht="16.5" customHeight="1">
      <c r="B89" s="28"/>
      <c r="E89" s="614" t="str">
        <f>E11</f>
        <v>SO-03.5 - VZT</v>
      </c>
      <c r="F89" s="654"/>
      <c r="G89" s="654"/>
      <c r="H89" s="654"/>
      <c r="L89" s="28"/>
    </row>
    <row r="90" spans="2:12" s="1" customFormat="1" ht="6.95" customHeight="1">
      <c r="B90" s="28"/>
      <c r="L90" s="28"/>
    </row>
    <row r="91" spans="2:12" s="1" customFormat="1" ht="12" customHeight="1">
      <c r="B91" s="28"/>
      <c r="C91" s="23" t="s">
        <v>20</v>
      </c>
      <c r="F91" s="21" t="str">
        <f>F14</f>
        <v>Praha 6</v>
      </c>
      <c r="I91" s="23" t="s">
        <v>22</v>
      </c>
      <c r="J91" s="48" t="str">
        <f>IF(J14="","",J14)</f>
        <v>19. 12. 2025</v>
      </c>
      <c r="L91" s="28"/>
    </row>
    <row r="92" spans="2:12" s="1" customFormat="1" ht="6.95" customHeight="1">
      <c r="B92" s="28"/>
      <c r="L92" s="28"/>
    </row>
    <row r="93" spans="2:12" s="1" customFormat="1" ht="25.7" customHeight="1">
      <c r="B93" s="28"/>
      <c r="C93" s="23" t="s">
        <v>24</v>
      </c>
      <c r="F93" s="21" t="str">
        <f>E17</f>
        <v>Městská část Praha 6</v>
      </c>
      <c r="I93" s="23" t="s">
        <v>30</v>
      </c>
      <c r="J93" s="26" t="str">
        <f>E23</f>
        <v>Sportovní projekty s.r.o.</v>
      </c>
      <c r="L93" s="28"/>
    </row>
    <row r="94" spans="2:12" s="1" customFormat="1" ht="15.2" customHeight="1">
      <c r="B94" s="28"/>
      <c r="C94" s="23" t="s">
        <v>28</v>
      </c>
      <c r="F94" s="21" t="str">
        <f>IF(E20="","",E20)</f>
        <v>Vyplň údaj</v>
      </c>
      <c r="I94" s="23" t="s">
        <v>33</v>
      </c>
      <c r="J94" s="26" t="str">
        <f>E26</f>
        <v>F.Pecka</v>
      </c>
      <c r="L94" s="28"/>
    </row>
    <row r="95" spans="2:12" s="1" customFormat="1" ht="10.35" customHeight="1">
      <c r="B95" s="28"/>
      <c r="L95" s="28"/>
    </row>
    <row r="96" spans="2:12" s="1" customFormat="1" ht="29.25" customHeight="1">
      <c r="B96" s="28"/>
      <c r="C96" s="101" t="s">
        <v>156</v>
      </c>
      <c r="D96" s="93"/>
      <c r="E96" s="93"/>
      <c r="F96" s="93"/>
      <c r="G96" s="93"/>
      <c r="H96" s="93"/>
      <c r="I96" s="93"/>
      <c r="J96" s="102" t="s">
        <v>157</v>
      </c>
      <c r="K96" s="93"/>
      <c r="L96" s="28"/>
    </row>
    <row r="97" spans="2:47" s="1" customFormat="1" ht="10.35" customHeight="1">
      <c r="B97" s="28"/>
      <c r="L97" s="28"/>
    </row>
    <row r="98" spans="2:47" s="1" customFormat="1" ht="22.7" customHeight="1">
      <c r="B98" s="28"/>
      <c r="C98" s="103" t="s">
        <v>158</v>
      </c>
      <c r="J98" s="62">
        <f>J126</f>
        <v>0</v>
      </c>
      <c r="L98" s="28"/>
      <c r="AU98" s="13" t="s">
        <v>159</v>
      </c>
    </row>
    <row r="99" spans="2:47" s="8" customFormat="1" ht="24.95" customHeight="1">
      <c r="B99" s="104"/>
      <c r="D99" s="105" t="s">
        <v>166</v>
      </c>
      <c r="E99" s="106"/>
      <c r="F99" s="106"/>
      <c r="G99" s="106"/>
      <c r="H99" s="106"/>
      <c r="I99" s="106"/>
      <c r="J99" s="107">
        <f>J127</f>
        <v>0</v>
      </c>
      <c r="L99" s="104"/>
    </row>
    <row r="100" spans="2:47" s="9" customFormat="1" ht="19.899999999999999" customHeight="1">
      <c r="B100" s="108"/>
      <c r="D100" s="109" t="s">
        <v>2229</v>
      </c>
      <c r="E100" s="110"/>
      <c r="F100" s="110"/>
      <c r="G100" s="110"/>
      <c r="H100" s="110"/>
      <c r="I100" s="110"/>
      <c r="J100" s="111">
        <f>J128</f>
        <v>0</v>
      </c>
      <c r="L100" s="108"/>
    </row>
    <row r="101" spans="2:47" s="8" customFormat="1" ht="24.95" customHeight="1">
      <c r="B101" s="104"/>
      <c r="D101" s="105" t="s">
        <v>168</v>
      </c>
      <c r="E101" s="106"/>
      <c r="F101" s="106"/>
      <c r="G101" s="106"/>
      <c r="H101" s="106"/>
      <c r="I101" s="106"/>
      <c r="J101" s="107">
        <f>J130</f>
        <v>0</v>
      </c>
      <c r="L101" s="104"/>
    </row>
    <row r="102" spans="2:47" s="9" customFormat="1" ht="19.899999999999999" customHeight="1">
      <c r="B102" s="108"/>
      <c r="D102" s="109" t="s">
        <v>170</v>
      </c>
      <c r="E102" s="110"/>
      <c r="F102" s="110"/>
      <c r="G102" s="110"/>
      <c r="H102" s="110"/>
      <c r="I102" s="110"/>
      <c r="J102" s="111">
        <f>J131</f>
        <v>0</v>
      </c>
      <c r="L102" s="108"/>
    </row>
    <row r="103" spans="2:47" s="9" customFormat="1" ht="19.899999999999999" customHeight="1">
      <c r="B103" s="108"/>
      <c r="D103" s="109" t="s">
        <v>171</v>
      </c>
      <c r="E103" s="110"/>
      <c r="F103" s="110"/>
      <c r="G103" s="110"/>
      <c r="H103" s="110"/>
      <c r="I103" s="110"/>
      <c r="J103" s="111">
        <f>J133</f>
        <v>0</v>
      </c>
      <c r="L103" s="108"/>
    </row>
    <row r="104" spans="2:47" s="9" customFormat="1" ht="19.899999999999999" customHeight="1">
      <c r="B104" s="108"/>
      <c r="D104" s="109" t="s">
        <v>172</v>
      </c>
      <c r="E104" s="110"/>
      <c r="F104" s="110"/>
      <c r="G104" s="110"/>
      <c r="H104" s="110"/>
      <c r="I104" s="110"/>
      <c r="J104" s="111">
        <f>J135</f>
        <v>0</v>
      </c>
      <c r="L104" s="108"/>
    </row>
    <row r="105" spans="2:47" s="1" customFormat="1" ht="21.75" customHeight="1">
      <c r="B105" s="28"/>
      <c r="L105" s="28"/>
    </row>
    <row r="106" spans="2:47" s="1" customFormat="1" ht="6.95" customHeight="1">
      <c r="B106" s="40"/>
      <c r="C106" s="41"/>
      <c r="D106" s="41"/>
      <c r="E106" s="41"/>
      <c r="F106" s="41"/>
      <c r="G106" s="41"/>
      <c r="H106" s="41"/>
      <c r="I106" s="41"/>
      <c r="J106" s="41"/>
      <c r="K106" s="41"/>
      <c r="L106" s="28"/>
    </row>
    <row r="110" spans="2:47" s="1" customFormat="1" ht="6.95" customHeight="1">
      <c r="B110" s="42"/>
      <c r="C110" s="43"/>
      <c r="D110" s="43"/>
      <c r="E110" s="43"/>
      <c r="F110" s="43"/>
      <c r="G110" s="43"/>
      <c r="H110" s="43"/>
      <c r="I110" s="43"/>
      <c r="J110" s="43"/>
      <c r="K110" s="43"/>
      <c r="L110" s="28"/>
    </row>
    <row r="111" spans="2:47" s="1" customFormat="1" ht="24.95" customHeight="1">
      <c r="B111" s="28"/>
      <c r="C111" s="17" t="s">
        <v>173</v>
      </c>
      <c r="L111" s="28"/>
    </row>
    <row r="112" spans="2:47" s="1" customFormat="1" ht="6.95" customHeight="1">
      <c r="B112" s="28"/>
      <c r="L112" s="28"/>
    </row>
    <row r="113" spans="2:63" s="1" customFormat="1" ht="12" customHeight="1">
      <c r="B113" s="28"/>
      <c r="C113" s="23" t="s">
        <v>16</v>
      </c>
      <c r="L113" s="28"/>
    </row>
    <row r="114" spans="2:63" s="1" customFormat="1" ht="16.5" customHeight="1">
      <c r="B114" s="28"/>
      <c r="E114" s="655" t="str">
        <f>E7</f>
        <v>Rekonstrukce a modernizace fotbalového hřiště SK Union Břevnov</v>
      </c>
      <c r="F114" s="656"/>
      <c r="G114" s="656"/>
      <c r="H114" s="656"/>
      <c r="L114" s="28"/>
    </row>
    <row r="115" spans="2:63" ht="12" customHeight="1">
      <c r="B115" s="16"/>
      <c r="C115" s="23" t="s">
        <v>153</v>
      </c>
      <c r="L115" s="16"/>
    </row>
    <row r="116" spans="2:63" s="1" customFormat="1" ht="16.5" customHeight="1">
      <c r="B116" s="28"/>
      <c r="E116" s="655" t="s">
        <v>567</v>
      </c>
      <c r="F116" s="654"/>
      <c r="G116" s="654"/>
      <c r="H116" s="654"/>
      <c r="L116" s="28"/>
    </row>
    <row r="117" spans="2:63" s="1" customFormat="1" ht="12" customHeight="1">
      <c r="B117" s="28"/>
      <c r="C117" s="23" t="s">
        <v>407</v>
      </c>
      <c r="L117" s="28"/>
    </row>
    <row r="118" spans="2:63" s="1" customFormat="1" ht="16.5" customHeight="1">
      <c r="B118" s="28"/>
      <c r="E118" s="614" t="str">
        <f>E11</f>
        <v>SO-03.5 - VZT</v>
      </c>
      <c r="F118" s="654"/>
      <c r="G118" s="654"/>
      <c r="H118" s="654"/>
      <c r="L118" s="28"/>
    </row>
    <row r="119" spans="2:63" s="1" customFormat="1" ht="6.95" customHeight="1">
      <c r="B119" s="28"/>
      <c r="L119" s="28"/>
    </row>
    <row r="120" spans="2:63" s="1" customFormat="1" ht="12" customHeight="1">
      <c r="B120" s="28"/>
      <c r="C120" s="23" t="s">
        <v>20</v>
      </c>
      <c r="F120" s="21" t="str">
        <f>F14</f>
        <v>Praha 6</v>
      </c>
      <c r="I120" s="23" t="s">
        <v>22</v>
      </c>
      <c r="J120" s="48" t="str">
        <f>IF(J14="","",J14)</f>
        <v>19. 12. 2025</v>
      </c>
      <c r="L120" s="28"/>
    </row>
    <row r="121" spans="2:63" s="1" customFormat="1" ht="6.95" customHeight="1">
      <c r="B121" s="28"/>
      <c r="L121" s="28"/>
    </row>
    <row r="122" spans="2:63" s="1" customFormat="1" ht="25.7" customHeight="1">
      <c r="B122" s="28"/>
      <c r="C122" s="23" t="s">
        <v>24</v>
      </c>
      <c r="F122" s="21" t="str">
        <f>E17</f>
        <v>Městská část Praha 6</v>
      </c>
      <c r="I122" s="23" t="s">
        <v>30</v>
      </c>
      <c r="J122" s="26" t="str">
        <f>E23</f>
        <v>Sportovní projekty s.r.o.</v>
      </c>
      <c r="L122" s="28"/>
    </row>
    <row r="123" spans="2:63" s="1" customFormat="1" ht="15.2" customHeight="1">
      <c r="B123" s="28"/>
      <c r="C123" s="23" t="s">
        <v>28</v>
      </c>
      <c r="F123" s="21" t="str">
        <f>IF(E20="","",E20)</f>
        <v>Vyplň údaj</v>
      </c>
      <c r="I123" s="23" t="s">
        <v>33</v>
      </c>
      <c r="J123" s="26" t="str">
        <f>E26</f>
        <v>F.Pecka</v>
      </c>
      <c r="L123" s="28"/>
    </row>
    <row r="124" spans="2:63" s="1" customFormat="1" ht="10.35" customHeight="1">
      <c r="B124" s="28"/>
      <c r="L124" s="28"/>
    </row>
    <row r="125" spans="2:63" s="10" customFormat="1" ht="29.25" customHeight="1">
      <c r="B125" s="112"/>
      <c r="C125" s="113" t="s">
        <v>174</v>
      </c>
      <c r="D125" s="114" t="s">
        <v>62</v>
      </c>
      <c r="E125" s="114" t="s">
        <v>58</v>
      </c>
      <c r="F125" s="114" t="s">
        <v>59</v>
      </c>
      <c r="G125" s="114" t="s">
        <v>175</v>
      </c>
      <c r="H125" s="114" t="s">
        <v>176</v>
      </c>
      <c r="I125" s="114" t="s">
        <v>177</v>
      </c>
      <c r="J125" s="115" t="s">
        <v>157</v>
      </c>
      <c r="K125" s="116" t="s">
        <v>178</v>
      </c>
      <c r="L125" s="112"/>
      <c r="M125" s="55" t="s">
        <v>1</v>
      </c>
      <c r="N125" s="56" t="s">
        <v>41</v>
      </c>
      <c r="O125" s="56" t="s">
        <v>179</v>
      </c>
      <c r="P125" s="56" t="s">
        <v>180</v>
      </c>
      <c r="Q125" s="56" t="s">
        <v>181</v>
      </c>
      <c r="R125" s="56" t="s">
        <v>182</v>
      </c>
      <c r="S125" s="56" t="s">
        <v>183</v>
      </c>
      <c r="T125" s="57" t="s">
        <v>184</v>
      </c>
    </row>
    <row r="126" spans="2:63" s="1" customFormat="1" ht="22.7" customHeight="1">
      <c r="B126" s="28"/>
      <c r="C126" s="60" t="s">
        <v>185</v>
      </c>
      <c r="J126" s="117">
        <f>BK126</f>
        <v>0</v>
      </c>
      <c r="L126" s="28"/>
      <c r="M126" s="58"/>
      <c r="N126" s="49"/>
      <c r="O126" s="49"/>
      <c r="P126" s="118">
        <f>P127+P130</f>
        <v>0</v>
      </c>
      <c r="Q126" s="49"/>
      <c r="R126" s="118">
        <f>R127+R130</f>
        <v>0</v>
      </c>
      <c r="S126" s="49"/>
      <c r="T126" s="119">
        <f>T127+T130</f>
        <v>0</v>
      </c>
      <c r="AT126" s="13" t="s">
        <v>76</v>
      </c>
      <c r="AU126" s="13" t="s">
        <v>159</v>
      </c>
      <c r="BK126" s="120">
        <f>BK127+BK130</f>
        <v>0</v>
      </c>
    </row>
    <row r="127" spans="2:63" s="11" customFormat="1" ht="25.9" customHeight="1">
      <c r="B127" s="121"/>
      <c r="D127" s="122" t="s">
        <v>76</v>
      </c>
      <c r="E127" s="123" t="s">
        <v>370</v>
      </c>
      <c r="F127" s="123" t="s">
        <v>371</v>
      </c>
      <c r="I127" s="124"/>
      <c r="J127" s="125">
        <f>BK127</f>
        <v>0</v>
      </c>
      <c r="L127" s="121"/>
      <c r="M127" s="126"/>
      <c r="P127" s="127">
        <f>P128</f>
        <v>0</v>
      </c>
      <c r="R127" s="127">
        <f>R128</f>
        <v>0</v>
      </c>
      <c r="T127" s="128">
        <f>T128</f>
        <v>0</v>
      </c>
      <c r="AR127" s="122" t="s">
        <v>87</v>
      </c>
      <c r="AT127" s="129" t="s">
        <v>76</v>
      </c>
      <c r="AU127" s="129" t="s">
        <v>77</v>
      </c>
      <c r="AY127" s="122" t="s">
        <v>188</v>
      </c>
      <c r="BK127" s="130">
        <f>BK128</f>
        <v>0</v>
      </c>
    </row>
    <row r="128" spans="2:63" s="11" customFormat="1" ht="22.7" customHeight="1">
      <c r="B128" s="121"/>
      <c r="D128" s="122" t="s">
        <v>76</v>
      </c>
      <c r="E128" s="131" t="s">
        <v>2230</v>
      </c>
      <c r="F128" s="131" t="s">
        <v>2231</v>
      </c>
      <c r="I128" s="124"/>
      <c r="J128" s="132">
        <f>BK128</f>
        <v>0</v>
      </c>
      <c r="L128" s="121"/>
      <c r="M128" s="126"/>
      <c r="P128" s="127">
        <f>P129</f>
        <v>0</v>
      </c>
      <c r="R128" s="127">
        <f>R129</f>
        <v>0</v>
      </c>
      <c r="T128" s="128">
        <f>T129</f>
        <v>0</v>
      </c>
      <c r="AR128" s="122" t="s">
        <v>87</v>
      </c>
      <c r="AT128" s="129" t="s">
        <v>76</v>
      </c>
      <c r="AU128" s="129" t="s">
        <v>85</v>
      </c>
      <c r="AY128" s="122" t="s">
        <v>188</v>
      </c>
      <c r="BK128" s="130">
        <f>BK129</f>
        <v>0</v>
      </c>
    </row>
    <row r="129" spans="2:65" s="1" customFormat="1" ht="16.5" customHeight="1">
      <c r="B129" s="28"/>
      <c r="C129" s="133" t="s">
        <v>85</v>
      </c>
      <c r="D129" s="133" t="s">
        <v>190</v>
      </c>
      <c r="E129" s="134" t="s">
        <v>2232</v>
      </c>
      <c r="F129" s="135" t="s">
        <v>2233</v>
      </c>
      <c r="G129" s="136" t="s">
        <v>445</v>
      </c>
      <c r="H129" s="137">
        <v>1</v>
      </c>
      <c r="I129" s="138">
        <f>SUM('SO-03.5'!F152)</f>
        <v>0</v>
      </c>
      <c r="J129" s="139">
        <f>ROUND(I129*H129,2)</f>
        <v>0</v>
      </c>
      <c r="K129" s="140"/>
      <c r="L129" s="28"/>
      <c r="M129" s="141" t="s">
        <v>1</v>
      </c>
      <c r="N129" s="142" t="s">
        <v>42</v>
      </c>
      <c r="P129" s="143">
        <f>O129*H129</f>
        <v>0</v>
      </c>
      <c r="Q129" s="143">
        <v>0</v>
      </c>
      <c r="R129" s="143">
        <f>Q129*H129</f>
        <v>0</v>
      </c>
      <c r="S129" s="143">
        <v>0</v>
      </c>
      <c r="T129" s="144">
        <f>S129*H129</f>
        <v>0</v>
      </c>
      <c r="AR129" s="145" t="s">
        <v>251</v>
      </c>
      <c r="AT129" s="145" t="s">
        <v>190</v>
      </c>
      <c r="AU129" s="145" t="s">
        <v>87</v>
      </c>
      <c r="AY129" s="13" t="s">
        <v>188</v>
      </c>
      <c r="BE129" s="146">
        <f>IF(N129="základní",J129,0)</f>
        <v>0</v>
      </c>
      <c r="BF129" s="146">
        <f>IF(N129="snížená",J129,0)</f>
        <v>0</v>
      </c>
      <c r="BG129" s="146">
        <f>IF(N129="zákl. přenesená",J129,0)</f>
        <v>0</v>
      </c>
      <c r="BH129" s="146">
        <f>IF(N129="sníž. přenesená",J129,0)</f>
        <v>0</v>
      </c>
      <c r="BI129" s="146">
        <f>IF(N129="nulová",J129,0)</f>
        <v>0</v>
      </c>
      <c r="BJ129" s="13" t="s">
        <v>85</v>
      </c>
      <c r="BK129" s="146">
        <f>ROUND(I129*H129,2)</f>
        <v>0</v>
      </c>
      <c r="BL129" s="13" t="s">
        <v>251</v>
      </c>
      <c r="BM129" s="145" t="s">
        <v>2234</v>
      </c>
    </row>
    <row r="130" spans="2:65" s="11" customFormat="1" ht="25.9" customHeight="1">
      <c r="B130" s="121"/>
      <c r="D130" s="122" t="s">
        <v>76</v>
      </c>
      <c r="E130" s="123" t="s">
        <v>379</v>
      </c>
      <c r="F130" s="123" t="s">
        <v>380</v>
      </c>
      <c r="I130" s="124"/>
      <c r="J130" s="125">
        <f>BK130</f>
        <v>0</v>
      </c>
      <c r="L130" s="121"/>
      <c r="M130" s="126"/>
      <c r="P130" s="127">
        <f>P131+P133+P135</f>
        <v>0</v>
      </c>
      <c r="R130" s="127">
        <f>R131+R133+R135</f>
        <v>0</v>
      </c>
      <c r="T130" s="128">
        <f>T131+T133+T135</f>
        <v>0</v>
      </c>
      <c r="AR130" s="122" t="s">
        <v>207</v>
      </c>
      <c r="AT130" s="129" t="s">
        <v>76</v>
      </c>
      <c r="AU130" s="129" t="s">
        <v>77</v>
      </c>
      <c r="AY130" s="122" t="s">
        <v>188</v>
      </c>
      <c r="BK130" s="130">
        <f>BK131+BK133+BK135</f>
        <v>0</v>
      </c>
    </row>
    <row r="131" spans="2:65" s="11" customFormat="1" ht="22.7" customHeight="1">
      <c r="B131" s="121"/>
      <c r="D131" s="122" t="s">
        <v>76</v>
      </c>
      <c r="E131" s="131" t="s">
        <v>389</v>
      </c>
      <c r="F131" s="131" t="s">
        <v>390</v>
      </c>
      <c r="I131" s="124"/>
      <c r="J131" s="132">
        <f>BK131</f>
        <v>0</v>
      </c>
      <c r="L131" s="121"/>
      <c r="M131" s="126"/>
      <c r="P131" s="127">
        <f>P132</f>
        <v>0</v>
      </c>
      <c r="R131" s="127">
        <f>R132</f>
        <v>0</v>
      </c>
      <c r="T131" s="128">
        <f>T132</f>
        <v>0</v>
      </c>
      <c r="AR131" s="122" t="s">
        <v>207</v>
      </c>
      <c r="AT131" s="129" t="s">
        <v>76</v>
      </c>
      <c r="AU131" s="129" t="s">
        <v>85</v>
      </c>
      <c r="AY131" s="122" t="s">
        <v>188</v>
      </c>
      <c r="BK131" s="130">
        <f>BK132</f>
        <v>0</v>
      </c>
    </row>
    <row r="132" spans="2:65" s="1" customFormat="1" ht="16.5" customHeight="1">
      <c r="B132" s="28"/>
      <c r="C132" s="133" t="s">
        <v>87</v>
      </c>
      <c r="D132" s="133" t="s">
        <v>190</v>
      </c>
      <c r="E132" s="134" t="s">
        <v>392</v>
      </c>
      <c r="F132" s="135" t="s">
        <v>390</v>
      </c>
      <c r="G132" s="136" t="s">
        <v>393</v>
      </c>
      <c r="H132" s="147"/>
      <c r="I132" s="138"/>
      <c r="J132" s="139">
        <f>ROUND(I132*H132,2)</f>
        <v>0</v>
      </c>
      <c r="K132" s="140"/>
      <c r="L132" s="28"/>
      <c r="M132" s="141" t="s">
        <v>1</v>
      </c>
      <c r="N132" s="142" t="s">
        <v>42</v>
      </c>
      <c r="P132" s="143">
        <f>O132*H132</f>
        <v>0</v>
      </c>
      <c r="Q132" s="143">
        <v>0</v>
      </c>
      <c r="R132" s="143">
        <f>Q132*H132</f>
        <v>0</v>
      </c>
      <c r="S132" s="143">
        <v>0</v>
      </c>
      <c r="T132" s="144">
        <f>S132*H132</f>
        <v>0</v>
      </c>
      <c r="AR132" s="145" t="s">
        <v>387</v>
      </c>
      <c r="AT132" s="145" t="s">
        <v>190</v>
      </c>
      <c r="AU132" s="145" t="s">
        <v>87</v>
      </c>
      <c r="AY132" s="13" t="s">
        <v>188</v>
      </c>
      <c r="BE132" s="146">
        <f>IF(N132="základní",J132,0)</f>
        <v>0</v>
      </c>
      <c r="BF132" s="146">
        <f>IF(N132="snížená",J132,0)</f>
        <v>0</v>
      </c>
      <c r="BG132" s="146">
        <f>IF(N132="zákl. přenesená",J132,0)</f>
        <v>0</v>
      </c>
      <c r="BH132" s="146">
        <f>IF(N132="sníž. přenesená",J132,0)</f>
        <v>0</v>
      </c>
      <c r="BI132" s="146">
        <f>IF(N132="nulová",J132,0)</f>
        <v>0</v>
      </c>
      <c r="BJ132" s="13" t="s">
        <v>85</v>
      </c>
      <c r="BK132" s="146">
        <f>ROUND(I132*H132,2)</f>
        <v>0</v>
      </c>
      <c r="BL132" s="13" t="s">
        <v>387</v>
      </c>
      <c r="BM132" s="145" t="s">
        <v>2235</v>
      </c>
    </row>
    <row r="133" spans="2:65" s="11" customFormat="1" ht="22.7" customHeight="1">
      <c r="B133" s="121"/>
      <c r="D133" s="122" t="s">
        <v>76</v>
      </c>
      <c r="E133" s="131" t="s">
        <v>395</v>
      </c>
      <c r="F133" s="131" t="s">
        <v>396</v>
      </c>
      <c r="I133" s="124"/>
      <c r="J133" s="132">
        <f>BK133</f>
        <v>0</v>
      </c>
      <c r="L133" s="121"/>
      <c r="M133" s="126"/>
      <c r="P133" s="127">
        <f>P134</f>
        <v>0</v>
      </c>
      <c r="R133" s="127">
        <f>R134</f>
        <v>0</v>
      </c>
      <c r="T133" s="128">
        <f>T134</f>
        <v>0</v>
      </c>
      <c r="AR133" s="122" t="s">
        <v>207</v>
      </c>
      <c r="AT133" s="129" t="s">
        <v>76</v>
      </c>
      <c r="AU133" s="129" t="s">
        <v>85</v>
      </c>
      <c r="AY133" s="122" t="s">
        <v>188</v>
      </c>
      <c r="BK133" s="130">
        <f>BK134</f>
        <v>0</v>
      </c>
    </row>
    <row r="134" spans="2:65" s="1" customFormat="1" ht="16.5" customHeight="1">
      <c r="B134" s="28"/>
      <c r="C134" s="133" t="s">
        <v>199</v>
      </c>
      <c r="D134" s="133" t="s">
        <v>190</v>
      </c>
      <c r="E134" s="134" t="s">
        <v>398</v>
      </c>
      <c r="F134" s="135" t="s">
        <v>396</v>
      </c>
      <c r="G134" s="136" t="s">
        <v>393</v>
      </c>
      <c r="H134" s="147"/>
      <c r="I134" s="138"/>
      <c r="J134" s="139">
        <f>ROUND(I134*H134,2)</f>
        <v>0</v>
      </c>
      <c r="K134" s="140"/>
      <c r="L134" s="28"/>
      <c r="M134" s="141" t="s">
        <v>1</v>
      </c>
      <c r="N134" s="142" t="s">
        <v>42</v>
      </c>
      <c r="P134" s="143">
        <f>O134*H134</f>
        <v>0</v>
      </c>
      <c r="Q134" s="143">
        <v>0</v>
      </c>
      <c r="R134" s="143">
        <f>Q134*H134</f>
        <v>0</v>
      </c>
      <c r="S134" s="143">
        <v>0</v>
      </c>
      <c r="T134" s="144">
        <f>S134*H134</f>
        <v>0</v>
      </c>
      <c r="AR134" s="145" t="s">
        <v>387</v>
      </c>
      <c r="AT134" s="145" t="s">
        <v>190</v>
      </c>
      <c r="AU134" s="145" t="s">
        <v>87</v>
      </c>
      <c r="AY134" s="13" t="s">
        <v>188</v>
      </c>
      <c r="BE134" s="146">
        <f>IF(N134="základní",J134,0)</f>
        <v>0</v>
      </c>
      <c r="BF134" s="146">
        <f>IF(N134="snížená",J134,0)</f>
        <v>0</v>
      </c>
      <c r="BG134" s="146">
        <f>IF(N134="zákl. přenesená",J134,0)</f>
        <v>0</v>
      </c>
      <c r="BH134" s="146">
        <f>IF(N134="sníž. přenesená",J134,0)</f>
        <v>0</v>
      </c>
      <c r="BI134" s="146">
        <f>IF(N134="nulová",J134,0)</f>
        <v>0</v>
      </c>
      <c r="BJ134" s="13" t="s">
        <v>85</v>
      </c>
      <c r="BK134" s="146">
        <f>ROUND(I134*H134,2)</f>
        <v>0</v>
      </c>
      <c r="BL134" s="13" t="s">
        <v>387</v>
      </c>
      <c r="BM134" s="145" t="s">
        <v>2236</v>
      </c>
    </row>
    <row r="135" spans="2:65" s="11" customFormat="1" ht="22.7" customHeight="1">
      <c r="B135" s="121"/>
      <c r="D135" s="122" t="s">
        <v>76</v>
      </c>
      <c r="E135" s="131" t="s">
        <v>400</v>
      </c>
      <c r="F135" s="131" t="s">
        <v>401</v>
      </c>
      <c r="I135" s="124"/>
      <c r="J135" s="132">
        <f>BK135</f>
        <v>0</v>
      </c>
      <c r="L135" s="121"/>
      <c r="M135" s="126"/>
      <c r="P135" s="127">
        <f>P136</f>
        <v>0</v>
      </c>
      <c r="R135" s="127">
        <f>R136</f>
        <v>0</v>
      </c>
      <c r="T135" s="128">
        <f>T136</f>
        <v>0</v>
      </c>
      <c r="AR135" s="122" t="s">
        <v>207</v>
      </c>
      <c r="AT135" s="129" t="s">
        <v>76</v>
      </c>
      <c r="AU135" s="129" t="s">
        <v>85</v>
      </c>
      <c r="AY135" s="122" t="s">
        <v>188</v>
      </c>
      <c r="BK135" s="130">
        <f>BK136</f>
        <v>0</v>
      </c>
    </row>
    <row r="136" spans="2:65" s="1" customFormat="1" ht="16.5" customHeight="1">
      <c r="B136" s="28"/>
      <c r="C136" s="133" t="s">
        <v>194</v>
      </c>
      <c r="D136" s="133" t="s">
        <v>190</v>
      </c>
      <c r="E136" s="134" t="s">
        <v>403</v>
      </c>
      <c r="F136" s="135" t="s">
        <v>404</v>
      </c>
      <c r="G136" s="136" t="s">
        <v>393</v>
      </c>
      <c r="H136" s="147"/>
      <c r="I136" s="138"/>
      <c r="J136" s="139">
        <f>ROUND(I136*H136,2)</f>
        <v>0</v>
      </c>
      <c r="K136" s="140"/>
      <c r="L136" s="28"/>
      <c r="M136" s="148" t="s">
        <v>1</v>
      </c>
      <c r="N136" s="149" t="s">
        <v>42</v>
      </c>
      <c r="O136" s="150"/>
      <c r="P136" s="151">
        <f>O136*H136</f>
        <v>0</v>
      </c>
      <c r="Q136" s="151">
        <v>0</v>
      </c>
      <c r="R136" s="151">
        <f>Q136*H136</f>
        <v>0</v>
      </c>
      <c r="S136" s="151">
        <v>0</v>
      </c>
      <c r="T136" s="152">
        <f>S136*H136</f>
        <v>0</v>
      </c>
      <c r="AR136" s="145" t="s">
        <v>387</v>
      </c>
      <c r="AT136" s="145" t="s">
        <v>190</v>
      </c>
      <c r="AU136" s="145" t="s">
        <v>87</v>
      </c>
      <c r="AY136" s="13" t="s">
        <v>188</v>
      </c>
      <c r="BE136" s="146">
        <f>IF(N136="základní",J136,0)</f>
        <v>0</v>
      </c>
      <c r="BF136" s="146">
        <f>IF(N136="snížená",J136,0)</f>
        <v>0</v>
      </c>
      <c r="BG136" s="146">
        <f>IF(N136="zákl. přenesená",J136,0)</f>
        <v>0</v>
      </c>
      <c r="BH136" s="146">
        <f>IF(N136="sníž. přenesená",J136,0)</f>
        <v>0</v>
      </c>
      <c r="BI136" s="146">
        <f>IF(N136="nulová",J136,0)</f>
        <v>0</v>
      </c>
      <c r="BJ136" s="13" t="s">
        <v>85</v>
      </c>
      <c r="BK136" s="146">
        <f>ROUND(I136*H136,2)</f>
        <v>0</v>
      </c>
      <c r="BL136" s="13" t="s">
        <v>387</v>
      </c>
      <c r="BM136" s="145" t="s">
        <v>2237</v>
      </c>
    </row>
    <row r="137" spans="2:65" s="1" customFormat="1" ht="6.95" customHeight="1">
      <c r="B137" s="40"/>
      <c r="C137" s="41"/>
      <c r="D137" s="41"/>
      <c r="E137" s="41"/>
      <c r="F137" s="41"/>
      <c r="G137" s="41"/>
      <c r="H137" s="41"/>
      <c r="I137" s="41"/>
      <c r="J137" s="41"/>
      <c r="K137" s="41"/>
      <c r="L137" s="28"/>
    </row>
  </sheetData>
  <sheetProtection algorithmName="SHA-512" hashValue="a1yK9dT9q9JwcqrFtrDPPqh75WUTJR/6gLfKdLozFypNx1Ltg74szaVzRCjkBDfumul2j6qIWrIGC+wpz8pxaA==" saltValue="/4xLp2mT2AK97sjj+M7Ga5BDFyFRLZ48I70QvgNNfBPGotXWyWIJ6Mrn2Bxzj/nS8bZ/wKjsGvuEWmyVN7qGrA==" spinCount="100000" sheet="1" objects="1" scenarios="1" formatColumns="0" formatRows="0" autoFilter="0"/>
  <autoFilter ref="C125:K136"/>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2"/>
  <sheetViews>
    <sheetView zoomScaleNormal="100" workbookViewId="0">
      <selection activeCell="E3" sqref="E3"/>
    </sheetView>
  </sheetViews>
  <sheetFormatPr defaultColWidth="11" defaultRowHeight="12"/>
  <cols>
    <col min="1" max="1" width="13.83203125" style="250" customWidth="1"/>
    <col min="2" max="2" width="55.1640625" style="250" customWidth="1"/>
    <col min="3" max="3" width="6.1640625" style="251" customWidth="1"/>
    <col min="4" max="6" width="12.5" style="252" customWidth="1"/>
    <col min="7" max="16384" width="11" style="249"/>
  </cols>
  <sheetData>
    <row r="1" spans="1:6" ht="24">
      <c r="A1" s="266" t="s">
        <v>3317</v>
      </c>
      <c r="B1" s="266" t="s">
        <v>59</v>
      </c>
      <c r="C1" s="266" t="s">
        <v>175</v>
      </c>
      <c r="D1" s="267" t="s">
        <v>176</v>
      </c>
      <c r="E1" s="267" t="s">
        <v>3318</v>
      </c>
      <c r="F1" s="267" t="s">
        <v>3319</v>
      </c>
    </row>
    <row r="2" spans="1:6">
      <c r="A2" s="258" t="s">
        <v>3320</v>
      </c>
      <c r="B2" s="259"/>
      <c r="C2" s="260"/>
      <c r="D2" s="261"/>
      <c r="E2" s="261"/>
      <c r="F2" s="256">
        <f>SUBTOTAL(9,F3:F24)</f>
        <v>0</v>
      </c>
    </row>
    <row r="3" spans="1:6" ht="84">
      <c r="A3" s="254" t="s">
        <v>3321</v>
      </c>
      <c r="B3" s="254" t="s">
        <v>3322</v>
      </c>
      <c r="C3" s="255" t="s">
        <v>500</v>
      </c>
      <c r="D3" s="253">
        <v>1</v>
      </c>
      <c r="E3" s="240"/>
      <c r="F3" s="253">
        <f>SUM(D3*E3)</f>
        <v>0</v>
      </c>
    </row>
    <row r="4" spans="1:6" ht="24">
      <c r="A4" s="254" t="s">
        <v>3323</v>
      </c>
      <c r="B4" s="254" t="s">
        <v>3324</v>
      </c>
      <c r="C4" s="255" t="s">
        <v>500</v>
      </c>
      <c r="D4" s="253">
        <v>1</v>
      </c>
      <c r="E4" s="240"/>
      <c r="F4" s="253">
        <f t="shared" ref="F4:F24" si="0">SUM(D4*E4)</f>
        <v>0</v>
      </c>
    </row>
    <row r="5" spans="1:6" ht="36">
      <c r="A5" s="254" t="s">
        <v>3325</v>
      </c>
      <c r="B5" s="254" t="s">
        <v>3326</v>
      </c>
      <c r="C5" s="255" t="s">
        <v>500</v>
      </c>
      <c r="D5" s="253">
        <v>1</v>
      </c>
      <c r="E5" s="240"/>
      <c r="F5" s="253">
        <f t="shared" si="0"/>
        <v>0</v>
      </c>
    </row>
    <row r="6" spans="1:6" ht="36">
      <c r="A6" s="254" t="s">
        <v>3327</v>
      </c>
      <c r="B6" s="254" t="s">
        <v>3326</v>
      </c>
      <c r="C6" s="255" t="s">
        <v>500</v>
      </c>
      <c r="D6" s="253">
        <v>1</v>
      </c>
      <c r="E6" s="240"/>
      <c r="F6" s="253">
        <f t="shared" si="0"/>
        <v>0</v>
      </c>
    </row>
    <row r="7" spans="1:6" ht="24">
      <c r="A7" s="254" t="s">
        <v>3328</v>
      </c>
      <c r="B7" s="254" t="s">
        <v>3329</v>
      </c>
      <c r="C7" s="255" t="s">
        <v>500</v>
      </c>
      <c r="D7" s="253">
        <v>1</v>
      </c>
      <c r="E7" s="240"/>
      <c r="F7" s="253">
        <f t="shared" si="0"/>
        <v>0</v>
      </c>
    </row>
    <row r="8" spans="1:6" ht="24">
      <c r="A8" s="254" t="s">
        <v>3330</v>
      </c>
      <c r="B8" s="254" t="s">
        <v>3331</v>
      </c>
      <c r="C8" s="255" t="s">
        <v>500</v>
      </c>
      <c r="D8" s="253">
        <v>1</v>
      </c>
      <c r="E8" s="240"/>
      <c r="F8" s="253">
        <f t="shared" si="0"/>
        <v>0</v>
      </c>
    </row>
    <row r="9" spans="1:6" ht="24">
      <c r="A9" s="254" t="s">
        <v>3332</v>
      </c>
      <c r="B9" s="254" t="s">
        <v>3331</v>
      </c>
      <c r="C9" s="255" t="s">
        <v>500</v>
      </c>
      <c r="D9" s="253">
        <v>1</v>
      </c>
      <c r="E9" s="240"/>
      <c r="F9" s="253">
        <f t="shared" si="0"/>
        <v>0</v>
      </c>
    </row>
    <row r="10" spans="1:6" ht="36">
      <c r="A10" s="254" t="s">
        <v>3333</v>
      </c>
      <c r="B10" s="254" t="s">
        <v>3334</v>
      </c>
      <c r="C10" s="255" t="s">
        <v>500</v>
      </c>
      <c r="D10" s="253">
        <v>4</v>
      </c>
      <c r="E10" s="240"/>
      <c r="F10" s="253">
        <f t="shared" si="0"/>
        <v>0</v>
      </c>
    </row>
    <row r="11" spans="1:6" ht="36">
      <c r="A11" s="254" t="s">
        <v>3335</v>
      </c>
      <c r="B11" s="254" t="s">
        <v>3336</v>
      </c>
      <c r="C11" s="255" t="s">
        <v>500</v>
      </c>
      <c r="D11" s="253">
        <v>2</v>
      </c>
      <c r="E11" s="240"/>
      <c r="F11" s="253">
        <f t="shared" si="0"/>
        <v>0</v>
      </c>
    </row>
    <row r="12" spans="1:6" ht="60">
      <c r="A12" s="254" t="s">
        <v>3337</v>
      </c>
      <c r="B12" s="254" t="s">
        <v>3338</v>
      </c>
      <c r="C12" s="255" t="s">
        <v>500</v>
      </c>
      <c r="D12" s="253">
        <v>1</v>
      </c>
      <c r="E12" s="240"/>
      <c r="F12" s="253">
        <f t="shared" si="0"/>
        <v>0</v>
      </c>
    </row>
    <row r="13" spans="1:6">
      <c r="A13" s="254" t="s">
        <v>3339</v>
      </c>
      <c r="B13" s="254" t="s">
        <v>3340</v>
      </c>
      <c r="C13" s="255" t="s">
        <v>3341</v>
      </c>
      <c r="D13" s="253">
        <v>2</v>
      </c>
      <c r="E13" s="240"/>
      <c r="F13" s="253">
        <f t="shared" si="0"/>
        <v>0</v>
      </c>
    </row>
    <row r="14" spans="1:6">
      <c r="A14" s="254" t="s">
        <v>3339</v>
      </c>
      <c r="B14" s="254" t="s">
        <v>3342</v>
      </c>
      <c r="C14" s="255" t="s">
        <v>3341</v>
      </c>
      <c r="D14" s="253">
        <v>5</v>
      </c>
      <c r="E14" s="240"/>
      <c r="F14" s="253">
        <f t="shared" si="0"/>
        <v>0</v>
      </c>
    </row>
    <row r="15" spans="1:6">
      <c r="A15" s="254" t="s">
        <v>3343</v>
      </c>
      <c r="B15" s="254" t="s">
        <v>3344</v>
      </c>
      <c r="C15" s="255" t="s">
        <v>205</v>
      </c>
      <c r="D15" s="253">
        <v>35</v>
      </c>
      <c r="E15" s="240"/>
      <c r="F15" s="253">
        <f t="shared" si="0"/>
        <v>0</v>
      </c>
    </row>
    <row r="16" spans="1:6">
      <c r="A16" s="254" t="s">
        <v>3345</v>
      </c>
      <c r="B16" s="254" t="s">
        <v>3346</v>
      </c>
      <c r="C16" s="255" t="s">
        <v>205</v>
      </c>
      <c r="D16" s="253">
        <v>25</v>
      </c>
      <c r="E16" s="240"/>
      <c r="F16" s="253">
        <f t="shared" si="0"/>
        <v>0</v>
      </c>
    </row>
    <row r="17" spans="1:6" ht="24">
      <c r="A17" s="254" t="s">
        <v>3347</v>
      </c>
      <c r="B17" s="254" t="s">
        <v>3348</v>
      </c>
      <c r="C17" s="255" t="s">
        <v>205</v>
      </c>
      <c r="D17" s="253">
        <v>5</v>
      </c>
      <c r="E17" s="240"/>
      <c r="F17" s="253">
        <f t="shared" si="0"/>
        <v>0</v>
      </c>
    </row>
    <row r="18" spans="1:6" ht="24">
      <c r="A18" s="254" t="s">
        <v>3347</v>
      </c>
      <c r="B18" s="254" t="s">
        <v>3349</v>
      </c>
      <c r="C18" s="255" t="s">
        <v>205</v>
      </c>
      <c r="D18" s="253">
        <v>45</v>
      </c>
      <c r="E18" s="240"/>
      <c r="F18" s="253">
        <f t="shared" si="0"/>
        <v>0</v>
      </c>
    </row>
    <row r="19" spans="1:6" ht="24">
      <c r="A19" s="254" t="s">
        <v>3350</v>
      </c>
      <c r="B19" s="254" t="s">
        <v>3351</v>
      </c>
      <c r="C19" s="255" t="s">
        <v>205</v>
      </c>
      <c r="D19" s="253">
        <v>2</v>
      </c>
      <c r="E19" s="240"/>
      <c r="F19" s="253">
        <f t="shared" si="0"/>
        <v>0</v>
      </c>
    </row>
    <row r="20" spans="1:6" ht="24">
      <c r="A20" s="254" t="s">
        <v>3350</v>
      </c>
      <c r="B20" s="254" t="s">
        <v>3352</v>
      </c>
      <c r="C20" s="255" t="s">
        <v>205</v>
      </c>
      <c r="D20" s="253">
        <v>23</v>
      </c>
      <c r="E20" s="240"/>
      <c r="F20" s="253">
        <f t="shared" si="0"/>
        <v>0</v>
      </c>
    </row>
    <row r="21" spans="1:6">
      <c r="A21" s="254" t="s">
        <v>3353</v>
      </c>
      <c r="B21" s="254" t="s">
        <v>3354</v>
      </c>
      <c r="C21" s="255" t="s">
        <v>3341</v>
      </c>
      <c r="D21" s="253">
        <v>2</v>
      </c>
      <c r="E21" s="240"/>
      <c r="F21" s="253">
        <f t="shared" si="0"/>
        <v>0</v>
      </c>
    </row>
    <row r="22" spans="1:6">
      <c r="A22" s="254" t="s">
        <v>3353</v>
      </c>
      <c r="B22" s="254" t="s">
        <v>3355</v>
      </c>
      <c r="C22" s="255" t="s">
        <v>3341</v>
      </c>
      <c r="D22" s="253">
        <v>5</v>
      </c>
      <c r="E22" s="240"/>
      <c r="F22" s="253">
        <f t="shared" si="0"/>
        <v>0</v>
      </c>
    </row>
    <row r="23" spans="1:6">
      <c r="A23" s="254" t="s">
        <v>3356</v>
      </c>
      <c r="B23" s="254" t="s">
        <v>3357</v>
      </c>
      <c r="C23" s="255" t="s">
        <v>3341</v>
      </c>
      <c r="D23" s="253">
        <v>2</v>
      </c>
      <c r="E23" s="240"/>
      <c r="F23" s="253">
        <f t="shared" si="0"/>
        <v>0</v>
      </c>
    </row>
    <row r="24" spans="1:6">
      <c r="A24" s="254" t="s">
        <v>3356</v>
      </c>
      <c r="B24" s="254" t="s">
        <v>3358</v>
      </c>
      <c r="C24" s="255" t="s">
        <v>3341</v>
      </c>
      <c r="D24" s="253">
        <v>2</v>
      </c>
      <c r="E24" s="240"/>
      <c r="F24" s="253">
        <f t="shared" si="0"/>
        <v>0</v>
      </c>
    </row>
    <row r="25" spans="1:6">
      <c r="A25" s="258" t="s">
        <v>3359</v>
      </c>
      <c r="B25" s="259"/>
      <c r="C25" s="260"/>
      <c r="D25" s="261"/>
      <c r="E25" s="241"/>
      <c r="F25" s="256">
        <f>SUBTOTAL(9,F26:F43)</f>
        <v>0</v>
      </c>
    </row>
    <row r="26" spans="1:6" ht="36">
      <c r="A26" s="254" t="s">
        <v>3360</v>
      </c>
      <c r="B26" s="254" t="s">
        <v>3326</v>
      </c>
      <c r="C26" s="255" t="s">
        <v>500</v>
      </c>
      <c r="D26" s="253">
        <v>1</v>
      </c>
      <c r="E26" s="240"/>
      <c r="F26" s="253">
        <f t="shared" ref="F26:F43" si="1">SUM(D26*E26)</f>
        <v>0</v>
      </c>
    </row>
    <row r="27" spans="1:6" ht="36">
      <c r="A27" s="254" t="s">
        <v>3361</v>
      </c>
      <c r="B27" s="254" t="s">
        <v>3326</v>
      </c>
      <c r="C27" s="255" t="s">
        <v>500</v>
      </c>
      <c r="D27" s="253">
        <v>1</v>
      </c>
      <c r="E27" s="240"/>
      <c r="F27" s="253">
        <f t="shared" si="1"/>
        <v>0</v>
      </c>
    </row>
    <row r="28" spans="1:6">
      <c r="A28" s="254" t="s">
        <v>3362</v>
      </c>
      <c r="B28" s="254" t="s">
        <v>3363</v>
      </c>
      <c r="C28" s="255" t="s">
        <v>500</v>
      </c>
      <c r="D28" s="253">
        <v>2</v>
      </c>
      <c r="E28" s="240"/>
      <c r="F28" s="253">
        <f t="shared" si="1"/>
        <v>0</v>
      </c>
    </row>
    <row r="29" spans="1:6" ht="24">
      <c r="A29" s="254" t="s">
        <v>3364</v>
      </c>
      <c r="B29" s="254" t="s">
        <v>3329</v>
      </c>
      <c r="C29" s="255" t="s">
        <v>500</v>
      </c>
      <c r="D29" s="253">
        <v>1</v>
      </c>
      <c r="E29" s="240"/>
      <c r="F29" s="253">
        <f t="shared" si="1"/>
        <v>0</v>
      </c>
    </row>
    <row r="30" spans="1:6" ht="24">
      <c r="A30" s="254" t="s">
        <v>3365</v>
      </c>
      <c r="B30" s="254" t="s">
        <v>3331</v>
      </c>
      <c r="C30" s="255" t="s">
        <v>500</v>
      </c>
      <c r="D30" s="253">
        <v>1</v>
      </c>
      <c r="E30" s="240"/>
      <c r="F30" s="253">
        <f t="shared" si="1"/>
        <v>0</v>
      </c>
    </row>
    <row r="31" spans="1:6" ht="24">
      <c r="A31" s="254" t="s">
        <v>3366</v>
      </c>
      <c r="B31" s="254" t="s">
        <v>3331</v>
      </c>
      <c r="C31" s="255" t="s">
        <v>500</v>
      </c>
      <c r="D31" s="253">
        <v>1</v>
      </c>
      <c r="E31" s="240"/>
      <c r="F31" s="253">
        <f t="shared" si="1"/>
        <v>0</v>
      </c>
    </row>
    <row r="32" spans="1:6">
      <c r="A32" s="254" t="s">
        <v>3367</v>
      </c>
      <c r="B32" s="254" t="s">
        <v>3368</v>
      </c>
      <c r="C32" s="255" t="s">
        <v>500</v>
      </c>
      <c r="D32" s="253">
        <v>2</v>
      </c>
      <c r="E32" s="240"/>
      <c r="F32" s="253">
        <f t="shared" si="1"/>
        <v>0</v>
      </c>
    </row>
    <row r="33" spans="1:6" ht="24">
      <c r="A33" s="254" t="s">
        <v>3369</v>
      </c>
      <c r="B33" s="254" t="s">
        <v>3370</v>
      </c>
      <c r="C33" s="255" t="s">
        <v>500</v>
      </c>
      <c r="D33" s="253">
        <v>2</v>
      </c>
      <c r="E33" s="240"/>
      <c r="F33" s="253">
        <f t="shared" si="1"/>
        <v>0</v>
      </c>
    </row>
    <row r="34" spans="1:6" ht="24">
      <c r="A34" s="254" t="s">
        <v>3371</v>
      </c>
      <c r="B34" s="254" t="s">
        <v>3372</v>
      </c>
      <c r="C34" s="255" t="s">
        <v>500</v>
      </c>
      <c r="D34" s="253">
        <v>1</v>
      </c>
      <c r="E34" s="240"/>
      <c r="F34" s="253">
        <f t="shared" si="1"/>
        <v>0</v>
      </c>
    </row>
    <row r="35" spans="1:6">
      <c r="A35" s="254" t="s">
        <v>3373</v>
      </c>
      <c r="B35" s="254" t="s">
        <v>3374</v>
      </c>
      <c r="C35" s="255" t="s">
        <v>3341</v>
      </c>
      <c r="D35" s="253">
        <v>2</v>
      </c>
      <c r="E35" s="240"/>
      <c r="F35" s="253">
        <f t="shared" si="1"/>
        <v>0</v>
      </c>
    </row>
    <row r="36" spans="1:6">
      <c r="A36" s="254" t="s">
        <v>3375</v>
      </c>
      <c r="B36" s="254" t="s">
        <v>3344</v>
      </c>
      <c r="C36" s="255" t="s">
        <v>205</v>
      </c>
      <c r="D36" s="253">
        <v>25</v>
      </c>
      <c r="E36" s="240"/>
      <c r="F36" s="253">
        <f t="shared" si="1"/>
        <v>0</v>
      </c>
    </row>
    <row r="37" spans="1:6">
      <c r="A37" s="254" t="s">
        <v>3376</v>
      </c>
      <c r="B37" s="254" t="s">
        <v>3346</v>
      </c>
      <c r="C37" s="255" t="s">
        <v>205</v>
      </c>
      <c r="D37" s="253">
        <v>15</v>
      </c>
      <c r="E37" s="240"/>
      <c r="F37" s="253">
        <f t="shared" si="1"/>
        <v>0</v>
      </c>
    </row>
    <row r="38" spans="1:6" ht="24">
      <c r="A38" s="254" t="s">
        <v>3377</v>
      </c>
      <c r="B38" s="254" t="s">
        <v>3348</v>
      </c>
      <c r="C38" s="255" t="s">
        <v>205</v>
      </c>
      <c r="D38" s="253">
        <v>7</v>
      </c>
      <c r="E38" s="240"/>
      <c r="F38" s="253">
        <f t="shared" si="1"/>
        <v>0</v>
      </c>
    </row>
    <row r="39" spans="1:6" ht="24">
      <c r="A39" s="254" t="s">
        <v>3377</v>
      </c>
      <c r="B39" s="254" t="s">
        <v>3349</v>
      </c>
      <c r="C39" s="255" t="s">
        <v>205</v>
      </c>
      <c r="D39" s="253">
        <v>30</v>
      </c>
      <c r="E39" s="240"/>
      <c r="F39" s="253">
        <f t="shared" si="1"/>
        <v>0</v>
      </c>
    </row>
    <row r="40" spans="1:6" ht="24">
      <c r="A40" s="254" t="s">
        <v>3378</v>
      </c>
      <c r="B40" s="254" t="s">
        <v>3351</v>
      </c>
      <c r="C40" s="255" t="s">
        <v>205</v>
      </c>
      <c r="D40" s="253">
        <v>2</v>
      </c>
      <c r="E40" s="240"/>
      <c r="F40" s="253">
        <f t="shared" si="1"/>
        <v>0</v>
      </c>
    </row>
    <row r="41" spans="1:6" ht="24">
      <c r="A41" s="254" t="s">
        <v>3378</v>
      </c>
      <c r="B41" s="254" t="s">
        <v>3352</v>
      </c>
      <c r="C41" s="255" t="s">
        <v>205</v>
      </c>
      <c r="D41" s="253">
        <v>21</v>
      </c>
      <c r="E41" s="240"/>
      <c r="F41" s="253">
        <f t="shared" si="1"/>
        <v>0</v>
      </c>
    </row>
    <row r="42" spans="1:6">
      <c r="A42" s="254" t="s">
        <v>3379</v>
      </c>
      <c r="B42" s="254" t="s">
        <v>3380</v>
      </c>
      <c r="C42" s="255" t="s">
        <v>3341</v>
      </c>
      <c r="D42" s="253">
        <v>2</v>
      </c>
      <c r="E42" s="240"/>
      <c r="F42" s="253">
        <f t="shared" si="1"/>
        <v>0</v>
      </c>
    </row>
    <row r="43" spans="1:6">
      <c r="A43" s="254" t="s">
        <v>3381</v>
      </c>
      <c r="B43" s="254" t="s">
        <v>3382</v>
      </c>
      <c r="C43" s="255" t="s">
        <v>3341</v>
      </c>
      <c r="D43" s="253">
        <v>2</v>
      </c>
      <c r="E43" s="240"/>
      <c r="F43" s="253">
        <f t="shared" si="1"/>
        <v>0</v>
      </c>
    </row>
    <row r="44" spans="1:6">
      <c r="A44" s="258" t="s">
        <v>3383</v>
      </c>
      <c r="B44" s="259"/>
      <c r="C44" s="260"/>
      <c r="D44" s="261"/>
      <c r="E44" s="241"/>
      <c r="F44" s="256">
        <f>SUBTOTAL(9,F45:F72)</f>
        <v>0</v>
      </c>
    </row>
    <row r="45" spans="1:6" ht="72">
      <c r="A45" s="254" t="s">
        <v>3384</v>
      </c>
      <c r="B45" s="254" t="s">
        <v>3385</v>
      </c>
      <c r="C45" s="255" t="s">
        <v>500</v>
      </c>
      <c r="D45" s="253">
        <v>1</v>
      </c>
      <c r="E45" s="240"/>
      <c r="F45" s="253">
        <f t="shared" ref="F45:F72" si="2">SUM(D45*E45)</f>
        <v>0</v>
      </c>
    </row>
    <row r="46" spans="1:6" ht="36">
      <c r="A46" s="254" t="s">
        <v>3386</v>
      </c>
      <c r="B46" s="254" t="s">
        <v>3326</v>
      </c>
      <c r="C46" s="255" t="s">
        <v>500</v>
      </c>
      <c r="D46" s="253">
        <v>1</v>
      </c>
      <c r="E46" s="240"/>
      <c r="F46" s="253">
        <f t="shared" si="2"/>
        <v>0</v>
      </c>
    </row>
    <row r="47" spans="1:6" ht="36">
      <c r="A47" s="254" t="s">
        <v>3387</v>
      </c>
      <c r="B47" s="254" t="s">
        <v>3388</v>
      </c>
      <c r="C47" s="255" t="s">
        <v>500</v>
      </c>
      <c r="D47" s="253">
        <v>1</v>
      </c>
      <c r="E47" s="240"/>
      <c r="F47" s="253">
        <f t="shared" si="2"/>
        <v>0</v>
      </c>
    </row>
    <row r="48" spans="1:6" ht="24">
      <c r="A48" s="254" t="s">
        <v>3389</v>
      </c>
      <c r="B48" s="254" t="s">
        <v>3390</v>
      </c>
      <c r="C48" s="255" t="s">
        <v>500</v>
      </c>
      <c r="D48" s="253">
        <v>1</v>
      </c>
      <c r="E48" s="240"/>
      <c r="F48" s="253">
        <f t="shared" si="2"/>
        <v>0</v>
      </c>
    </row>
    <row r="49" spans="1:6" ht="24">
      <c r="A49" s="254" t="s">
        <v>3391</v>
      </c>
      <c r="B49" s="254" t="s">
        <v>3390</v>
      </c>
      <c r="C49" s="255" t="s">
        <v>500</v>
      </c>
      <c r="D49" s="253">
        <v>1</v>
      </c>
      <c r="E49" s="240"/>
      <c r="F49" s="253">
        <f t="shared" si="2"/>
        <v>0</v>
      </c>
    </row>
    <row r="50" spans="1:6" ht="24">
      <c r="A50" s="254" t="s">
        <v>3392</v>
      </c>
      <c r="B50" s="254" t="s">
        <v>3390</v>
      </c>
      <c r="C50" s="255" t="s">
        <v>500</v>
      </c>
      <c r="D50" s="253">
        <v>1</v>
      </c>
      <c r="E50" s="240"/>
      <c r="F50" s="253">
        <f t="shared" si="2"/>
        <v>0</v>
      </c>
    </row>
    <row r="51" spans="1:6" ht="24">
      <c r="A51" s="254" t="s">
        <v>3393</v>
      </c>
      <c r="B51" s="254" t="s">
        <v>3390</v>
      </c>
      <c r="C51" s="255" t="s">
        <v>500</v>
      </c>
      <c r="D51" s="253">
        <v>1</v>
      </c>
      <c r="E51" s="240"/>
      <c r="F51" s="253">
        <f t="shared" si="2"/>
        <v>0</v>
      </c>
    </row>
    <row r="52" spans="1:6" ht="24">
      <c r="A52" s="254" t="s">
        <v>3394</v>
      </c>
      <c r="B52" s="254" t="s">
        <v>3390</v>
      </c>
      <c r="C52" s="255" t="s">
        <v>500</v>
      </c>
      <c r="D52" s="253">
        <v>1</v>
      </c>
      <c r="E52" s="240"/>
      <c r="F52" s="253">
        <f t="shared" si="2"/>
        <v>0</v>
      </c>
    </row>
    <row r="53" spans="1:6" ht="24">
      <c r="A53" s="254" t="s">
        <v>3395</v>
      </c>
      <c r="B53" s="254" t="s">
        <v>3390</v>
      </c>
      <c r="C53" s="255" t="s">
        <v>500</v>
      </c>
      <c r="D53" s="253">
        <v>1</v>
      </c>
      <c r="E53" s="240"/>
      <c r="F53" s="253">
        <f t="shared" si="2"/>
        <v>0</v>
      </c>
    </row>
    <row r="54" spans="1:6" ht="24">
      <c r="A54" s="254" t="s">
        <v>3396</v>
      </c>
      <c r="B54" s="254" t="s">
        <v>3390</v>
      </c>
      <c r="C54" s="255" t="s">
        <v>500</v>
      </c>
      <c r="D54" s="253">
        <v>1</v>
      </c>
      <c r="E54" s="240"/>
      <c r="F54" s="253">
        <f t="shared" si="2"/>
        <v>0</v>
      </c>
    </row>
    <row r="55" spans="1:6" ht="24">
      <c r="A55" s="254" t="s">
        <v>3397</v>
      </c>
      <c r="B55" s="254" t="s">
        <v>3390</v>
      </c>
      <c r="C55" s="255" t="s">
        <v>500</v>
      </c>
      <c r="D55" s="253">
        <v>1</v>
      </c>
      <c r="E55" s="240"/>
      <c r="F55" s="253">
        <f t="shared" si="2"/>
        <v>0</v>
      </c>
    </row>
    <row r="56" spans="1:6" ht="24">
      <c r="A56" s="254" t="s">
        <v>3398</v>
      </c>
      <c r="B56" s="254" t="s">
        <v>3390</v>
      </c>
      <c r="C56" s="255" t="s">
        <v>500</v>
      </c>
      <c r="D56" s="253">
        <v>1</v>
      </c>
      <c r="E56" s="240"/>
      <c r="F56" s="253">
        <f t="shared" si="2"/>
        <v>0</v>
      </c>
    </row>
    <row r="57" spans="1:6" ht="24">
      <c r="A57" s="254" t="s">
        <v>3399</v>
      </c>
      <c r="B57" s="254" t="s">
        <v>3400</v>
      </c>
      <c r="C57" s="255" t="s">
        <v>500</v>
      </c>
      <c r="D57" s="253">
        <v>1</v>
      </c>
      <c r="E57" s="240"/>
      <c r="F57" s="253">
        <f t="shared" si="2"/>
        <v>0</v>
      </c>
    </row>
    <row r="58" spans="1:6" ht="24">
      <c r="A58" s="254" t="s">
        <v>3401</v>
      </c>
      <c r="B58" s="254" t="s">
        <v>3402</v>
      </c>
      <c r="C58" s="255" t="s">
        <v>500</v>
      </c>
      <c r="D58" s="253">
        <v>1</v>
      </c>
      <c r="E58" s="240"/>
      <c r="F58" s="253">
        <f t="shared" si="2"/>
        <v>0</v>
      </c>
    </row>
    <row r="59" spans="1:6" ht="24">
      <c r="A59" s="254" t="s">
        <v>3403</v>
      </c>
      <c r="B59" s="254" t="s">
        <v>3402</v>
      </c>
      <c r="C59" s="255" t="s">
        <v>500</v>
      </c>
      <c r="D59" s="253">
        <v>1</v>
      </c>
      <c r="E59" s="240"/>
      <c r="F59" s="253">
        <f t="shared" si="2"/>
        <v>0</v>
      </c>
    </row>
    <row r="60" spans="1:6" ht="36">
      <c r="A60" s="254" t="s">
        <v>3404</v>
      </c>
      <c r="B60" s="254" t="s">
        <v>3405</v>
      </c>
      <c r="C60" s="255" t="s">
        <v>500</v>
      </c>
      <c r="D60" s="253">
        <v>20</v>
      </c>
      <c r="E60" s="240"/>
      <c r="F60" s="253">
        <f t="shared" si="2"/>
        <v>0</v>
      </c>
    </row>
    <row r="61" spans="1:6" ht="36">
      <c r="A61" s="254" t="s">
        <v>3406</v>
      </c>
      <c r="B61" s="254" t="s">
        <v>3336</v>
      </c>
      <c r="C61" s="255" t="s">
        <v>500</v>
      </c>
      <c r="D61" s="253">
        <v>1</v>
      </c>
      <c r="E61" s="240"/>
      <c r="F61" s="253">
        <f t="shared" si="2"/>
        <v>0</v>
      </c>
    </row>
    <row r="62" spans="1:6" ht="36">
      <c r="A62" s="254" t="s">
        <v>3407</v>
      </c>
      <c r="B62" s="254" t="s">
        <v>3408</v>
      </c>
      <c r="C62" s="255" t="s">
        <v>500</v>
      </c>
      <c r="D62" s="253">
        <v>1</v>
      </c>
      <c r="E62" s="240"/>
      <c r="F62" s="253">
        <f t="shared" si="2"/>
        <v>0</v>
      </c>
    </row>
    <row r="63" spans="1:6" ht="36">
      <c r="A63" s="254" t="s">
        <v>3409</v>
      </c>
      <c r="B63" s="254" t="s">
        <v>3408</v>
      </c>
      <c r="C63" s="255" t="s">
        <v>500</v>
      </c>
      <c r="D63" s="253">
        <v>1</v>
      </c>
      <c r="E63" s="240"/>
      <c r="F63" s="253">
        <f t="shared" si="2"/>
        <v>0</v>
      </c>
    </row>
    <row r="64" spans="1:6" ht="60">
      <c r="A64" s="254" t="s">
        <v>3410</v>
      </c>
      <c r="B64" s="254" t="s">
        <v>3338</v>
      </c>
      <c r="C64" s="255" t="s">
        <v>500</v>
      </c>
      <c r="D64" s="253">
        <v>1</v>
      </c>
      <c r="E64" s="240"/>
      <c r="F64" s="253">
        <f t="shared" si="2"/>
        <v>0</v>
      </c>
    </row>
    <row r="65" spans="1:6">
      <c r="A65" s="254" t="s">
        <v>3411</v>
      </c>
      <c r="B65" s="254" t="s">
        <v>3340</v>
      </c>
      <c r="C65" s="255" t="s">
        <v>3341</v>
      </c>
      <c r="D65" s="253">
        <v>2</v>
      </c>
      <c r="E65" s="240"/>
      <c r="F65" s="253">
        <f t="shared" si="2"/>
        <v>0</v>
      </c>
    </row>
    <row r="66" spans="1:6">
      <c r="A66" s="254" t="s">
        <v>3411</v>
      </c>
      <c r="B66" s="254" t="s">
        <v>3412</v>
      </c>
      <c r="C66" s="255" t="s">
        <v>3341</v>
      </c>
      <c r="D66" s="253">
        <v>3</v>
      </c>
      <c r="E66" s="240"/>
      <c r="F66" s="253">
        <f t="shared" si="2"/>
        <v>0</v>
      </c>
    </row>
    <row r="67" spans="1:6">
      <c r="A67" s="254" t="s">
        <v>3413</v>
      </c>
      <c r="B67" s="254" t="s">
        <v>3344</v>
      </c>
      <c r="C67" s="255" t="s">
        <v>205</v>
      </c>
      <c r="D67" s="253">
        <v>25</v>
      </c>
      <c r="E67" s="240"/>
      <c r="F67" s="253">
        <f t="shared" si="2"/>
        <v>0</v>
      </c>
    </row>
    <row r="68" spans="1:6">
      <c r="A68" s="254" t="s">
        <v>3414</v>
      </c>
      <c r="B68" s="254" t="s">
        <v>3346</v>
      </c>
      <c r="C68" s="255" t="s">
        <v>205</v>
      </c>
      <c r="D68" s="253">
        <v>15</v>
      </c>
      <c r="E68" s="240"/>
      <c r="F68" s="253">
        <f t="shared" si="2"/>
        <v>0</v>
      </c>
    </row>
    <row r="69" spans="1:6" ht="24">
      <c r="A69" s="254" t="s">
        <v>3415</v>
      </c>
      <c r="B69" s="254" t="s">
        <v>3348</v>
      </c>
      <c r="C69" s="255" t="s">
        <v>205</v>
      </c>
      <c r="D69" s="253">
        <v>34</v>
      </c>
      <c r="E69" s="240"/>
      <c r="F69" s="253">
        <f t="shared" si="2"/>
        <v>0</v>
      </c>
    </row>
    <row r="70" spans="1:6" ht="24">
      <c r="A70" s="254" t="s">
        <v>3415</v>
      </c>
      <c r="B70" s="254" t="s">
        <v>3349</v>
      </c>
      <c r="C70" s="255" t="s">
        <v>205</v>
      </c>
      <c r="D70" s="253">
        <v>48</v>
      </c>
      <c r="E70" s="240"/>
      <c r="F70" s="253">
        <f t="shared" si="2"/>
        <v>0</v>
      </c>
    </row>
    <row r="71" spans="1:6" ht="24">
      <c r="A71" s="254" t="s">
        <v>3416</v>
      </c>
      <c r="B71" s="254" t="s">
        <v>3351</v>
      </c>
      <c r="C71" s="255" t="s">
        <v>205</v>
      </c>
      <c r="D71" s="253">
        <v>6</v>
      </c>
      <c r="E71" s="240"/>
      <c r="F71" s="253">
        <f t="shared" si="2"/>
        <v>0</v>
      </c>
    </row>
    <row r="72" spans="1:6" ht="24">
      <c r="A72" s="254" t="s">
        <v>3416</v>
      </c>
      <c r="B72" s="254" t="s">
        <v>3352</v>
      </c>
      <c r="C72" s="255" t="s">
        <v>205</v>
      </c>
      <c r="D72" s="253">
        <v>24</v>
      </c>
      <c r="E72" s="240"/>
      <c r="F72" s="253">
        <f t="shared" si="2"/>
        <v>0</v>
      </c>
    </row>
    <row r="73" spans="1:6">
      <c r="A73" s="258" t="s">
        <v>3417</v>
      </c>
      <c r="B73" s="259"/>
      <c r="C73" s="260"/>
      <c r="D73" s="261"/>
      <c r="E73" s="241"/>
      <c r="F73" s="256">
        <f>SUBTOTAL(9,F74:F105)</f>
        <v>0</v>
      </c>
    </row>
    <row r="74" spans="1:6" ht="36">
      <c r="A74" s="254" t="s">
        <v>3418</v>
      </c>
      <c r="B74" s="254" t="s">
        <v>3326</v>
      </c>
      <c r="C74" s="255" t="s">
        <v>500</v>
      </c>
      <c r="D74" s="253">
        <v>1</v>
      </c>
      <c r="E74" s="240"/>
      <c r="F74" s="253">
        <f t="shared" ref="F74:F105" si="3">SUM(D74*E74)</f>
        <v>0</v>
      </c>
    </row>
    <row r="75" spans="1:6" ht="36">
      <c r="A75" s="254" t="s">
        <v>3419</v>
      </c>
      <c r="B75" s="254" t="s">
        <v>3388</v>
      </c>
      <c r="C75" s="255" t="s">
        <v>500</v>
      </c>
      <c r="D75" s="253">
        <v>1</v>
      </c>
      <c r="E75" s="240"/>
      <c r="F75" s="253">
        <f t="shared" si="3"/>
        <v>0</v>
      </c>
    </row>
    <row r="76" spans="1:6" ht="24">
      <c r="A76" s="254" t="s">
        <v>3420</v>
      </c>
      <c r="B76" s="254" t="s">
        <v>3390</v>
      </c>
      <c r="C76" s="255" t="s">
        <v>500</v>
      </c>
      <c r="D76" s="253">
        <v>1</v>
      </c>
      <c r="E76" s="240"/>
      <c r="F76" s="253">
        <f t="shared" si="3"/>
        <v>0</v>
      </c>
    </row>
    <row r="77" spans="1:6" ht="24">
      <c r="A77" s="254" t="s">
        <v>3421</v>
      </c>
      <c r="B77" s="254" t="s">
        <v>3390</v>
      </c>
      <c r="C77" s="255" t="s">
        <v>500</v>
      </c>
      <c r="D77" s="253">
        <v>1</v>
      </c>
      <c r="E77" s="240"/>
      <c r="F77" s="253">
        <f t="shared" si="3"/>
        <v>0</v>
      </c>
    </row>
    <row r="78" spans="1:6" ht="24">
      <c r="A78" s="254" t="s">
        <v>3422</v>
      </c>
      <c r="B78" s="254" t="s">
        <v>3390</v>
      </c>
      <c r="C78" s="255" t="s">
        <v>500</v>
      </c>
      <c r="D78" s="253">
        <v>1</v>
      </c>
      <c r="E78" s="240"/>
      <c r="F78" s="253">
        <f t="shared" si="3"/>
        <v>0</v>
      </c>
    </row>
    <row r="79" spans="1:6" ht="24">
      <c r="A79" s="254" t="s">
        <v>3423</v>
      </c>
      <c r="B79" s="254" t="s">
        <v>3390</v>
      </c>
      <c r="C79" s="255" t="s">
        <v>500</v>
      </c>
      <c r="D79" s="253">
        <v>1</v>
      </c>
      <c r="E79" s="240"/>
      <c r="F79" s="253">
        <f t="shared" si="3"/>
        <v>0</v>
      </c>
    </row>
    <row r="80" spans="1:6" ht="24">
      <c r="A80" s="254" t="s">
        <v>3424</v>
      </c>
      <c r="B80" s="254" t="s">
        <v>3390</v>
      </c>
      <c r="C80" s="255" t="s">
        <v>500</v>
      </c>
      <c r="D80" s="253">
        <v>1</v>
      </c>
      <c r="E80" s="240"/>
      <c r="F80" s="253">
        <f t="shared" si="3"/>
        <v>0</v>
      </c>
    </row>
    <row r="81" spans="1:6" ht="24">
      <c r="A81" s="254" t="s">
        <v>3425</v>
      </c>
      <c r="B81" s="254" t="s">
        <v>3390</v>
      </c>
      <c r="C81" s="255" t="s">
        <v>500</v>
      </c>
      <c r="D81" s="253">
        <v>1</v>
      </c>
      <c r="E81" s="240"/>
      <c r="F81" s="253">
        <f t="shared" si="3"/>
        <v>0</v>
      </c>
    </row>
    <row r="82" spans="1:6" ht="24">
      <c r="A82" s="254" t="s">
        <v>3426</v>
      </c>
      <c r="B82" s="254" t="s">
        <v>3390</v>
      </c>
      <c r="C82" s="255" t="s">
        <v>500</v>
      </c>
      <c r="D82" s="253">
        <v>1</v>
      </c>
      <c r="E82" s="240"/>
      <c r="F82" s="253">
        <f t="shared" si="3"/>
        <v>0</v>
      </c>
    </row>
    <row r="83" spans="1:6" ht="24">
      <c r="A83" s="254" t="s">
        <v>3427</v>
      </c>
      <c r="B83" s="254" t="s">
        <v>3390</v>
      </c>
      <c r="C83" s="255" t="s">
        <v>500</v>
      </c>
      <c r="D83" s="253">
        <v>1</v>
      </c>
      <c r="E83" s="240"/>
      <c r="F83" s="253">
        <f t="shared" si="3"/>
        <v>0</v>
      </c>
    </row>
    <row r="84" spans="1:6" ht="24">
      <c r="A84" s="254" t="s">
        <v>3428</v>
      </c>
      <c r="B84" s="254" t="s">
        <v>3390</v>
      </c>
      <c r="C84" s="255" t="s">
        <v>500</v>
      </c>
      <c r="D84" s="253">
        <v>1</v>
      </c>
      <c r="E84" s="240"/>
      <c r="F84" s="253">
        <f t="shared" si="3"/>
        <v>0</v>
      </c>
    </row>
    <row r="85" spans="1:6" ht="24">
      <c r="A85" s="254" t="s">
        <v>3429</v>
      </c>
      <c r="B85" s="254" t="s">
        <v>3400</v>
      </c>
      <c r="C85" s="255" t="s">
        <v>500</v>
      </c>
      <c r="D85" s="253">
        <v>1</v>
      </c>
      <c r="E85" s="240"/>
      <c r="F85" s="253">
        <f t="shared" si="3"/>
        <v>0</v>
      </c>
    </row>
    <row r="86" spans="1:6" ht="24">
      <c r="A86" s="254" t="s">
        <v>3430</v>
      </c>
      <c r="B86" s="254" t="s">
        <v>3329</v>
      </c>
      <c r="C86" s="255" t="s">
        <v>500</v>
      </c>
      <c r="D86" s="253">
        <v>1</v>
      </c>
      <c r="E86" s="240"/>
      <c r="F86" s="253">
        <f t="shared" si="3"/>
        <v>0</v>
      </c>
    </row>
    <row r="87" spans="1:6" ht="24">
      <c r="A87" s="254" t="s">
        <v>3431</v>
      </c>
      <c r="B87" s="254" t="s">
        <v>3402</v>
      </c>
      <c r="C87" s="255" t="s">
        <v>500</v>
      </c>
      <c r="D87" s="253">
        <v>1</v>
      </c>
      <c r="E87" s="240"/>
      <c r="F87" s="253">
        <f t="shared" si="3"/>
        <v>0</v>
      </c>
    </row>
    <row r="88" spans="1:6" ht="36">
      <c r="A88" s="254" t="s">
        <v>3432</v>
      </c>
      <c r="B88" s="254" t="s">
        <v>3405</v>
      </c>
      <c r="C88" s="255" t="s">
        <v>500</v>
      </c>
      <c r="D88" s="253">
        <v>23</v>
      </c>
      <c r="E88" s="240"/>
      <c r="F88" s="253">
        <f t="shared" si="3"/>
        <v>0</v>
      </c>
    </row>
    <row r="89" spans="1:6">
      <c r="A89" s="254" t="s">
        <v>3433</v>
      </c>
      <c r="B89" s="254" t="s">
        <v>3368</v>
      </c>
      <c r="C89" s="255" t="s">
        <v>500</v>
      </c>
      <c r="D89" s="253">
        <v>6</v>
      </c>
      <c r="E89" s="240"/>
      <c r="F89" s="253">
        <f t="shared" si="3"/>
        <v>0</v>
      </c>
    </row>
    <row r="90" spans="1:6">
      <c r="A90" s="254" t="s">
        <v>3434</v>
      </c>
      <c r="B90" s="254" t="s">
        <v>3435</v>
      </c>
      <c r="C90" s="255" t="s">
        <v>500</v>
      </c>
      <c r="D90" s="253">
        <v>2</v>
      </c>
      <c r="E90" s="240"/>
      <c r="F90" s="253">
        <f t="shared" si="3"/>
        <v>0</v>
      </c>
    </row>
    <row r="91" spans="1:6">
      <c r="A91" s="254" t="s">
        <v>3436</v>
      </c>
      <c r="B91" s="254" t="s">
        <v>3437</v>
      </c>
      <c r="C91" s="255" t="s">
        <v>500</v>
      </c>
      <c r="D91" s="253">
        <v>1</v>
      </c>
      <c r="E91" s="240"/>
      <c r="F91" s="253">
        <f t="shared" si="3"/>
        <v>0</v>
      </c>
    </row>
    <row r="92" spans="1:6" ht="48">
      <c r="A92" s="254" t="s">
        <v>3438</v>
      </c>
      <c r="B92" s="254" t="s">
        <v>3439</v>
      </c>
      <c r="C92" s="255" t="s">
        <v>500</v>
      </c>
      <c r="D92" s="253">
        <v>1</v>
      </c>
      <c r="E92" s="240"/>
      <c r="F92" s="253">
        <f t="shared" si="3"/>
        <v>0</v>
      </c>
    </row>
    <row r="93" spans="1:6">
      <c r="A93" s="254" t="s">
        <v>3440</v>
      </c>
      <c r="B93" s="254" t="s">
        <v>3374</v>
      </c>
      <c r="C93" s="255" t="s">
        <v>3341</v>
      </c>
      <c r="D93" s="253">
        <v>5</v>
      </c>
      <c r="E93" s="240"/>
      <c r="F93" s="253">
        <f t="shared" si="3"/>
        <v>0</v>
      </c>
    </row>
    <row r="94" spans="1:6">
      <c r="A94" s="254" t="s">
        <v>3440</v>
      </c>
      <c r="B94" s="254" t="s">
        <v>3441</v>
      </c>
      <c r="C94" s="255" t="s">
        <v>3341</v>
      </c>
      <c r="D94" s="253">
        <v>4</v>
      </c>
      <c r="E94" s="240"/>
      <c r="F94" s="253">
        <f t="shared" si="3"/>
        <v>0</v>
      </c>
    </row>
    <row r="95" spans="1:6">
      <c r="A95" s="254" t="s">
        <v>3440</v>
      </c>
      <c r="B95" s="254" t="s">
        <v>3412</v>
      </c>
      <c r="C95" s="255" t="s">
        <v>3341</v>
      </c>
      <c r="D95" s="253">
        <v>2</v>
      </c>
      <c r="E95" s="240"/>
      <c r="F95" s="253">
        <f t="shared" si="3"/>
        <v>0</v>
      </c>
    </row>
    <row r="96" spans="1:6">
      <c r="A96" s="254" t="s">
        <v>3442</v>
      </c>
      <c r="B96" s="254" t="s">
        <v>3344</v>
      </c>
      <c r="C96" s="255" t="s">
        <v>205</v>
      </c>
      <c r="D96" s="253">
        <v>25</v>
      </c>
      <c r="E96" s="240"/>
      <c r="F96" s="253">
        <f t="shared" si="3"/>
        <v>0</v>
      </c>
    </row>
    <row r="97" spans="1:6">
      <c r="A97" s="254" t="s">
        <v>3443</v>
      </c>
      <c r="B97" s="254" t="s">
        <v>3346</v>
      </c>
      <c r="C97" s="255" t="s">
        <v>205</v>
      </c>
      <c r="D97" s="253">
        <v>15</v>
      </c>
      <c r="E97" s="240"/>
      <c r="F97" s="253">
        <f t="shared" si="3"/>
        <v>0</v>
      </c>
    </row>
    <row r="98" spans="1:6" ht="24">
      <c r="A98" s="254" t="s">
        <v>3444</v>
      </c>
      <c r="B98" s="254" t="s">
        <v>3348</v>
      </c>
      <c r="C98" s="255" t="s">
        <v>205</v>
      </c>
      <c r="D98" s="253">
        <v>51</v>
      </c>
      <c r="E98" s="240"/>
      <c r="F98" s="253">
        <f t="shared" si="3"/>
        <v>0</v>
      </c>
    </row>
    <row r="99" spans="1:6" ht="24">
      <c r="A99" s="254" t="s">
        <v>3444</v>
      </c>
      <c r="B99" s="254" t="s">
        <v>3349</v>
      </c>
      <c r="C99" s="255" t="s">
        <v>205</v>
      </c>
      <c r="D99" s="253">
        <v>46</v>
      </c>
      <c r="E99" s="240"/>
      <c r="F99" s="253">
        <f t="shared" si="3"/>
        <v>0</v>
      </c>
    </row>
    <row r="100" spans="1:6" ht="24">
      <c r="A100" s="254" t="s">
        <v>3445</v>
      </c>
      <c r="B100" s="254" t="s">
        <v>3351</v>
      </c>
      <c r="C100" s="255" t="s">
        <v>205</v>
      </c>
      <c r="D100" s="253">
        <v>7</v>
      </c>
      <c r="E100" s="240"/>
      <c r="F100" s="253">
        <f t="shared" si="3"/>
        <v>0</v>
      </c>
    </row>
    <row r="101" spans="1:6" ht="24">
      <c r="A101" s="254" t="s">
        <v>3445</v>
      </c>
      <c r="B101" s="254" t="s">
        <v>3352</v>
      </c>
      <c r="C101" s="255" t="s">
        <v>205</v>
      </c>
      <c r="D101" s="253">
        <v>22</v>
      </c>
      <c r="E101" s="240"/>
      <c r="F101" s="253">
        <f t="shared" si="3"/>
        <v>0</v>
      </c>
    </row>
    <row r="102" spans="1:6">
      <c r="A102" s="254" t="s">
        <v>3446</v>
      </c>
      <c r="B102" s="254" t="s">
        <v>3380</v>
      </c>
      <c r="C102" s="255" t="s">
        <v>3341</v>
      </c>
      <c r="D102" s="253">
        <v>2</v>
      </c>
      <c r="E102" s="240"/>
      <c r="F102" s="253">
        <f t="shared" si="3"/>
        <v>0</v>
      </c>
    </row>
    <row r="103" spans="1:6">
      <c r="A103" s="254" t="s">
        <v>3446</v>
      </c>
      <c r="B103" s="254" t="s">
        <v>3447</v>
      </c>
      <c r="C103" s="255" t="s">
        <v>3341</v>
      </c>
      <c r="D103" s="253">
        <v>2</v>
      </c>
      <c r="E103" s="240"/>
      <c r="F103" s="253">
        <f t="shared" si="3"/>
        <v>0</v>
      </c>
    </row>
    <row r="104" spans="1:6">
      <c r="A104" s="254" t="s">
        <v>3448</v>
      </c>
      <c r="B104" s="254" t="s">
        <v>3382</v>
      </c>
      <c r="C104" s="255" t="s">
        <v>3341</v>
      </c>
      <c r="D104" s="253">
        <v>2</v>
      </c>
      <c r="E104" s="240"/>
      <c r="F104" s="253">
        <f t="shared" si="3"/>
        <v>0</v>
      </c>
    </row>
    <row r="105" spans="1:6">
      <c r="A105" s="254" t="s">
        <v>3448</v>
      </c>
      <c r="B105" s="254" t="s">
        <v>3449</v>
      </c>
      <c r="C105" s="255" t="s">
        <v>3341</v>
      </c>
      <c r="D105" s="253">
        <v>2</v>
      </c>
      <c r="E105" s="240"/>
      <c r="F105" s="253">
        <f t="shared" si="3"/>
        <v>0</v>
      </c>
    </row>
    <row r="106" spans="1:6">
      <c r="A106" s="258" t="s">
        <v>3450</v>
      </c>
      <c r="B106" s="259"/>
      <c r="C106" s="260"/>
      <c r="D106" s="261"/>
      <c r="E106" s="241"/>
      <c r="F106" s="256">
        <f>SUBTOTAL(9,F107:F116)</f>
        <v>0</v>
      </c>
    </row>
    <row r="107" spans="1:6" ht="48">
      <c r="A107" s="254" t="s">
        <v>3451</v>
      </c>
      <c r="B107" s="254" t="s">
        <v>3452</v>
      </c>
      <c r="C107" s="255" t="s">
        <v>500</v>
      </c>
      <c r="D107" s="253">
        <v>1</v>
      </c>
      <c r="E107" s="240"/>
      <c r="F107" s="253">
        <f t="shared" ref="F107:F116" si="4">SUM(D107*E107)</f>
        <v>0</v>
      </c>
    </row>
    <row r="108" spans="1:6">
      <c r="A108" s="254" t="s">
        <v>3453</v>
      </c>
      <c r="B108" s="254" t="s">
        <v>3454</v>
      </c>
      <c r="C108" s="255" t="s">
        <v>500</v>
      </c>
      <c r="D108" s="253">
        <v>1</v>
      </c>
      <c r="E108" s="240"/>
      <c r="F108" s="253">
        <f t="shared" si="4"/>
        <v>0</v>
      </c>
    </row>
    <row r="109" spans="1:6">
      <c r="A109" s="254" t="s">
        <v>3455</v>
      </c>
      <c r="B109" s="254" t="s">
        <v>3363</v>
      </c>
      <c r="C109" s="255" t="s">
        <v>500</v>
      </c>
      <c r="D109" s="253">
        <v>1</v>
      </c>
      <c r="E109" s="240"/>
      <c r="F109" s="253">
        <f t="shared" si="4"/>
        <v>0</v>
      </c>
    </row>
    <row r="110" spans="1:6" ht="24">
      <c r="A110" s="254" t="s">
        <v>3456</v>
      </c>
      <c r="B110" s="254" t="s">
        <v>3457</v>
      </c>
      <c r="C110" s="255" t="s">
        <v>500</v>
      </c>
      <c r="D110" s="253">
        <v>1</v>
      </c>
      <c r="E110" s="240"/>
      <c r="F110" s="253">
        <f t="shared" si="4"/>
        <v>0</v>
      </c>
    </row>
    <row r="111" spans="1:6" ht="36">
      <c r="A111" s="254" t="s">
        <v>3458</v>
      </c>
      <c r="B111" s="254" t="s">
        <v>3459</v>
      </c>
      <c r="C111" s="255" t="s">
        <v>500</v>
      </c>
      <c r="D111" s="253">
        <v>2</v>
      </c>
      <c r="E111" s="240"/>
      <c r="F111" s="253">
        <f t="shared" si="4"/>
        <v>0</v>
      </c>
    </row>
    <row r="112" spans="1:6" ht="60">
      <c r="A112" s="254" t="s">
        <v>3460</v>
      </c>
      <c r="B112" s="254" t="s">
        <v>3461</v>
      </c>
      <c r="C112" s="255" t="s">
        <v>500</v>
      </c>
      <c r="D112" s="253">
        <v>1</v>
      </c>
      <c r="E112" s="240"/>
      <c r="F112" s="253">
        <f t="shared" si="4"/>
        <v>0</v>
      </c>
    </row>
    <row r="113" spans="1:6" ht="60">
      <c r="A113" s="254" t="s">
        <v>3462</v>
      </c>
      <c r="B113" s="254" t="s">
        <v>3463</v>
      </c>
      <c r="C113" s="255" t="s">
        <v>500</v>
      </c>
      <c r="D113" s="253">
        <v>1</v>
      </c>
      <c r="E113" s="240"/>
      <c r="F113" s="253">
        <f t="shared" si="4"/>
        <v>0</v>
      </c>
    </row>
    <row r="114" spans="1:6">
      <c r="A114" s="254" t="s">
        <v>3464</v>
      </c>
      <c r="B114" s="254" t="s">
        <v>3344</v>
      </c>
      <c r="C114" s="255" t="s">
        <v>205</v>
      </c>
      <c r="D114" s="253">
        <v>25</v>
      </c>
      <c r="E114" s="240"/>
      <c r="F114" s="253">
        <f t="shared" si="4"/>
        <v>0</v>
      </c>
    </row>
    <row r="115" spans="1:6" ht="24">
      <c r="A115" s="254" t="s">
        <v>3465</v>
      </c>
      <c r="B115" s="254" t="s">
        <v>3349</v>
      </c>
      <c r="C115" s="255" t="s">
        <v>205</v>
      </c>
      <c r="D115" s="253">
        <v>17</v>
      </c>
      <c r="E115" s="240"/>
      <c r="F115" s="253">
        <f t="shared" si="4"/>
        <v>0</v>
      </c>
    </row>
    <row r="116" spans="1:6" ht="24">
      <c r="A116" s="254" t="s">
        <v>3466</v>
      </c>
      <c r="B116" s="254" t="s">
        <v>3352</v>
      </c>
      <c r="C116" s="255" t="s">
        <v>205</v>
      </c>
      <c r="D116" s="253">
        <v>9</v>
      </c>
      <c r="E116" s="240"/>
      <c r="F116" s="253">
        <f t="shared" si="4"/>
        <v>0</v>
      </c>
    </row>
    <row r="117" spans="1:6">
      <c r="A117" s="258" t="s">
        <v>3467</v>
      </c>
      <c r="B117" s="259"/>
      <c r="C117" s="260"/>
      <c r="D117" s="261"/>
      <c r="E117" s="241"/>
      <c r="F117" s="256">
        <f>SUBTOTAL(9,F118:F133)</f>
        <v>0</v>
      </c>
    </row>
    <row r="118" spans="1:6" ht="24">
      <c r="A118" s="254" t="s">
        <v>3468</v>
      </c>
      <c r="B118" s="254" t="s">
        <v>3469</v>
      </c>
      <c r="C118" s="255" t="s">
        <v>500</v>
      </c>
      <c r="D118" s="253">
        <v>1</v>
      </c>
      <c r="E118" s="240"/>
      <c r="F118" s="253">
        <f t="shared" ref="F118:F133" si="5">SUM(D118*E118)</f>
        <v>0</v>
      </c>
    </row>
    <row r="119" spans="1:6">
      <c r="A119" s="254" t="s">
        <v>3470</v>
      </c>
      <c r="B119" s="254" t="s">
        <v>3471</v>
      </c>
      <c r="C119" s="255" t="s">
        <v>500</v>
      </c>
      <c r="D119" s="253">
        <v>1</v>
      </c>
      <c r="E119" s="240"/>
      <c r="F119" s="253">
        <f t="shared" si="5"/>
        <v>0</v>
      </c>
    </row>
    <row r="120" spans="1:6" ht="36">
      <c r="A120" s="254" t="s">
        <v>3472</v>
      </c>
      <c r="B120" s="254" t="s">
        <v>3473</v>
      </c>
      <c r="C120" s="255" t="s">
        <v>500</v>
      </c>
      <c r="D120" s="253">
        <v>1</v>
      </c>
      <c r="E120" s="240"/>
      <c r="F120" s="253">
        <f t="shared" si="5"/>
        <v>0</v>
      </c>
    </row>
    <row r="121" spans="1:6">
      <c r="A121" s="254" t="s">
        <v>3474</v>
      </c>
      <c r="B121" s="254" t="s">
        <v>3454</v>
      </c>
      <c r="C121" s="255" t="s">
        <v>500</v>
      </c>
      <c r="D121" s="253">
        <v>1</v>
      </c>
      <c r="E121" s="240"/>
      <c r="F121" s="253">
        <f t="shared" si="5"/>
        <v>0</v>
      </c>
    </row>
    <row r="122" spans="1:6">
      <c r="A122" s="254" t="s">
        <v>3475</v>
      </c>
      <c r="B122" s="254" t="s">
        <v>3454</v>
      </c>
      <c r="C122" s="255" t="s">
        <v>500</v>
      </c>
      <c r="D122" s="253">
        <v>1</v>
      </c>
      <c r="E122" s="240"/>
      <c r="F122" s="253">
        <f t="shared" si="5"/>
        <v>0</v>
      </c>
    </row>
    <row r="123" spans="1:6" ht="24">
      <c r="A123" s="254" t="s">
        <v>3476</v>
      </c>
      <c r="B123" s="254" t="s">
        <v>3457</v>
      </c>
      <c r="C123" s="255" t="s">
        <v>500</v>
      </c>
      <c r="D123" s="253">
        <v>1</v>
      </c>
      <c r="E123" s="240"/>
      <c r="F123" s="253">
        <f t="shared" si="5"/>
        <v>0</v>
      </c>
    </row>
    <row r="124" spans="1:6" ht="36">
      <c r="A124" s="254" t="s">
        <v>3477</v>
      </c>
      <c r="B124" s="254" t="s">
        <v>3405</v>
      </c>
      <c r="C124" s="255" t="s">
        <v>500</v>
      </c>
      <c r="D124" s="253">
        <v>4</v>
      </c>
      <c r="E124" s="240"/>
      <c r="F124" s="253">
        <f t="shared" si="5"/>
        <v>0</v>
      </c>
    </row>
    <row r="125" spans="1:6" ht="24">
      <c r="A125" s="254" t="s">
        <v>3478</v>
      </c>
      <c r="B125" s="254" t="s">
        <v>3479</v>
      </c>
      <c r="C125" s="255" t="s">
        <v>500</v>
      </c>
      <c r="D125" s="253">
        <v>1</v>
      </c>
      <c r="E125" s="240"/>
      <c r="F125" s="253">
        <f t="shared" si="5"/>
        <v>0</v>
      </c>
    </row>
    <row r="126" spans="1:6" ht="24">
      <c r="A126" s="254" t="s">
        <v>3480</v>
      </c>
      <c r="B126" s="254" t="s">
        <v>3481</v>
      </c>
      <c r="C126" s="255" t="s">
        <v>500</v>
      </c>
      <c r="D126" s="253">
        <v>1</v>
      </c>
      <c r="E126" s="240"/>
      <c r="F126" s="253">
        <f t="shared" si="5"/>
        <v>0</v>
      </c>
    </row>
    <row r="127" spans="1:6">
      <c r="A127" s="254" t="s">
        <v>3482</v>
      </c>
      <c r="B127" s="254" t="s">
        <v>3344</v>
      </c>
      <c r="C127" s="255" t="s">
        <v>205</v>
      </c>
      <c r="D127" s="253">
        <v>25</v>
      </c>
      <c r="E127" s="240"/>
      <c r="F127" s="253">
        <f t="shared" si="5"/>
        <v>0</v>
      </c>
    </row>
    <row r="128" spans="1:6">
      <c r="A128" s="254" t="s">
        <v>3483</v>
      </c>
      <c r="B128" s="254" t="s">
        <v>3346</v>
      </c>
      <c r="C128" s="255" t="s">
        <v>205</v>
      </c>
      <c r="D128" s="253">
        <v>15</v>
      </c>
      <c r="E128" s="240"/>
      <c r="F128" s="253">
        <f t="shared" si="5"/>
        <v>0</v>
      </c>
    </row>
    <row r="129" spans="1:6" ht="24">
      <c r="A129" s="254" t="s">
        <v>3484</v>
      </c>
      <c r="B129" s="254" t="s">
        <v>3348</v>
      </c>
      <c r="C129" s="255" t="s">
        <v>205</v>
      </c>
      <c r="D129" s="253">
        <v>13</v>
      </c>
      <c r="E129" s="240"/>
      <c r="F129" s="253">
        <f t="shared" si="5"/>
        <v>0</v>
      </c>
    </row>
    <row r="130" spans="1:6" ht="24">
      <c r="A130" s="254" t="s">
        <v>3484</v>
      </c>
      <c r="B130" s="254" t="s">
        <v>3349</v>
      </c>
      <c r="C130" s="255" t="s">
        <v>205</v>
      </c>
      <c r="D130" s="253">
        <v>11</v>
      </c>
      <c r="E130" s="240"/>
      <c r="F130" s="253">
        <f t="shared" si="5"/>
        <v>0</v>
      </c>
    </row>
    <row r="131" spans="1:6" ht="24">
      <c r="A131" s="254" t="s">
        <v>3485</v>
      </c>
      <c r="B131" s="254" t="s">
        <v>3351</v>
      </c>
      <c r="C131" s="255" t="s">
        <v>205</v>
      </c>
      <c r="D131" s="253">
        <v>2</v>
      </c>
      <c r="E131" s="240"/>
      <c r="F131" s="253">
        <f t="shared" si="5"/>
        <v>0</v>
      </c>
    </row>
    <row r="132" spans="1:6" ht="24">
      <c r="A132" s="254" t="s">
        <v>3485</v>
      </c>
      <c r="B132" s="254" t="s">
        <v>3352</v>
      </c>
      <c r="C132" s="255" t="s">
        <v>205</v>
      </c>
      <c r="D132" s="253">
        <v>7</v>
      </c>
      <c r="E132" s="240"/>
      <c r="F132" s="253">
        <f t="shared" si="5"/>
        <v>0</v>
      </c>
    </row>
    <row r="133" spans="1:6">
      <c r="A133" s="254" t="s">
        <v>3486</v>
      </c>
      <c r="B133" s="254" t="s">
        <v>3354</v>
      </c>
      <c r="C133" s="255" t="s">
        <v>3341</v>
      </c>
      <c r="D133" s="253">
        <v>2</v>
      </c>
      <c r="E133" s="240"/>
      <c r="F133" s="253">
        <f t="shared" si="5"/>
        <v>0</v>
      </c>
    </row>
    <row r="134" spans="1:6">
      <c r="A134" s="258" t="s">
        <v>3487</v>
      </c>
      <c r="B134" s="259"/>
      <c r="C134" s="260"/>
      <c r="D134" s="261"/>
      <c r="E134" s="241"/>
      <c r="F134" s="256">
        <f>SUBTOTAL(9,F135:F136)</f>
        <v>0</v>
      </c>
    </row>
    <row r="135" spans="1:6" ht="24">
      <c r="A135" s="254" t="s">
        <v>3488</v>
      </c>
      <c r="B135" s="254" t="s">
        <v>3489</v>
      </c>
      <c r="C135" s="255" t="s">
        <v>500</v>
      </c>
      <c r="D135" s="253">
        <v>1</v>
      </c>
      <c r="E135" s="240"/>
      <c r="F135" s="253">
        <f t="shared" ref="F135:F138" si="6">SUM(D135*E135)</f>
        <v>0</v>
      </c>
    </row>
    <row r="136" spans="1:6" ht="24">
      <c r="A136" s="254" t="s">
        <v>3490</v>
      </c>
      <c r="B136" s="254" t="s">
        <v>3491</v>
      </c>
      <c r="C136" s="255" t="s">
        <v>500</v>
      </c>
      <c r="D136" s="253">
        <v>1</v>
      </c>
      <c r="E136" s="240"/>
      <c r="F136" s="253">
        <f t="shared" si="6"/>
        <v>0</v>
      </c>
    </row>
    <row r="137" spans="1:6">
      <c r="A137" s="262"/>
      <c r="B137" s="263"/>
      <c r="C137" s="264"/>
      <c r="D137" s="265"/>
      <c r="E137" s="243"/>
      <c r="F137" s="253">
        <f t="shared" si="6"/>
        <v>0</v>
      </c>
    </row>
    <row r="138" spans="1:6" ht="24">
      <c r="A138" s="254"/>
      <c r="B138" s="254" t="s">
        <v>3492</v>
      </c>
      <c r="C138" s="255" t="s">
        <v>3341</v>
      </c>
      <c r="D138" s="253">
        <v>110</v>
      </c>
      <c r="E138" s="240"/>
      <c r="F138" s="253">
        <f t="shared" si="6"/>
        <v>0</v>
      </c>
    </row>
    <row r="139" spans="1:6">
      <c r="A139" s="262"/>
      <c r="B139" s="263"/>
      <c r="C139" s="264"/>
      <c r="D139" s="265"/>
      <c r="E139" s="242"/>
      <c r="F139" s="257"/>
    </row>
    <row r="140" spans="1:6">
      <c r="A140" s="262"/>
      <c r="B140" s="263"/>
      <c r="C140" s="264"/>
      <c r="D140" s="265"/>
      <c r="E140" s="242"/>
      <c r="F140" s="257"/>
    </row>
    <row r="141" spans="1:6">
      <c r="A141" s="258" t="s">
        <v>3493</v>
      </c>
      <c r="B141" s="259"/>
      <c r="C141" s="260"/>
      <c r="D141" s="261"/>
      <c r="E141" s="239"/>
      <c r="F141" s="256">
        <f>SUBTOTAL(9,F142:F150)</f>
        <v>0</v>
      </c>
    </row>
    <row r="142" spans="1:6">
      <c r="A142" s="254" t="s">
        <v>3494</v>
      </c>
      <c r="B142" s="254" t="s">
        <v>3495</v>
      </c>
      <c r="C142" s="255" t="s">
        <v>445</v>
      </c>
      <c r="D142" s="253">
        <v>1</v>
      </c>
      <c r="E142" s="240"/>
      <c r="F142" s="253">
        <f t="shared" ref="F142:F150" si="7">SUM(D142*E142)</f>
        <v>0</v>
      </c>
    </row>
    <row r="143" spans="1:6">
      <c r="A143" s="254" t="s">
        <v>3496</v>
      </c>
      <c r="B143" s="254" t="s">
        <v>3497</v>
      </c>
      <c r="C143" s="255" t="s">
        <v>445</v>
      </c>
      <c r="D143" s="253">
        <v>1</v>
      </c>
      <c r="E143" s="240"/>
      <c r="F143" s="253">
        <f t="shared" si="7"/>
        <v>0</v>
      </c>
    </row>
    <row r="144" spans="1:6">
      <c r="A144" s="254" t="s">
        <v>3498</v>
      </c>
      <c r="B144" s="254" t="s">
        <v>3499</v>
      </c>
      <c r="C144" s="255" t="s">
        <v>445</v>
      </c>
      <c r="D144" s="253">
        <v>1</v>
      </c>
      <c r="E144" s="240"/>
      <c r="F144" s="253">
        <f t="shared" si="7"/>
        <v>0</v>
      </c>
    </row>
    <row r="145" spans="1:6">
      <c r="A145" s="254" t="s">
        <v>3500</v>
      </c>
      <c r="B145" s="254" t="s">
        <v>3501</v>
      </c>
      <c r="C145" s="255" t="s">
        <v>445</v>
      </c>
      <c r="D145" s="253">
        <v>1</v>
      </c>
      <c r="E145" s="240"/>
      <c r="F145" s="253">
        <f t="shared" si="7"/>
        <v>0</v>
      </c>
    </row>
    <row r="146" spans="1:6" ht="24">
      <c r="A146" s="254" t="s">
        <v>3502</v>
      </c>
      <c r="B146" s="254" t="s">
        <v>3503</v>
      </c>
      <c r="C146" s="255" t="s">
        <v>445</v>
      </c>
      <c r="D146" s="253">
        <v>1</v>
      </c>
      <c r="E146" s="240"/>
      <c r="F146" s="253">
        <f t="shared" si="7"/>
        <v>0</v>
      </c>
    </row>
    <row r="147" spans="1:6">
      <c r="A147" s="254" t="s">
        <v>3504</v>
      </c>
      <c r="B147" s="254" t="s">
        <v>3505</v>
      </c>
      <c r="C147" s="255" t="s">
        <v>377</v>
      </c>
      <c r="D147" s="253">
        <v>400</v>
      </c>
      <c r="E147" s="240"/>
      <c r="F147" s="253">
        <f t="shared" si="7"/>
        <v>0</v>
      </c>
    </row>
    <row r="148" spans="1:6">
      <c r="A148" s="254" t="s">
        <v>3506</v>
      </c>
      <c r="B148" s="254" t="s">
        <v>3507</v>
      </c>
      <c r="C148" s="255" t="s">
        <v>445</v>
      </c>
      <c r="D148" s="253">
        <v>1</v>
      </c>
      <c r="E148" s="240"/>
      <c r="F148" s="253">
        <f t="shared" si="7"/>
        <v>0</v>
      </c>
    </row>
    <row r="149" spans="1:6">
      <c r="A149" s="254" t="s">
        <v>3508</v>
      </c>
      <c r="B149" s="254" t="s">
        <v>3509</v>
      </c>
      <c r="C149" s="255" t="s">
        <v>445</v>
      </c>
      <c r="D149" s="253">
        <v>1</v>
      </c>
      <c r="E149" s="240"/>
      <c r="F149" s="253">
        <f t="shared" si="7"/>
        <v>0</v>
      </c>
    </row>
    <row r="150" spans="1:6">
      <c r="A150" s="254" t="s">
        <v>3510</v>
      </c>
      <c r="B150" s="254" t="s">
        <v>3511</v>
      </c>
      <c r="C150" s="255" t="s">
        <v>445</v>
      </c>
      <c r="D150" s="253">
        <v>1</v>
      </c>
      <c r="E150" s="240"/>
      <c r="F150" s="253">
        <f t="shared" si="7"/>
        <v>0</v>
      </c>
    </row>
    <row r="152" spans="1:6" ht="13.5" thickTop="1" thickBot="1">
      <c r="A152" s="244" t="s">
        <v>3512</v>
      </c>
      <c r="B152" s="245"/>
      <c r="C152" s="246"/>
      <c r="D152" s="247"/>
      <c r="E152" s="247"/>
      <c r="F152" s="248">
        <f>SUBTOTAL(9,F2:F151)</f>
        <v>0</v>
      </c>
    </row>
  </sheetData>
  <sheetProtection algorithmName="SHA-512" hashValue="ZtPDsKvWtKpCeIh6CMVa6sOdY0uE/APedonEQDiXvF/ysV5pg5sttmKD8AOTR1AZwgcrTmLbE/7UOy9eHCMQkQ==" saltValue="WAJ4UxE+E1jdnEyhpk3w0w==" spinCount="100000" sheet="1" objects="1" scenarios="1" selectLockedCells="1"/>
  <pageMargins left="0.7" right="0.7" top="0.78740157499999996" bottom="0.78740157499999996" header="0.3" footer="0.3"/>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44</vt:i4>
      </vt:variant>
    </vt:vector>
  </HeadingPairs>
  <TitlesOfParts>
    <vt:vector size="75" baseType="lpstr">
      <vt:lpstr>Rekapitulace stavby</vt:lpstr>
      <vt:lpstr>SO-01 - Bourání, HTÚ</vt:lpstr>
      <vt:lpstr>SO-02.1 - Stavební řešení</vt:lpstr>
      <vt:lpstr>SO-02.2 - Osvětlení hřiště</vt:lpstr>
      <vt:lpstr>SO-02.2</vt:lpstr>
      <vt:lpstr>SO-03.1 - Stavební řešení</vt:lpstr>
      <vt:lpstr>SO-03.4 - ZTI</vt:lpstr>
      <vt:lpstr>SO-03.5 - VZT</vt:lpstr>
      <vt:lpstr>SO-03.5</vt:lpstr>
      <vt:lpstr>SO-03.6 - Vytápění</vt:lpstr>
      <vt:lpstr>SO-03.6</vt:lpstr>
      <vt:lpstr>SO-03.7 - Elektroinstalace</vt:lpstr>
      <vt:lpstr>SO-03.7</vt:lpstr>
      <vt:lpstr>SO-03.8 - Gastro</vt:lpstr>
      <vt:lpstr>SO-03.8</vt:lpstr>
      <vt:lpstr>SO-03.9 - MaR</vt:lpstr>
      <vt:lpstr>SO-03.9</vt:lpstr>
      <vt:lpstr>SO-04 - Zpevněné areálové...</vt:lpstr>
      <vt:lpstr>SO-05 - Komunikace a park...</vt:lpstr>
      <vt:lpstr>SO-06 - Sadové úpravy</vt:lpstr>
      <vt:lpstr>IO-01 - Přípojka vodovodu</vt:lpstr>
      <vt:lpstr>IO-02 - Přípojka kanalizace</vt:lpstr>
      <vt:lpstr>IO-03 - Areálová kanalizace</vt:lpstr>
      <vt:lpstr>IO-04 - Přípojka elektro</vt:lpstr>
      <vt:lpstr>IO-04</vt:lpstr>
      <vt:lpstr>IO-05 - Areálový rozvod e...</vt:lpstr>
      <vt:lpstr>IO-05</vt:lpstr>
      <vt:lpstr>IO-06 - Přípojka sdělovac...</vt:lpstr>
      <vt:lpstr>IO-06</vt:lpstr>
      <vt:lpstr>IO-07 - Veřejné osvětlení</vt:lpstr>
      <vt:lpstr>IO-07</vt:lpstr>
      <vt:lpstr>'IO-01 - Přípojka vodovodu'!Názvy_tisku</vt:lpstr>
      <vt:lpstr>'IO-02 - Přípojka kanalizace'!Názvy_tisku</vt:lpstr>
      <vt:lpstr>'IO-03 - Areálová kanalizace'!Názvy_tisku</vt:lpstr>
      <vt:lpstr>'IO-04 - Přípojka elektro'!Názvy_tisku</vt:lpstr>
      <vt:lpstr>'IO-05 - Areálový rozvod e...'!Názvy_tisku</vt:lpstr>
      <vt:lpstr>'IO-06 - Přípojka sdělovac...'!Názvy_tisku</vt:lpstr>
      <vt:lpstr>'IO-07 - Veřejné osvětlení'!Názvy_tisku</vt:lpstr>
      <vt:lpstr>'Rekapitulace stavby'!Názvy_tisku</vt:lpstr>
      <vt:lpstr>'SO-01 - Bourání, HTÚ'!Názvy_tisku</vt:lpstr>
      <vt:lpstr>'SO-02.1 - Stavební řešení'!Názvy_tisku</vt:lpstr>
      <vt:lpstr>'SO-02.2 - Osvětlení hřiště'!Názvy_tisku</vt:lpstr>
      <vt:lpstr>'SO-03.1 - Stavební řešení'!Názvy_tisku</vt:lpstr>
      <vt:lpstr>'SO-03.4 - ZTI'!Názvy_tisku</vt:lpstr>
      <vt:lpstr>'SO-03.5 - VZT'!Názvy_tisku</vt:lpstr>
      <vt:lpstr>'SO-03.6 - Vytápění'!Názvy_tisku</vt:lpstr>
      <vt:lpstr>'SO-03.7 - Elektroinstalace'!Názvy_tisku</vt:lpstr>
      <vt:lpstr>'SO-03.8 - Gastro'!Názvy_tisku</vt:lpstr>
      <vt:lpstr>'SO-03.9 - MaR'!Názvy_tisku</vt:lpstr>
      <vt:lpstr>'SO-04 - Zpevněné areálové...'!Názvy_tisku</vt:lpstr>
      <vt:lpstr>'SO-05 - Komunikace a park...'!Názvy_tisku</vt:lpstr>
      <vt:lpstr>'SO-06 - Sadové úpravy'!Názvy_tisku</vt:lpstr>
      <vt:lpstr>'IO-01 - Přípojka vodovodu'!Oblast_tisku</vt:lpstr>
      <vt:lpstr>'IO-02 - Přípojka kanalizace'!Oblast_tisku</vt:lpstr>
      <vt:lpstr>'IO-03 - Areálová kanalizace'!Oblast_tisku</vt:lpstr>
      <vt:lpstr>'IO-04 - Přípojka elektro'!Oblast_tisku</vt:lpstr>
      <vt:lpstr>'IO-05 - Areálový rozvod e...'!Oblast_tisku</vt:lpstr>
      <vt:lpstr>'IO-06 - Přípojka sdělovac...'!Oblast_tisku</vt:lpstr>
      <vt:lpstr>'IO-07 - Veřejné osvětlení'!Oblast_tisku</vt:lpstr>
      <vt:lpstr>'Rekapitulace stavby'!Oblast_tisku</vt:lpstr>
      <vt:lpstr>'SO-01 - Bourání, HTÚ'!Oblast_tisku</vt:lpstr>
      <vt:lpstr>'SO-02.1 - Stavební řešení'!Oblast_tisku</vt:lpstr>
      <vt:lpstr>'SO-02.2 - Osvětlení hřiště'!Oblast_tisku</vt:lpstr>
      <vt:lpstr>'SO-03.1 - Stavební řešení'!Oblast_tisku</vt:lpstr>
      <vt:lpstr>'SO-03.4 - ZTI'!Oblast_tisku</vt:lpstr>
      <vt:lpstr>'SO-03.5 - VZT'!Oblast_tisku</vt:lpstr>
      <vt:lpstr>'SO-03.6 - Vytápění'!Oblast_tisku</vt:lpstr>
      <vt:lpstr>'SO-03.7'!Oblast_tisku</vt:lpstr>
      <vt:lpstr>'SO-03.7 - Elektroinstalace'!Oblast_tisku</vt:lpstr>
      <vt:lpstr>'SO-03.8 - Gastro'!Oblast_tisku</vt:lpstr>
      <vt:lpstr>'SO-03.9'!Oblast_tisku</vt:lpstr>
      <vt:lpstr>'SO-03.9 - MaR'!Oblast_tisku</vt:lpstr>
      <vt:lpstr>'SO-04 - Zpevněné areálové...'!Oblast_tisku</vt:lpstr>
      <vt:lpstr>'SO-05 - Komunikace a park...'!Oblast_tisku</vt:lpstr>
      <vt:lpstr>'SO-06 - Sadové úpravy'!Oblast_tisku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LAPTOP-U31MEF30\František</dc:creator>
  <cp:lastModifiedBy>David Podhorský</cp:lastModifiedBy>
  <dcterms:created xsi:type="dcterms:W3CDTF">2026-01-15T21:43:51Z</dcterms:created>
  <dcterms:modified xsi:type="dcterms:W3CDTF">2026-01-22T09:09:51Z</dcterms:modified>
</cp:coreProperties>
</file>